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defaultThemeVersion="166925"/>
  <mc:AlternateContent xmlns:mc="http://schemas.openxmlformats.org/markup-compatibility/2006">
    <mc:Choice Requires="x15">
      <x15ac:absPath xmlns:x15ac="http://schemas.microsoft.com/office/spreadsheetml/2010/11/ac" url="/Users/javipatron/Documents/MEDS/Personal/projects/mangrove-analysis/data/"/>
    </mc:Choice>
  </mc:AlternateContent>
  <xr:revisionPtr revIDLastSave="0" documentId="8_{BBE76164-7FD7-4A40-89E0-85B4E691A733}" xr6:coauthVersionLast="47" xr6:coauthVersionMax="47" xr10:uidLastSave="{00000000-0000-0000-0000-000000000000}"/>
  <bookViews>
    <workbookView xWindow="33200" yWindow="-16760" windowWidth="46360" windowHeight="26240" xr2:uid="{521506C9-7799-4675-B6ED-FE8D81C184D9}"/>
  </bookViews>
  <sheets>
    <sheet name="Site B" sheetId="2" r:id="rId1"/>
  </sheets>
  <definedNames>
    <definedName name="_xlnm._FilterDatabase" localSheetId="0" hidden="1">'Site B'!$A$1:$U$4340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2" l="1"/>
  <c r="H4" i="2"/>
  <c r="I11" i="2"/>
  <c r="I4335" i="2"/>
  <c r="H4335" i="2" s="1"/>
  <c r="K4335" i="2" s="1"/>
  <c r="L4335" i="2" s="1"/>
  <c r="F4335" i="2"/>
  <c r="D4335" i="2"/>
  <c r="I4301" i="2"/>
  <c r="H4301" i="2" s="1"/>
  <c r="K4301" i="2" s="1"/>
  <c r="L4301" i="2" s="1"/>
  <c r="F4301" i="2"/>
  <c r="D4301" i="2"/>
  <c r="I4293" i="2"/>
  <c r="H4293" i="2" s="1"/>
  <c r="K4293" i="2" s="1"/>
  <c r="L4293" i="2" s="1"/>
  <c r="F4293" i="2"/>
  <c r="D4293" i="2"/>
  <c r="I4289" i="2"/>
  <c r="H4289" i="2" s="1"/>
  <c r="K4289" i="2" s="1"/>
  <c r="L4289" i="2" s="1"/>
  <c r="F4289" i="2"/>
  <c r="D4289" i="2"/>
  <c r="I4285" i="2"/>
  <c r="H4285" i="2" s="1"/>
  <c r="K4285" i="2" s="1"/>
  <c r="L4285" i="2" s="1"/>
  <c r="F4285" i="2"/>
  <c r="D4285" i="2"/>
  <c r="I4284" i="2"/>
  <c r="H4284" i="2" s="1"/>
  <c r="K4284" i="2" s="1"/>
  <c r="L4284" i="2" s="1"/>
  <c r="F4284" i="2"/>
  <c r="D4284" i="2"/>
  <c r="I4282" i="2"/>
  <c r="H4282" i="2" s="1"/>
  <c r="K4282" i="2" s="1"/>
  <c r="L4282" i="2" s="1"/>
  <c r="F4282" i="2"/>
  <c r="D4282" i="2"/>
  <c r="I4277" i="2"/>
  <c r="H4277" i="2" s="1"/>
  <c r="K4277" i="2" s="1"/>
  <c r="L4277" i="2" s="1"/>
  <c r="F4277" i="2"/>
  <c r="D4277" i="2"/>
  <c r="I4272" i="2"/>
  <c r="H4272" i="2" s="1"/>
  <c r="K4272" i="2" s="1"/>
  <c r="L4272" i="2" s="1"/>
  <c r="F4272" i="2"/>
  <c r="D4272" i="2"/>
  <c r="I4271" i="2"/>
  <c r="H4271" i="2" s="1"/>
  <c r="K4271" i="2" s="1"/>
  <c r="L4271" i="2" s="1"/>
  <c r="N4271" i="2" s="1"/>
  <c r="O4271" i="2" s="1"/>
  <c r="F4271" i="2"/>
  <c r="D4271" i="2"/>
  <c r="I4268" i="2"/>
  <c r="H4268" i="2" s="1"/>
  <c r="K4268" i="2" s="1"/>
  <c r="L4268" i="2" s="1"/>
  <c r="F4268" i="2"/>
  <c r="D4268" i="2"/>
  <c r="I4265" i="2"/>
  <c r="H4265" i="2" s="1"/>
  <c r="K4265" i="2" s="1"/>
  <c r="L4265" i="2" s="1"/>
  <c r="F4265" i="2"/>
  <c r="D4265" i="2"/>
  <c r="I4263" i="2"/>
  <c r="H4263" i="2" s="1"/>
  <c r="K4263" i="2" s="1"/>
  <c r="L4263" i="2" s="1"/>
  <c r="F4263" i="2"/>
  <c r="D4263" i="2"/>
  <c r="I4261" i="2"/>
  <c r="H4261" i="2" s="1"/>
  <c r="K4261" i="2" s="1"/>
  <c r="L4261" i="2" s="1"/>
  <c r="F4261" i="2"/>
  <c r="D4261" i="2"/>
  <c r="I4256" i="2"/>
  <c r="H4256" i="2" s="1"/>
  <c r="K4256" i="2" s="1"/>
  <c r="L4256" i="2" s="1"/>
  <c r="M4256" i="2" s="1"/>
  <c r="F4256" i="2"/>
  <c r="D4256" i="2"/>
  <c r="I4250" i="2"/>
  <c r="H4250" i="2" s="1"/>
  <c r="K4250" i="2" s="1"/>
  <c r="L4250" i="2" s="1"/>
  <c r="F4250" i="2"/>
  <c r="D4250" i="2"/>
  <c r="I4247" i="2"/>
  <c r="H4247" i="2" s="1"/>
  <c r="K4247" i="2" s="1"/>
  <c r="L4247" i="2" s="1"/>
  <c r="F4247" i="2"/>
  <c r="D4247" i="2"/>
  <c r="I4245" i="2"/>
  <c r="H4245" i="2" s="1"/>
  <c r="K4245" i="2" s="1"/>
  <c r="L4245" i="2" s="1"/>
  <c r="F4245" i="2"/>
  <c r="D4245" i="2"/>
  <c r="I4244" i="2"/>
  <c r="H4244" i="2" s="1"/>
  <c r="K4244" i="2" s="1"/>
  <c r="L4244" i="2" s="1"/>
  <c r="F4244" i="2"/>
  <c r="D4244" i="2"/>
  <c r="I4242" i="2"/>
  <c r="H4242" i="2" s="1"/>
  <c r="K4242" i="2" s="1"/>
  <c r="L4242" i="2" s="1"/>
  <c r="F4242" i="2"/>
  <c r="D4242" i="2"/>
  <c r="I4240" i="2"/>
  <c r="H4240" i="2" s="1"/>
  <c r="K4240" i="2" s="1"/>
  <c r="L4240" i="2" s="1"/>
  <c r="M4240" i="2" s="1"/>
  <c r="F4240" i="2"/>
  <c r="D4240" i="2"/>
  <c r="I4234" i="2"/>
  <c r="H4234" i="2" s="1"/>
  <c r="K4234" i="2" s="1"/>
  <c r="L4234" i="2" s="1"/>
  <c r="F4234" i="2"/>
  <c r="D4234" i="2"/>
  <c r="I4223" i="2"/>
  <c r="H4223" i="2" s="1"/>
  <c r="K4223" i="2" s="1"/>
  <c r="L4223" i="2" s="1"/>
  <c r="F4223" i="2"/>
  <c r="D4223" i="2"/>
  <c r="I4221" i="2"/>
  <c r="H4221" i="2" s="1"/>
  <c r="K4221" i="2" s="1"/>
  <c r="L4221" i="2" s="1"/>
  <c r="F4221" i="2"/>
  <c r="D4221" i="2"/>
  <c r="I4214" i="2"/>
  <c r="H4214" i="2" s="1"/>
  <c r="K4214" i="2" s="1"/>
  <c r="L4214" i="2" s="1"/>
  <c r="M4214" i="2" s="1"/>
  <c r="F4214" i="2"/>
  <c r="D4214" i="2"/>
  <c r="I4211" i="2"/>
  <c r="H4211" i="2" s="1"/>
  <c r="K4211" i="2" s="1"/>
  <c r="L4211" i="2" s="1"/>
  <c r="M4211" i="2" s="1"/>
  <c r="F4211" i="2"/>
  <c r="D4211" i="2"/>
  <c r="I4210" i="2"/>
  <c r="H4210" i="2" s="1"/>
  <c r="K4210" i="2" s="1"/>
  <c r="L4210" i="2" s="1"/>
  <c r="F4210" i="2"/>
  <c r="D4210" i="2"/>
  <c r="I4209" i="2"/>
  <c r="H4209" i="2" s="1"/>
  <c r="K4209" i="2" s="1"/>
  <c r="L4209" i="2" s="1"/>
  <c r="F4209" i="2"/>
  <c r="D4209" i="2"/>
  <c r="I4203" i="2"/>
  <c r="H4203" i="2" s="1"/>
  <c r="K4203" i="2" s="1"/>
  <c r="L4203" i="2" s="1"/>
  <c r="F4203" i="2"/>
  <c r="D4203" i="2"/>
  <c r="I4201" i="2"/>
  <c r="H4201" i="2" s="1"/>
  <c r="K4201" i="2" s="1"/>
  <c r="L4201" i="2" s="1"/>
  <c r="F4201" i="2"/>
  <c r="D4201" i="2"/>
  <c r="I4194" i="2"/>
  <c r="H4194" i="2" s="1"/>
  <c r="K4194" i="2" s="1"/>
  <c r="L4194" i="2" s="1"/>
  <c r="F4194" i="2"/>
  <c r="D4194" i="2"/>
  <c r="I4190" i="2"/>
  <c r="H4190" i="2" s="1"/>
  <c r="K4190" i="2" s="1"/>
  <c r="L4190" i="2" s="1"/>
  <c r="F4190" i="2"/>
  <c r="D4190" i="2"/>
  <c r="I4189" i="2"/>
  <c r="H4189" i="2" s="1"/>
  <c r="K4189" i="2" s="1"/>
  <c r="L4189" i="2" s="1"/>
  <c r="F4189" i="2"/>
  <c r="D4189" i="2"/>
  <c r="I4187" i="2"/>
  <c r="H4187" i="2" s="1"/>
  <c r="K4187" i="2" s="1"/>
  <c r="L4187" i="2" s="1"/>
  <c r="F4187" i="2"/>
  <c r="D4187" i="2"/>
  <c r="I4186" i="2"/>
  <c r="H4186" i="2" s="1"/>
  <c r="K4186" i="2" s="1"/>
  <c r="L4186" i="2" s="1"/>
  <c r="F4186" i="2"/>
  <c r="D4186" i="2"/>
  <c r="I4185" i="2"/>
  <c r="H4185" i="2" s="1"/>
  <c r="K4185" i="2" s="1"/>
  <c r="L4185" i="2" s="1"/>
  <c r="F4185" i="2"/>
  <c r="D4185" i="2"/>
  <c r="I4184" i="2"/>
  <c r="H4184" i="2" s="1"/>
  <c r="K4184" i="2" s="1"/>
  <c r="L4184" i="2" s="1"/>
  <c r="Q4184" i="2" s="1"/>
  <c r="F4184" i="2"/>
  <c r="D4184" i="2"/>
  <c r="I4183" i="2"/>
  <c r="H4183" i="2" s="1"/>
  <c r="K4183" i="2" s="1"/>
  <c r="L4183" i="2" s="1"/>
  <c r="F4183" i="2"/>
  <c r="D4183" i="2"/>
  <c r="I4182" i="2"/>
  <c r="H4182" i="2" s="1"/>
  <c r="K4182" i="2" s="1"/>
  <c r="L4182" i="2" s="1"/>
  <c r="F4182" i="2"/>
  <c r="D4182" i="2"/>
  <c r="I4181" i="2"/>
  <c r="H4181" i="2" s="1"/>
  <c r="K4181" i="2" s="1"/>
  <c r="L4181" i="2" s="1"/>
  <c r="Q4181" i="2" s="1"/>
  <c r="F4181" i="2"/>
  <c r="D4181" i="2"/>
  <c r="I4180" i="2"/>
  <c r="H4180" i="2" s="1"/>
  <c r="K4180" i="2" s="1"/>
  <c r="L4180" i="2" s="1"/>
  <c r="F4180" i="2"/>
  <c r="D4180" i="2"/>
  <c r="I4179" i="2"/>
  <c r="H4179" i="2" s="1"/>
  <c r="K4179" i="2" s="1"/>
  <c r="L4179" i="2" s="1"/>
  <c r="N4179" i="2" s="1"/>
  <c r="R4179" i="2" s="1"/>
  <c r="F4179" i="2"/>
  <c r="D4179" i="2"/>
  <c r="I4178" i="2"/>
  <c r="H4178" i="2" s="1"/>
  <c r="K4178" i="2" s="1"/>
  <c r="L4178" i="2" s="1"/>
  <c r="F4178" i="2"/>
  <c r="D4178" i="2"/>
  <c r="I4177" i="2"/>
  <c r="H4177" i="2" s="1"/>
  <c r="K4177" i="2" s="1"/>
  <c r="L4177" i="2" s="1"/>
  <c r="F4177" i="2"/>
  <c r="D4177" i="2"/>
  <c r="I4176" i="2"/>
  <c r="H4176" i="2" s="1"/>
  <c r="K4176" i="2" s="1"/>
  <c r="L4176" i="2" s="1"/>
  <c r="F4176" i="2"/>
  <c r="D4176" i="2"/>
  <c r="I4175" i="2"/>
  <c r="H4175" i="2" s="1"/>
  <c r="K4175" i="2" s="1"/>
  <c r="L4175" i="2" s="1"/>
  <c r="F4175" i="2"/>
  <c r="D4175" i="2"/>
  <c r="I4174" i="2"/>
  <c r="H4174" i="2" s="1"/>
  <c r="K4174" i="2" s="1"/>
  <c r="L4174" i="2" s="1"/>
  <c r="F4174" i="2"/>
  <c r="D4174" i="2"/>
  <c r="I4173" i="2"/>
  <c r="H4173" i="2" s="1"/>
  <c r="K4173" i="2" s="1"/>
  <c r="L4173" i="2" s="1"/>
  <c r="F4173" i="2"/>
  <c r="D4173" i="2"/>
  <c r="I4172" i="2"/>
  <c r="H4172" i="2" s="1"/>
  <c r="K4172" i="2" s="1"/>
  <c r="L4172" i="2" s="1"/>
  <c r="F4172" i="2"/>
  <c r="D4172" i="2"/>
  <c r="I4171" i="2"/>
  <c r="H4171" i="2" s="1"/>
  <c r="K4171" i="2" s="1"/>
  <c r="L4171" i="2" s="1"/>
  <c r="F4171" i="2"/>
  <c r="D4171" i="2"/>
  <c r="I4170" i="2"/>
  <c r="H4170" i="2" s="1"/>
  <c r="K4170" i="2" s="1"/>
  <c r="L4170" i="2" s="1"/>
  <c r="F4170" i="2"/>
  <c r="D4170" i="2"/>
  <c r="I4169" i="2"/>
  <c r="H4169" i="2" s="1"/>
  <c r="K4169" i="2" s="1"/>
  <c r="L4169" i="2" s="1"/>
  <c r="F4169" i="2"/>
  <c r="D4169" i="2"/>
  <c r="I4168" i="2"/>
  <c r="H4168" i="2" s="1"/>
  <c r="K4168" i="2" s="1"/>
  <c r="L4168" i="2" s="1"/>
  <c r="F4168" i="2"/>
  <c r="D4168" i="2"/>
  <c r="I4167" i="2"/>
  <c r="H4167" i="2" s="1"/>
  <c r="K4167" i="2" s="1"/>
  <c r="L4167" i="2" s="1"/>
  <c r="F4167" i="2"/>
  <c r="D4167" i="2"/>
  <c r="I4166" i="2"/>
  <c r="H4166" i="2" s="1"/>
  <c r="K4166" i="2" s="1"/>
  <c r="L4166" i="2" s="1"/>
  <c r="F4166" i="2"/>
  <c r="D4166" i="2"/>
  <c r="I4165" i="2"/>
  <c r="H4165" i="2" s="1"/>
  <c r="K4165" i="2" s="1"/>
  <c r="L4165" i="2" s="1"/>
  <c r="F4165" i="2"/>
  <c r="D4165" i="2"/>
  <c r="I4164" i="2"/>
  <c r="H4164" i="2" s="1"/>
  <c r="K4164" i="2" s="1"/>
  <c r="L4164" i="2" s="1"/>
  <c r="F4164" i="2"/>
  <c r="D4164" i="2"/>
  <c r="I4163" i="2"/>
  <c r="H4163" i="2" s="1"/>
  <c r="K4163" i="2" s="1"/>
  <c r="L4163" i="2" s="1"/>
  <c r="M4163" i="2" s="1"/>
  <c r="F4163" i="2"/>
  <c r="D4163" i="2"/>
  <c r="I4162" i="2"/>
  <c r="H4162" i="2" s="1"/>
  <c r="K4162" i="2" s="1"/>
  <c r="L4162" i="2" s="1"/>
  <c r="F4162" i="2"/>
  <c r="D4162" i="2"/>
  <c r="I4161" i="2"/>
  <c r="H4161" i="2" s="1"/>
  <c r="K4161" i="2" s="1"/>
  <c r="L4161" i="2" s="1"/>
  <c r="F4161" i="2"/>
  <c r="D4161" i="2"/>
  <c r="I4160" i="2"/>
  <c r="H4160" i="2" s="1"/>
  <c r="K4160" i="2" s="1"/>
  <c r="L4160" i="2" s="1"/>
  <c r="F4160" i="2"/>
  <c r="D4160" i="2"/>
  <c r="I4159" i="2"/>
  <c r="H4159" i="2" s="1"/>
  <c r="K4159" i="2" s="1"/>
  <c r="L4159" i="2" s="1"/>
  <c r="F4159" i="2"/>
  <c r="D4159" i="2"/>
  <c r="I4158" i="2"/>
  <c r="H4158" i="2" s="1"/>
  <c r="K4158" i="2" s="1"/>
  <c r="L4158" i="2" s="1"/>
  <c r="F4158" i="2"/>
  <c r="D4158" i="2"/>
  <c r="I4157" i="2"/>
  <c r="H4157" i="2" s="1"/>
  <c r="K4157" i="2" s="1"/>
  <c r="L4157" i="2" s="1"/>
  <c r="F4157" i="2"/>
  <c r="D4157" i="2"/>
  <c r="I4156" i="2"/>
  <c r="H4156" i="2" s="1"/>
  <c r="K4156" i="2" s="1"/>
  <c r="L4156" i="2" s="1"/>
  <c r="Q4156" i="2" s="1"/>
  <c r="F4156" i="2"/>
  <c r="D4156" i="2"/>
  <c r="I4155" i="2"/>
  <c r="H4155" i="2" s="1"/>
  <c r="K4155" i="2" s="1"/>
  <c r="L4155" i="2" s="1"/>
  <c r="F4155" i="2"/>
  <c r="D4155" i="2"/>
  <c r="I4154" i="2"/>
  <c r="H4154" i="2" s="1"/>
  <c r="K4154" i="2" s="1"/>
  <c r="L4154" i="2" s="1"/>
  <c r="F4154" i="2"/>
  <c r="D4154" i="2"/>
  <c r="I4153" i="2"/>
  <c r="H4153" i="2" s="1"/>
  <c r="K4153" i="2" s="1"/>
  <c r="L4153" i="2" s="1"/>
  <c r="F4153" i="2"/>
  <c r="D4153" i="2"/>
  <c r="I4152" i="2"/>
  <c r="H4152" i="2" s="1"/>
  <c r="K4152" i="2" s="1"/>
  <c r="L4152" i="2" s="1"/>
  <c r="Q4152" i="2" s="1"/>
  <c r="F4152" i="2"/>
  <c r="D4152" i="2"/>
  <c r="I4151" i="2"/>
  <c r="H4151" i="2" s="1"/>
  <c r="K4151" i="2" s="1"/>
  <c r="L4151" i="2" s="1"/>
  <c r="F4151" i="2"/>
  <c r="D4151" i="2"/>
  <c r="I4150" i="2"/>
  <c r="H4150" i="2" s="1"/>
  <c r="K4150" i="2" s="1"/>
  <c r="L4150" i="2" s="1"/>
  <c r="F4150" i="2"/>
  <c r="D4150" i="2"/>
  <c r="I4149" i="2"/>
  <c r="H4149" i="2" s="1"/>
  <c r="K4149" i="2" s="1"/>
  <c r="L4149" i="2" s="1"/>
  <c r="F4149" i="2"/>
  <c r="D4149" i="2"/>
  <c r="I4148" i="2"/>
  <c r="H4148" i="2" s="1"/>
  <c r="K4148" i="2" s="1"/>
  <c r="L4148" i="2" s="1"/>
  <c r="F4148" i="2"/>
  <c r="D4148" i="2"/>
  <c r="I4133" i="2"/>
  <c r="H4133" i="2" s="1"/>
  <c r="K4133" i="2" s="1"/>
  <c r="L4133" i="2" s="1"/>
  <c r="F4133" i="2"/>
  <c r="D4133" i="2"/>
  <c r="I4132" i="2"/>
  <c r="H4132" i="2" s="1"/>
  <c r="K4132" i="2" s="1"/>
  <c r="L4132" i="2" s="1"/>
  <c r="F4132" i="2"/>
  <c r="D4132" i="2"/>
  <c r="I4131" i="2"/>
  <c r="H4131" i="2" s="1"/>
  <c r="K4131" i="2" s="1"/>
  <c r="L4131" i="2" s="1"/>
  <c r="F4131" i="2"/>
  <c r="D4131" i="2"/>
  <c r="I4130" i="2"/>
  <c r="H4130" i="2" s="1"/>
  <c r="K4130" i="2" s="1"/>
  <c r="L4130" i="2" s="1"/>
  <c r="F4130" i="2"/>
  <c r="D4130" i="2"/>
  <c r="I4129" i="2"/>
  <c r="H4129" i="2" s="1"/>
  <c r="K4129" i="2" s="1"/>
  <c r="L4129" i="2" s="1"/>
  <c r="F4129" i="2"/>
  <c r="D4129" i="2"/>
  <c r="I4108" i="2"/>
  <c r="H4108" i="2" s="1"/>
  <c r="K4108" i="2" s="1"/>
  <c r="L4108" i="2" s="1"/>
  <c r="F4108" i="2"/>
  <c r="D4108" i="2"/>
  <c r="I4107" i="2"/>
  <c r="H4107" i="2" s="1"/>
  <c r="K4107" i="2" s="1"/>
  <c r="L4107" i="2" s="1"/>
  <c r="F4107" i="2"/>
  <c r="D4107" i="2"/>
  <c r="I4106" i="2"/>
  <c r="H4106" i="2" s="1"/>
  <c r="K4106" i="2" s="1"/>
  <c r="L4106" i="2" s="1"/>
  <c r="F4106" i="2"/>
  <c r="D4106" i="2"/>
  <c r="I4105" i="2"/>
  <c r="H4105" i="2" s="1"/>
  <c r="K4105" i="2" s="1"/>
  <c r="L4105" i="2" s="1"/>
  <c r="F4105" i="2"/>
  <c r="D4105" i="2"/>
  <c r="I4103" i="2"/>
  <c r="H4103" i="2" s="1"/>
  <c r="K4103" i="2" s="1"/>
  <c r="L4103" i="2" s="1"/>
  <c r="F4103" i="2"/>
  <c r="D4103" i="2"/>
  <c r="I4100" i="2"/>
  <c r="H4100" i="2" s="1"/>
  <c r="K4100" i="2" s="1"/>
  <c r="L4100" i="2" s="1"/>
  <c r="F4100" i="2"/>
  <c r="D4100" i="2"/>
  <c r="I4096" i="2"/>
  <c r="H4096" i="2" s="1"/>
  <c r="K4096" i="2" s="1"/>
  <c r="L4096" i="2" s="1"/>
  <c r="F4096" i="2"/>
  <c r="D4096" i="2"/>
  <c r="I4095" i="2"/>
  <c r="H4095" i="2" s="1"/>
  <c r="K4095" i="2" s="1"/>
  <c r="L4095" i="2" s="1"/>
  <c r="F4095" i="2"/>
  <c r="D4095" i="2"/>
  <c r="I4094" i="2"/>
  <c r="H4094" i="2" s="1"/>
  <c r="K4094" i="2" s="1"/>
  <c r="L4094" i="2" s="1"/>
  <c r="F4094" i="2"/>
  <c r="D4094" i="2"/>
  <c r="I4073" i="2"/>
  <c r="H4073" i="2" s="1"/>
  <c r="K4073" i="2" s="1"/>
  <c r="L4073" i="2" s="1"/>
  <c r="M4073" i="2" s="1"/>
  <c r="F4073" i="2"/>
  <c r="D4073" i="2"/>
  <c r="I4071" i="2"/>
  <c r="H4071" i="2" s="1"/>
  <c r="K4071" i="2" s="1"/>
  <c r="L4071" i="2" s="1"/>
  <c r="M4071" i="2" s="1"/>
  <c r="F4071" i="2"/>
  <c r="D4071" i="2"/>
  <c r="I4068" i="2"/>
  <c r="H4068" i="2" s="1"/>
  <c r="K4068" i="2" s="1"/>
  <c r="L4068" i="2" s="1"/>
  <c r="F4068" i="2"/>
  <c r="D4068" i="2"/>
  <c r="I4063" i="2"/>
  <c r="H4063" i="2" s="1"/>
  <c r="K4063" i="2" s="1"/>
  <c r="L4063" i="2" s="1"/>
  <c r="N4063" i="2" s="1"/>
  <c r="R4063" i="2" s="1"/>
  <c r="F4063" i="2"/>
  <c r="D4063" i="2"/>
  <c r="I4062" i="2"/>
  <c r="H4062" i="2" s="1"/>
  <c r="K4062" i="2" s="1"/>
  <c r="L4062" i="2" s="1"/>
  <c r="M4062" i="2" s="1"/>
  <c r="F4062" i="2"/>
  <c r="D4062" i="2"/>
  <c r="I4060" i="2"/>
  <c r="H4060" i="2" s="1"/>
  <c r="K4060" i="2" s="1"/>
  <c r="L4060" i="2" s="1"/>
  <c r="F4060" i="2"/>
  <c r="D4060" i="2"/>
  <c r="I4048" i="2"/>
  <c r="H4048" i="2" s="1"/>
  <c r="K4048" i="2" s="1"/>
  <c r="L4048" i="2" s="1"/>
  <c r="F4048" i="2"/>
  <c r="D4048" i="2"/>
  <c r="I4047" i="2"/>
  <c r="H4047" i="2" s="1"/>
  <c r="K4047" i="2" s="1"/>
  <c r="L4047" i="2" s="1"/>
  <c r="Q4047" i="2" s="1"/>
  <c r="F4047" i="2"/>
  <c r="D4047" i="2"/>
  <c r="I3989" i="2"/>
  <c r="H3989" i="2" s="1"/>
  <c r="K3989" i="2" s="1"/>
  <c r="L3989" i="2" s="1"/>
  <c r="F3989" i="2"/>
  <c r="D3989" i="2"/>
  <c r="I3988" i="2"/>
  <c r="H3988" i="2" s="1"/>
  <c r="K3988" i="2" s="1"/>
  <c r="L3988" i="2" s="1"/>
  <c r="F3988" i="2"/>
  <c r="D3988" i="2"/>
  <c r="I3982" i="2"/>
  <c r="H3982" i="2" s="1"/>
  <c r="K3982" i="2" s="1"/>
  <c r="L3982" i="2" s="1"/>
  <c r="F3982" i="2"/>
  <c r="D3982" i="2"/>
  <c r="I3981" i="2"/>
  <c r="H3981" i="2" s="1"/>
  <c r="K3981" i="2" s="1"/>
  <c r="L3981" i="2" s="1"/>
  <c r="F3981" i="2"/>
  <c r="D3981" i="2"/>
  <c r="I3979" i="2"/>
  <c r="H3979" i="2" s="1"/>
  <c r="K3979" i="2" s="1"/>
  <c r="L3979" i="2" s="1"/>
  <c r="F3979" i="2"/>
  <c r="D3979" i="2"/>
  <c r="I3978" i="2"/>
  <c r="H3978" i="2" s="1"/>
  <c r="K3978" i="2" s="1"/>
  <c r="L3978" i="2" s="1"/>
  <c r="F3978" i="2"/>
  <c r="D3978" i="2"/>
  <c r="I3962" i="2"/>
  <c r="H3962" i="2" s="1"/>
  <c r="K3962" i="2" s="1"/>
  <c r="L3962" i="2" s="1"/>
  <c r="F3962" i="2"/>
  <c r="D3962" i="2"/>
  <c r="I3960" i="2"/>
  <c r="H3960" i="2" s="1"/>
  <c r="K3960" i="2" s="1"/>
  <c r="L3960" i="2" s="1"/>
  <c r="F3960" i="2"/>
  <c r="D3960" i="2"/>
  <c r="I3958" i="2"/>
  <c r="H3958" i="2" s="1"/>
  <c r="K3958" i="2" s="1"/>
  <c r="L3958" i="2" s="1"/>
  <c r="M3958" i="2" s="1"/>
  <c r="F3958" i="2"/>
  <c r="D3958" i="2"/>
  <c r="I3957" i="2"/>
  <c r="H3957" i="2" s="1"/>
  <c r="K3957" i="2" s="1"/>
  <c r="L3957" i="2" s="1"/>
  <c r="F3957" i="2"/>
  <c r="D3957" i="2"/>
  <c r="I3956" i="2"/>
  <c r="H3956" i="2" s="1"/>
  <c r="K3956" i="2" s="1"/>
  <c r="L3956" i="2" s="1"/>
  <c r="F3956" i="2"/>
  <c r="D3956" i="2"/>
  <c r="I3953" i="2"/>
  <c r="H3953" i="2" s="1"/>
  <c r="K3953" i="2" s="1"/>
  <c r="L3953" i="2" s="1"/>
  <c r="F3953" i="2"/>
  <c r="D3953" i="2"/>
  <c r="I3945" i="2"/>
  <c r="H3945" i="2" s="1"/>
  <c r="K3945" i="2" s="1"/>
  <c r="L3945" i="2" s="1"/>
  <c r="Q3945" i="2" s="1"/>
  <c r="F3945" i="2"/>
  <c r="D3945" i="2"/>
  <c r="I3944" i="2"/>
  <c r="H3944" i="2" s="1"/>
  <c r="K3944" i="2" s="1"/>
  <c r="L3944" i="2" s="1"/>
  <c r="Q3944" i="2" s="1"/>
  <c r="F3944" i="2"/>
  <c r="D3944" i="2"/>
  <c r="I3943" i="2"/>
  <c r="H3943" i="2" s="1"/>
  <c r="K3943" i="2" s="1"/>
  <c r="L3943" i="2" s="1"/>
  <c r="N3943" i="2" s="1"/>
  <c r="F3943" i="2"/>
  <c r="D3943" i="2"/>
  <c r="I3942" i="2"/>
  <c r="H3942" i="2" s="1"/>
  <c r="K3942" i="2" s="1"/>
  <c r="L3942" i="2" s="1"/>
  <c r="F3942" i="2"/>
  <c r="D3942" i="2"/>
  <c r="I3941" i="2"/>
  <c r="H3941" i="2" s="1"/>
  <c r="K3941" i="2" s="1"/>
  <c r="L3941" i="2" s="1"/>
  <c r="F3941" i="2"/>
  <c r="D3941" i="2"/>
  <c r="I3940" i="2"/>
  <c r="H3940" i="2" s="1"/>
  <c r="K3940" i="2" s="1"/>
  <c r="L3940" i="2" s="1"/>
  <c r="N3940" i="2" s="1"/>
  <c r="R3940" i="2" s="1"/>
  <c r="F3940" i="2"/>
  <c r="D3940" i="2"/>
  <c r="I3939" i="2"/>
  <c r="H3939" i="2" s="1"/>
  <c r="K3939" i="2" s="1"/>
  <c r="L3939" i="2" s="1"/>
  <c r="F3939" i="2"/>
  <c r="D3939" i="2"/>
  <c r="I3938" i="2"/>
  <c r="H3938" i="2" s="1"/>
  <c r="K3938" i="2" s="1"/>
  <c r="L3938" i="2" s="1"/>
  <c r="F3938" i="2"/>
  <c r="D3938" i="2"/>
  <c r="I3937" i="2"/>
  <c r="H3937" i="2" s="1"/>
  <c r="K3937" i="2" s="1"/>
  <c r="L3937" i="2" s="1"/>
  <c r="F3937" i="2"/>
  <c r="D3937" i="2"/>
  <c r="I3936" i="2"/>
  <c r="H3936" i="2" s="1"/>
  <c r="K3936" i="2" s="1"/>
  <c r="L3936" i="2" s="1"/>
  <c r="F3936" i="2"/>
  <c r="D3936" i="2"/>
  <c r="I3935" i="2"/>
  <c r="H3935" i="2" s="1"/>
  <c r="K3935" i="2" s="1"/>
  <c r="L3935" i="2" s="1"/>
  <c r="F3935" i="2"/>
  <c r="D3935" i="2"/>
  <c r="I3934" i="2"/>
  <c r="H3934" i="2" s="1"/>
  <c r="K3934" i="2" s="1"/>
  <c r="L3934" i="2" s="1"/>
  <c r="F3934" i="2"/>
  <c r="D3934" i="2"/>
  <c r="I3873" i="2"/>
  <c r="H3873" i="2" s="1"/>
  <c r="K3873" i="2" s="1"/>
  <c r="L3873" i="2" s="1"/>
  <c r="F3873" i="2"/>
  <c r="D3873" i="2"/>
  <c r="I3872" i="2"/>
  <c r="H3872" i="2" s="1"/>
  <c r="K3872" i="2" s="1"/>
  <c r="L3872" i="2" s="1"/>
  <c r="M3872" i="2" s="1"/>
  <c r="F3872" i="2"/>
  <c r="D3872" i="2"/>
  <c r="I3871" i="2"/>
  <c r="H3871" i="2" s="1"/>
  <c r="K3871" i="2" s="1"/>
  <c r="L3871" i="2" s="1"/>
  <c r="M3871" i="2" s="1"/>
  <c r="F3871" i="2"/>
  <c r="D3871" i="2"/>
  <c r="I3870" i="2"/>
  <c r="H3870" i="2" s="1"/>
  <c r="K3870" i="2" s="1"/>
  <c r="L3870" i="2" s="1"/>
  <c r="F3870" i="2"/>
  <c r="D3870" i="2"/>
  <c r="I3868" i="2"/>
  <c r="H3868" i="2" s="1"/>
  <c r="K3868" i="2" s="1"/>
  <c r="L3868" i="2" s="1"/>
  <c r="F3868" i="2"/>
  <c r="D3868" i="2"/>
  <c r="I3867" i="2"/>
  <c r="H3867" i="2" s="1"/>
  <c r="K3867" i="2" s="1"/>
  <c r="L3867" i="2" s="1"/>
  <c r="F3867" i="2"/>
  <c r="D3867" i="2"/>
  <c r="I3866" i="2"/>
  <c r="H3866" i="2" s="1"/>
  <c r="K3866" i="2" s="1"/>
  <c r="L3866" i="2" s="1"/>
  <c r="F3866" i="2"/>
  <c r="D3866" i="2"/>
  <c r="I3864" i="2"/>
  <c r="H3864" i="2" s="1"/>
  <c r="K3864" i="2" s="1"/>
  <c r="L3864" i="2" s="1"/>
  <c r="F3864" i="2"/>
  <c r="D3864" i="2"/>
  <c r="I3858" i="2"/>
  <c r="H3858" i="2" s="1"/>
  <c r="K3858" i="2" s="1"/>
  <c r="L3858" i="2" s="1"/>
  <c r="F3858" i="2"/>
  <c r="D3858" i="2"/>
  <c r="I3857" i="2"/>
  <c r="H3857" i="2" s="1"/>
  <c r="K3857" i="2" s="1"/>
  <c r="L3857" i="2" s="1"/>
  <c r="F3857" i="2"/>
  <c r="D3857" i="2"/>
  <c r="I3856" i="2"/>
  <c r="H3856" i="2" s="1"/>
  <c r="K3856" i="2" s="1"/>
  <c r="L3856" i="2" s="1"/>
  <c r="F3856" i="2"/>
  <c r="D3856" i="2"/>
  <c r="I3845" i="2"/>
  <c r="H3845" i="2" s="1"/>
  <c r="K3845" i="2" s="1"/>
  <c r="L3845" i="2" s="1"/>
  <c r="F3845" i="2"/>
  <c r="D3845" i="2"/>
  <c r="I3838" i="2"/>
  <c r="H3838" i="2" s="1"/>
  <c r="K3838" i="2" s="1"/>
  <c r="L3838" i="2" s="1"/>
  <c r="F3838" i="2"/>
  <c r="D3838" i="2"/>
  <c r="I3837" i="2"/>
  <c r="H3837" i="2" s="1"/>
  <c r="K3837" i="2" s="1"/>
  <c r="L3837" i="2" s="1"/>
  <c r="N3837" i="2" s="1"/>
  <c r="F3837" i="2"/>
  <c r="D3837" i="2"/>
  <c r="I3831" i="2"/>
  <c r="H3831" i="2" s="1"/>
  <c r="K3831" i="2" s="1"/>
  <c r="L3831" i="2" s="1"/>
  <c r="F3831" i="2"/>
  <c r="D3831" i="2"/>
  <c r="I3822" i="2"/>
  <c r="H3822" i="2" s="1"/>
  <c r="K3822" i="2" s="1"/>
  <c r="L3822" i="2" s="1"/>
  <c r="F3822" i="2"/>
  <c r="D3822" i="2"/>
  <c r="I3807" i="2"/>
  <c r="H3807" i="2" s="1"/>
  <c r="K3807" i="2" s="1"/>
  <c r="L3807" i="2" s="1"/>
  <c r="F3807" i="2"/>
  <c r="D3807" i="2"/>
  <c r="I3804" i="2"/>
  <c r="H3804" i="2" s="1"/>
  <c r="K3804" i="2" s="1"/>
  <c r="L3804" i="2" s="1"/>
  <c r="F3804" i="2"/>
  <c r="D3804" i="2"/>
  <c r="I3803" i="2"/>
  <c r="H3803" i="2" s="1"/>
  <c r="K3803" i="2" s="1"/>
  <c r="L3803" i="2" s="1"/>
  <c r="F3803" i="2"/>
  <c r="D3803" i="2"/>
  <c r="I3802" i="2"/>
  <c r="H3802" i="2" s="1"/>
  <c r="K3802" i="2" s="1"/>
  <c r="L3802" i="2" s="1"/>
  <c r="F3802" i="2"/>
  <c r="D3802" i="2"/>
  <c r="I3799" i="2"/>
  <c r="H3799" i="2" s="1"/>
  <c r="K3799" i="2" s="1"/>
  <c r="L3799" i="2" s="1"/>
  <c r="F3799" i="2"/>
  <c r="D3799" i="2"/>
  <c r="I3798" i="2"/>
  <c r="H3798" i="2" s="1"/>
  <c r="K3798" i="2" s="1"/>
  <c r="L3798" i="2" s="1"/>
  <c r="F3798" i="2"/>
  <c r="D3798" i="2"/>
  <c r="I3797" i="2"/>
  <c r="H3797" i="2" s="1"/>
  <c r="K3797" i="2" s="1"/>
  <c r="L3797" i="2" s="1"/>
  <c r="F3797" i="2"/>
  <c r="D3797" i="2"/>
  <c r="I3796" i="2"/>
  <c r="H3796" i="2" s="1"/>
  <c r="K3796" i="2" s="1"/>
  <c r="L3796" i="2" s="1"/>
  <c r="Q3796" i="2" s="1"/>
  <c r="F3796" i="2"/>
  <c r="D3796" i="2"/>
  <c r="I3792" i="2"/>
  <c r="H3792" i="2" s="1"/>
  <c r="K3792" i="2" s="1"/>
  <c r="L3792" i="2" s="1"/>
  <c r="M3792" i="2" s="1"/>
  <c r="F3792" i="2"/>
  <c r="D3792" i="2"/>
  <c r="I3788" i="2"/>
  <c r="H3788" i="2" s="1"/>
  <c r="K3788" i="2" s="1"/>
  <c r="L3788" i="2" s="1"/>
  <c r="F3788" i="2"/>
  <c r="D3788" i="2"/>
  <c r="I3786" i="2"/>
  <c r="H3786" i="2" s="1"/>
  <c r="K3786" i="2" s="1"/>
  <c r="L3786" i="2" s="1"/>
  <c r="F3786" i="2"/>
  <c r="D3786" i="2"/>
  <c r="I3784" i="2"/>
  <c r="H3784" i="2" s="1"/>
  <c r="K3784" i="2" s="1"/>
  <c r="L3784" i="2" s="1"/>
  <c r="M3784" i="2" s="1"/>
  <c r="F3784" i="2"/>
  <c r="D3784" i="2"/>
  <c r="I3783" i="2"/>
  <c r="H3783" i="2" s="1"/>
  <c r="K3783" i="2" s="1"/>
  <c r="L3783" i="2" s="1"/>
  <c r="F3783" i="2"/>
  <c r="D3783" i="2"/>
  <c r="I3781" i="2"/>
  <c r="H3781" i="2" s="1"/>
  <c r="K3781" i="2" s="1"/>
  <c r="L3781" i="2" s="1"/>
  <c r="F3781" i="2"/>
  <c r="D3781" i="2"/>
  <c r="I3779" i="2"/>
  <c r="H3779" i="2" s="1"/>
  <c r="K3779" i="2" s="1"/>
  <c r="L3779" i="2" s="1"/>
  <c r="F3779" i="2"/>
  <c r="D3779" i="2"/>
  <c r="I3778" i="2"/>
  <c r="H3778" i="2" s="1"/>
  <c r="K3778" i="2" s="1"/>
  <c r="L3778" i="2" s="1"/>
  <c r="F3778" i="2"/>
  <c r="D3778" i="2"/>
  <c r="I3776" i="2"/>
  <c r="H3776" i="2" s="1"/>
  <c r="K3776" i="2" s="1"/>
  <c r="L3776" i="2" s="1"/>
  <c r="F3776" i="2"/>
  <c r="D3776" i="2"/>
  <c r="I3775" i="2"/>
  <c r="H3775" i="2" s="1"/>
  <c r="K3775" i="2" s="1"/>
  <c r="L3775" i="2" s="1"/>
  <c r="F3775" i="2"/>
  <c r="D3775" i="2"/>
  <c r="I3773" i="2"/>
  <c r="H3773" i="2" s="1"/>
  <c r="K3773" i="2" s="1"/>
  <c r="L3773" i="2" s="1"/>
  <c r="F3773" i="2"/>
  <c r="D3773" i="2"/>
  <c r="I3772" i="2"/>
  <c r="H3772" i="2" s="1"/>
  <c r="K3772" i="2" s="1"/>
  <c r="L3772" i="2" s="1"/>
  <c r="F3772" i="2"/>
  <c r="D3772" i="2"/>
  <c r="I3770" i="2"/>
  <c r="H3770" i="2" s="1"/>
  <c r="K3770" i="2" s="1"/>
  <c r="L3770" i="2" s="1"/>
  <c r="F3770" i="2"/>
  <c r="D3770" i="2"/>
  <c r="I3768" i="2"/>
  <c r="H3768" i="2" s="1"/>
  <c r="K3768" i="2" s="1"/>
  <c r="L3768" i="2" s="1"/>
  <c r="F3768" i="2"/>
  <c r="D3768" i="2"/>
  <c r="I3766" i="2"/>
  <c r="H3766" i="2" s="1"/>
  <c r="K3766" i="2" s="1"/>
  <c r="L3766" i="2" s="1"/>
  <c r="F3766" i="2"/>
  <c r="D3766" i="2"/>
  <c r="I3765" i="2"/>
  <c r="H3765" i="2" s="1"/>
  <c r="K3765" i="2" s="1"/>
  <c r="L3765" i="2" s="1"/>
  <c r="F3765" i="2"/>
  <c r="D3765" i="2"/>
  <c r="I3761" i="2"/>
  <c r="H3761" i="2" s="1"/>
  <c r="K3761" i="2" s="1"/>
  <c r="L3761" i="2" s="1"/>
  <c r="F3761" i="2"/>
  <c r="D3761" i="2"/>
  <c r="I3760" i="2"/>
  <c r="H3760" i="2" s="1"/>
  <c r="K3760" i="2" s="1"/>
  <c r="L3760" i="2" s="1"/>
  <c r="F3760" i="2"/>
  <c r="D3760" i="2"/>
  <c r="I3759" i="2"/>
  <c r="H3759" i="2" s="1"/>
  <c r="K3759" i="2" s="1"/>
  <c r="L3759" i="2" s="1"/>
  <c r="F3759" i="2"/>
  <c r="D3759" i="2"/>
  <c r="I3757" i="2"/>
  <c r="H3757" i="2" s="1"/>
  <c r="K3757" i="2" s="1"/>
  <c r="L3757" i="2" s="1"/>
  <c r="F3757" i="2"/>
  <c r="D3757" i="2"/>
  <c r="I3755" i="2"/>
  <c r="H3755" i="2" s="1"/>
  <c r="K3755" i="2" s="1"/>
  <c r="L3755" i="2" s="1"/>
  <c r="F3755" i="2"/>
  <c r="D3755" i="2"/>
  <c r="I3754" i="2"/>
  <c r="H3754" i="2" s="1"/>
  <c r="K3754" i="2" s="1"/>
  <c r="L3754" i="2" s="1"/>
  <c r="F3754" i="2"/>
  <c r="D3754" i="2"/>
  <c r="I3753" i="2"/>
  <c r="H3753" i="2" s="1"/>
  <c r="K3753" i="2" s="1"/>
  <c r="L3753" i="2" s="1"/>
  <c r="F3753" i="2"/>
  <c r="D3753" i="2"/>
  <c r="I3749" i="2"/>
  <c r="H3749" i="2" s="1"/>
  <c r="K3749" i="2" s="1"/>
  <c r="L3749" i="2" s="1"/>
  <c r="N3749" i="2" s="1"/>
  <c r="F3749" i="2"/>
  <c r="D3749" i="2"/>
  <c r="I3747" i="2"/>
  <c r="H3747" i="2" s="1"/>
  <c r="K3747" i="2" s="1"/>
  <c r="L3747" i="2" s="1"/>
  <c r="F3747" i="2"/>
  <c r="D3747" i="2"/>
  <c r="I3746" i="2"/>
  <c r="H3746" i="2" s="1"/>
  <c r="K3746" i="2" s="1"/>
  <c r="L3746" i="2" s="1"/>
  <c r="F3746" i="2"/>
  <c r="D3746" i="2"/>
  <c r="I3744" i="2"/>
  <c r="H3744" i="2" s="1"/>
  <c r="K3744" i="2" s="1"/>
  <c r="L3744" i="2" s="1"/>
  <c r="F3744" i="2"/>
  <c r="D3744" i="2"/>
  <c r="I3742" i="2"/>
  <c r="H3742" i="2" s="1"/>
  <c r="K3742" i="2" s="1"/>
  <c r="L3742" i="2" s="1"/>
  <c r="F3742" i="2"/>
  <c r="D3742" i="2"/>
  <c r="I3740" i="2"/>
  <c r="H3740" i="2" s="1"/>
  <c r="K3740" i="2" s="1"/>
  <c r="L3740" i="2" s="1"/>
  <c r="F3740" i="2"/>
  <c r="D3740" i="2"/>
  <c r="I3738" i="2"/>
  <c r="H3738" i="2" s="1"/>
  <c r="K3738" i="2" s="1"/>
  <c r="L3738" i="2" s="1"/>
  <c r="F3738" i="2"/>
  <c r="D3738" i="2"/>
  <c r="I3737" i="2"/>
  <c r="H3737" i="2" s="1"/>
  <c r="K3737" i="2" s="1"/>
  <c r="L3737" i="2" s="1"/>
  <c r="F3737" i="2"/>
  <c r="D3737" i="2"/>
  <c r="I3734" i="2"/>
  <c r="H3734" i="2" s="1"/>
  <c r="K3734" i="2" s="1"/>
  <c r="L3734" i="2" s="1"/>
  <c r="F3734" i="2"/>
  <c r="D3734" i="2"/>
  <c r="I3732" i="2"/>
  <c r="H3732" i="2" s="1"/>
  <c r="K3732" i="2" s="1"/>
  <c r="L3732" i="2" s="1"/>
  <c r="F3732" i="2"/>
  <c r="D3732" i="2"/>
  <c r="I3731" i="2"/>
  <c r="H3731" i="2" s="1"/>
  <c r="K3731" i="2" s="1"/>
  <c r="L3731" i="2" s="1"/>
  <c r="F3731" i="2"/>
  <c r="D3731" i="2"/>
  <c r="I3729" i="2"/>
  <c r="H3729" i="2" s="1"/>
  <c r="K3729" i="2" s="1"/>
  <c r="L3729" i="2" s="1"/>
  <c r="Q3729" i="2" s="1"/>
  <c r="F3729" i="2"/>
  <c r="D3729" i="2"/>
  <c r="I3725" i="2"/>
  <c r="H3725" i="2" s="1"/>
  <c r="K3725" i="2" s="1"/>
  <c r="L3725" i="2" s="1"/>
  <c r="F3725" i="2"/>
  <c r="D3725" i="2"/>
  <c r="I3723" i="2"/>
  <c r="H3723" i="2" s="1"/>
  <c r="K3723" i="2" s="1"/>
  <c r="L3723" i="2" s="1"/>
  <c r="F3723" i="2"/>
  <c r="D3723" i="2"/>
  <c r="I3722" i="2"/>
  <c r="H3722" i="2" s="1"/>
  <c r="K3722" i="2" s="1"/>
  <c r="L3722" i="2" s="1"/>
  <c r="F3722" i="2"/>
  <c r="D3722" i="2"/>
  <c r="I3720" i="2"/>
  <c r="H3720" i="2" s="1"/>
  <c r="K3720" i="2" s="1"/>
  <c r="L3720" i="2" s="1"/>
  <c r="F3720" i="2"/>
  <c r="D3720" i="2"/>
  <c r="I3719" i="2"/>
  <c r="H3719" i="2" s="1"/>
  <c r="K3719" i="2" s="1"/>
  <c r="L3719" i="2" s="1"/>
  <c r="F3719" i="2"/>
  <c r="D3719" i="2"/>
  <c r="I3717" i="2"/>
  <c r="H3717" i="2" s="1"/>
  <c r="K3717" i="2" s="1"/>
  <c r="L3717" i="2" s="1"/>
  <c r="F3717" i="2"/>
  <c r="D3717" i="2"/>
  <c r="I3715" i="2"/>
  <c r="H3715" i="2" s="1"/>
  <c r="K3715" i="2" s="1"/>
  <c r="L3715" i="2" s="1"/>
  <c r="F3715" i="2"/>
  <c r="D3715" i="2"/>
  <c r="I3714" i="2"/>
  <c r="H3714" i="2" s="1"/>
  <c r="K3714" i="2" s="1"/>
  <c r="L3714" i="2" s="1"/>
  <c r="F3714" i="2"/>
  <c r="D3714" i="2"/>
  <c r="I3713" i="2"/>
  <c r="H3713" i="2" s="1"/>
  <c r="K3713" i="2" s="1"/>
  <c r="L3713" i="2" s="1"/>
  <c r="F3713" i="2"/>
  <c r="D3713" i="2"/>
  <c r="I3711" i="2"/>
  <c r="H3711" i="2" s="1"/>
  <c r="K3711" i="2" s="1"/>
  <c r="L3711" i="2" s="1"/>
  <c r="F3711" i="2"/>
  <c r="D3711" i="2"/>
  <c r="I3710" i="2"/>
  <c r="H3710" i="2" s="1"/>
  <c r="K3710" i="2" s="1"/>
  <c r="L3710" i="2" s="1"/>
  <c r="F3710" i="2"/>
  <c r="D3710" i="2"/>
  <c r="I3709" i="2"/>
  <c r="H3709" i="2" s="1"/>
  <c r="K3709" i="2" s="1"/>
  <c r="L3709" i="2" s="1"/>
  <c r="F3709" i="2"/>
  <c r="D3709" i="2"/>
  <c r="I3708" i="2"/>
  <c r="H3708" i="2" s="1"/>
  <c r="K3708" i="2" s="1"/>
  <c r="L3708" i="2" s="1"/>
  <c r="F3708" i="2"/>
  <c r="D3708" i="2"/>
  <c r="I3706" i="2"/>
  <c r="H3706" i="2" s="1"/>
  <c r="K3706" i="2" s="1"/>
  <c r="L3706" i="2" s="1"/>
  <c r="F3706" i="2"/>
  <c r="D3706" i="2"/>
  <c r="I3705" i="2"/>
  <c r="H3705" i="2" s="1"/>
  <c r="K3705" i="2" s="1"/>
  <c r="L3705" i="2" s="1"/>
  <c r="F3705" i="2"/>
  <c r="D3705" i="2"/>
  <c r="I3704" i="2"/>
  <c r="H3704" i="2" s="1"/>
  <c r="K3704" i="2" s="1"/>
  <c r="L3704" i="2" s="1"/>
  <c r="F3704" i="2"/>
  <c r="D3704" i="2"/>
  <c r="I3703" i="2"/>
  <c r="H3703" i="2" s="1"/>
  <c r="K3703" i="2" s="1"/>
  <c r="L3703" i="2" s="1"/>
  <c r="N3703" i="2" s="1"/>
  <c r="F3703" i="2"/>
  <c r="D3703" i="2"/>
  <c r="I3700" i="2"/>
  <c r="H3700" i="2" s="1"/>
  <c r="K3700" i="2" s="1"/>
  <c r="L3700" i="2" s="1"/>
  <c r="F3700" i="2"/>
  <c r="D3700" i="2"/>
  <c r="I3699" i="2"/>
  <c r="H3699" i="2" s="1"/>
  <c r="K3699" i="2" s="1"/>
  <c r="L3699" i="2" s="1"/>
  <c r="F3699" i="2"/>
  <c r="D3699" i="2"/>
  <c r="I3698" i="2"/>
  <c r="H3698" i="2" s="1"/>
  <c r="K3698" i="2" s="1"/>
  <c r="L3698" i="2" s="1"/>
  <c r="F3698" i="2"/>
  <c r="D3698" i="2"/>
  <c r="I3695" i="2"/>
  <c r="H3695" i="2" s="1"/>
  <c r="K3695" i="2" s="1"/>
  <c r="L3695" i="2" s="1"/>
  <c r="F3695" i="2"/>
  <c r="D3695" i="2"/>
  <c r="I3694" i="2"/>
  <c r="H3694" i="2" s="1"/>
  <c r="K3694" i="2" s="1"/>
  <c r="L3694" i="2" s="1"/>
  <c r="F3694" i="2"/>
  <c r="D3694" i="2"/>
  <c r="I3692" i="2"/>
  <c r="H3692" i="2" s="1"/>
  <c r="K3692" i="2" s="1"/>
  <c r="L3692" i="2" s="1"/>
  <c r="N3692" i="2" s="1"/>
  <c r="F3692" i="2"/>
  <c r="D3692" i="2"/>
  <c r="I3691" i="2"/>
  <c r="H3691" i="2" s="1"/>
  <c r="K3691" i="2" s="1"/>
  <c r="L3691" i="2" s="1"/>
  <c r="F3691" i="2"/>
  <c r="D3691" i="2"/>
  <c r="I3690" i="2"/>
  <c r="H3690" i="2" s="1"/>
  <c r="K3690" i="2" s="1"/>
  <c r="L3690" i="2" s="1"/>
  <c r="F3690" i="2"/>
  <c r="D3690" i="2"/>
  <c r="I3685" i="2"/>
  <c r="H3685" i="2" s="1"/>
  <c r="K3685" i="2" s="1"/>
  <c r="L3685" i="2" s="1"/>
  <c r="F3685" i="2"/>
  <c r="D3685" i="2"/>
  <c r="I3681" i="2"/>
  <c r="H3681" i="2"/>
  <c r="K3681" i="2" s="1"/>
  <c r="L3681" i="2" s="1"/>
  <c r="F3681" i="2"/>
  <c r="D3681" i="2"/>
  <c r="I3678" i="2"/>
  <c r="H3678" i="2" s="1"/>
  <c r="K3678" i="2" s="1"/>
  <c r="L3678" i="2" s="1"/>
  <c r="F3678" i="2"/>
  <c r="D3678" i="2"/>
  <c r="I3676" i="2"/>
  <c r="H3676" i="2" s="1"/>
  <c r="K3676" i="2" s="1"/>
  <c r="L3676" i="2" s="1"/>
  <c r="F3676" i="2"/>
  <c r="D3676" i="2"/>
  <c r="I3674" i="2"/>
  <c r="H3674" i="2" s="1"/>
  <c r="K3674" i="2" s="1"/>
  <c r="L3674" i="2" s="1"/>
  <c r="F3674" i="2"/>
  <c r="D3674" i="2"/>
  <c r="I3673" i="2"/>
  <c r="H3673" i="2" s="1"/>
  <c r="K3673" i="2" s="1"/>
  <c r="L3673" i="2" s="1"/>
  <c r="Q3673" i="2" s="1"/>
  <c r="F3673" i="2"/>
  <c r="D3673" i="2"/>
  <c r="I3671" i="2"/>
  <c r="H3671" i="2" s="1"/>
  <c r="K3671" i="2" s="1"/>
  <c r="L3671" i="2" s="1"/>
  <c r="F3671" i="2"/>
  <c r="D3671" i="2"/>
  <c r="I3669" i="2"/>
  <c r="H3669" i="2" s="1"/>
  <c r="K3669" i="2" s="1"/>
  <c r="L3669" i="2" s="1"/>
  <c r="F3669" i="2"/>
  <c r="D3669" i="2"/>
  <c r="I3668" i="2"/>
  <c r="H3668" i="2" s="1"/>
  <c r="K3668" i="2" s="1"/>
  <c r="L3668" i="2" s="1"/>
  <c r="F3668" i="2"/>
  <c r="D3668" i="2"/>
  <c r="I3666" i="2"/>
  <c r="H3666" i="2" s="1"/>
  <c r="K3666" i="2" s="1"/>
  <c r="L3666" i="2" s="1"/>
  <c r="F3666" i="2"/>
  <c r="D3666" i="2"/>
  <c r="I3659" i="2"/>
  <c r="H3659" i="2" s="1"/>
  <c r="K3659" i="2" s="1"/>
  <c r="L3659" i="2" s="1"/>
  <c r="F3659" i="2"/>
  <c r="D3659" i="2"/>
  <c r="I3656" i="2"/>
  <c r="H3656" i="2" s="1"/>
  <c r="K3656" i="2" s="1"/>
  <c r="L3656" i="2" s="1"/>
  <c r="F3656" i="2"/>
  <c r="D3656" i="2"/>
  <c r="I3655" i="2"/>
  <c r="H3655" i="2" s="1"/>
  <c r="K3655" i="2" s="1"/>
  <c r="L3655" i="2" s="1"/>
  <c r="N3655" i="2" s="1"/>
  <c r="R3655" i="2" s="1"/>
  <c r="F3655" i="2"/>
  <c r="D3655" i="2"/>
  <c r="I3654" i="2"/>
  <c r="H3654" i="2" s="1"/>
  <c r="K3654" i="2" s="1"/>
  <c r="L3654" i="2" s="1"/>
  <c r="F3654" i="2"/>
  <c r="D3654" i="2"/>
  <c r="I3652" i="2"/>
  <c r="H3652" i="2" s="1"/>
  <c r="K3652" i="2" s="1"/>
  <c r="L3652" i="2" s="1"/>
  <c r="F3652" i="2"/>
  <c r="D3652" i="2"/>
  <c r="I3651" i="2"/>
  <c r="H3651" i="2" s="1"/>
  <c r="K3651" i="2" s="1"/>
  <c r="L3651" i="2" s="1"/>
  <c r="F3651" i="2"/>
  <c r="D3651" i="2"/>
  <c r="I3650" i="2"/>
  <c r="H3650" i="2" s="1"/>
  <c r="K3650" i="2" s="1"/>
  <c r="L3650" i="2" s="1"/>
  <c r="F3650" i="2"/>
  <c r="D3650" i="2"/>
  <c r="I3648" i="2"/>
  <c r="H3648" i="2" s="1"/>
  <c r="K3648" i="2" s="1"/>
  <c r="L3648" i="2" s="1"/>
  <c r="F3648" i="2"/>
  <c r="D3648" i="2"/>
  <c r="I3646" i="2"/>
  <c r="H3646" i="2" s="1"/>
  <c r="K3646" i="2" s="1"/>
  <c r="L3646" i="2" s="1"/>
  <c r="F3646" i="2"/>
  <c r="D3646" i="2"/>
  <c r="I3645" i="2"/>
  <c r="H3645" i="2" s="1"/>
  <c r="K3645" i="2" s="1"/>
  <c r="L3645" i="2" s="1"/>
  <c r="Q3645" i="2" s="1"/>
  <c r="F3645" i="2"/>
  <c r="D3645" i="2"/>
  <c r="I3638" i="2"/>
  <c r="H3638" i="2" s="1"/>
  <c r="K3638" i="2" s="1"/>
  <c r="L3638" i="2" s="1"/>
  <c r="F3638" i="2"/>
  <c r="D3638" i="2"/>
  <c r="I3636" i="2"/>
  <c r="H3636" i="2" s="1"/>
  <c r="K3636" i="2" s="1"/>
  <c r="L3636" i="2" s="1"/>
  <c r="F3636" i="2"/>
  <c r="D3636" i="2"/>
  <c r="I3635" i="2"/>
  <c r="H3635" i="2" s="1"/>
  <c r="K3635" i="2" s="1"/>
  <c r="L3635" i="2" s="1"/>
  <c r="Q3635" i="2" s="1"/>
  <c r="F3635" i="2"/>
  <c r="D3635" i="2"/>
  <c r="I3633" i="2"/>
  <c r="H3633" i="2" s="1"/>
  <c r="K3633" i="2" s="1"/>
  <c r="L3633" i="2" s="1"/>
  <c r="F3633" i="2"/>
  <c r="D3633" i="2"/>
  <c r="I3631" i="2"/>
  <c r="H3631" i="2" s="1"/>
  <c r="K3631" i="2" s="1"/>
  <c r="L3631" i="2" s="1"/>
  <c r="F3631" i="2"/>
  <c r="D3631" i="2"/>
  <c r="I3630" i="2"/>
  <c r="H3630" i="2" s="1"/>
  <c r="K3630" i="2" s="1"/>
  <c r="L3630" i="2" s="1"/>
  <c r="F3630" i="2"/>
  <c r="D3630" i="2"/>
  <c r="I3629" i="2"/>
  <c r="H3629" i="2" s="1"/>
  <c r="K3629" i="2" s="1"/>
  <c r="L3629" i="2" s="1"/>
  <c r="F3629" i="2"/>
  <c r="D3629" i="2"/>
  <c r="I3627" i="2"/>
  <c r="H3627" i="2" s="1"/>
  <c r="K3627" i="2" s="1"/>
  <c r="L3627" i="2" s="1"/>
  <c r="F3627" i="2"/>
  <c r="D3627" i="2"/>
  <c r="I3626" i="2"/>
  <c r="H3626" i="2" s="1"/>
  <c r="K3626" i="2" s="1"/>
  <c r="L3626" i="2" s="1"/>
  <c r="F3626" i="2"/>
  <c r="D3626" i="2"/>
  <c r="I3625" i="2"/>
  <c r="H3625" i="2" s="1"/>
  <c r="K3625" i="2" s="1"/>
  <c r="L3625" i="2" s="1"/>
  <c r="F3625" i="2"/>
  <c r="D3625" i="2"/>
  <c r="I3622" i="2"/>
  <c r="H3622" i="2" s="1"/>
  <c r="K3622" i="2" s="1"/>
  <c r="L3622" i="2" s="1"/>
  <c r="F3622" i="2"/>
  <c r="D3622" i="2"/>
  <c r="I3617" i="2"/>
  <c r="H3617" i="2" s="1"/>
  <c r="K3617" i="2" s="1"/>
  <c r="L3617" i="2" s="1"/>
  <c r="F3617" i="2"/>
  <c r="D3617" i="2"/>
  <c r="I3616" i="2"/>
  <c r="H3616" i="2" s="1"/>
  <c r="K3616" i="2" s="1"/>
  <c r="L3616" i="2" s="1"/>
  <c r="F3616" i="2"/>
  <c r="D3616" i="2"/>
  <c r="I3610" i="2"/>
  <c r="H3610" i="2" s="1"/>
  <c r="K3610" i="2" s="1"/>
  <c r="L3610" i="2" s="1"/>
  <c r="F3610" i="2"/>
  <c r="D3610" i="2"/>
  <c r="I3604" i="2"/>
  <c r="H3604" i="2" s="1"/>
  <c r="K3604" i="2" s="1"/>
  <c r="L3604" i="2" s="1"/>
  <c r="M3604" i="2" s="1"/>
  <c r="F3604" i="2"/>
  <c r="D3604" i="2"/>
  <c r="I3602" i="2"/>
  <c r="H3602" i="2" s="1"/>
  <c r="K3602" i="2" s="1"/>
  <c r="L3602" i="2" s="1"/>
  <c r="N3602" i="2" s="1"/>
  <c r="R3602" i="2" s="1"/>
  <c r="F3602" i="2"/>
  <c r="D3602" i="2"/>
  <c r="I3597" i="2"/>
  <c r="H3597" i="2" s="1"/>
  <c r="K3597" i="2" s="1"/>
  <c r="L3597" i="2" s="1"/>
  <c r="F3597" i="2"/>
  <c r="D3597" i="2"/>
  <c r="I3592" i="2"/>
  <c r="H3592" i="2" s="1"/>
  <c r="K3592" i="2" s="1"/>
  <c r="L3592" i="2" s="1"/>
  <c r="F3592" i="2"/>
  <c r="D3592" i="2"/>
  <c r="I3585" i="2"/>
  <c r="H3585" i="2" s="1"/>
  <c r="K3585" i="2" s="1"/>
  <c r="L3585" i="2" s="1"/>
  <c r="F3585" i="2"/>
  <c r="D3585" i="2"/>
  <c r="I3584" i="2"/>
  <c r="H3584" i="2" s="1"/>
  <c r="K3584" i="2" s="1"/>
  <c r="L3584" i="2" s="1"/>
  <c r="F3584" i="2"/>
  <c r="D3584" i="2"/>
  <c r="I3578" i="2"/>
  <c r="H3578" i="2" s="1"/>
  <c r="K3578" i="2" s="1"/>
  <c r="L3578" i="2" s="1"/>
  <c r="Q3578" i="2" s="1"/>
  <c r="F3578" i="2"/>
  <c r="D3578" i="2"/>
  <c r="I3577" i="2"/>
  <c r="H3577" i="2" s="1"/>
  <c r="K3577" i="2" s="1"/>
  <c r="L3577" i="2" s="1"/>
  <c r="N3577" i="2" s="1"/>
  <c r="R3577" i="2" s="1"/>
  <c r="F3577" i="2"/>
  <c r="D3577" i="2"/>
  <c r="I3576" i="2"/>
  <c r="H3576" i="2" s="1"/>
  <c r="K3576" i="2" s="1"/>
  <c r="L3576" i="2" s="1"/>
  <c r="F3576" i="2"/>
  <c r="D3576" i="2"/>
  <c r="I3575" i="2"/>
  <c r="H3575" i="2" s="1"/>
  <c r="K3575" i="2" s="1"/>
  <c r="L3575" i="2" s="1"/>
  <c r="F3575" i="2"/>
  <c r="D3575" i="2"/>
  <c r="I3574" i="2"/>
  <c r="H3574" i="2" s="1"/>
  <c r="K3574" i="2" s="1"/>
  <c r="L3574" i="2" s="1"/>
  <c r="F3574" i="2"/>
  <c r="D3574" i="2"/>
  <c r="I3573" i="2"/>
  <c r="H3573" i="2" s="1"/>
  <c r="K3573" i="2" s="1"/>
  <c r="L3573" i="2" s="1"/>
  <c r="F3573" i="2"/>
  <c r="D3573" i="2"/>
  <c r="I3572" i="2"/>
  <c r="H3572" i="2" s="1"/>
  <c r="K3572" i="2" s="1"/>
  <c r="L3572" i="2" s="1"/>
  <c r="F3572" i="2"/>
  <c r="D3572" i="2"/>
  <c r="I3569" i="2"/>
  <c r="H3569" i="2" s="1"/>
  <c r="K3569" i="2" s="1"/>
  <c r="L3569" i="2" s="1"/>
  <c r="Q3569" i="2" s="1"/>
  <c r="F3569" i="2"/>
  <c r="D3569" i="2"/>
  <c r="I3568" i="2"/>
  <c r="H3568" i="2" s="1"/>
  <c r="K3568" i="2" s="1"/>
  <c r="L3568" i="2" s="1"/>
  <c r="F3568" i="2"/>
  <c r="D3568" i="2"/>
  <c r="I3563" i="2"/>
  <c r="H3563" i="2" s="1"/>
  <c r="K3563" i="2" s="1"/>
  <c r="L3563" i="2" s="1"/>
  <c r="F3563" i="2"/>
  <c r="D3563" i="2"/>
  <c r="I3562" i="2"/>
  <c r="H3562" i="2" s="1"/>
  <c r="K3562" i="2" s="1"/>
  <c r="L3562" i="2" s="1"/>
  <c r="F3562" i="2"/>
  <c r="D3562" i="2"/>
  <c r="I3561" i="2"/>
  <c r="H3561" i="2" s="1"/>
  <c r="K3561" i="2" s="1"/>
  <c r="L3561" i="2" s="1"/>
  <c r="Q3561" i="2" s="1"/>
  <c r="F3561" i="2"/>
  <c r="D3561" i="2"/>
  <c r="I3559" i="2"/>
  <c r="H3559" i="2" s="1"/>
  <c r="K3559" i="2" s="1"/>
  <c r="L3559" i="2" s="1"/>
  <c r="F3559" i="2"/>
  <c r="D3559" i="2"/>
  <c r="I3557" i="2"/>
  <c r="H3557" i="2" s="1"/>
  <c r="K3557" i="2" s="1"/>
  <c r="L3557" i="2" s="1"/>
  <c r="F3557" i="2"/>
  <c r="D3557" i="2"/>
  <c r="I3556" i="2"/>
  <c r="H3556" i="2" s="1"/>
  <c r="K3556" i="2" s="1"/>
  <c r="L3556" i="2" s="1"/>
  <c r="F3556" i="2"/>
  <c r="D3556" i="2"/>
  <c r="I3554" i="2"/>
  <c r="H3554" i="2" s="1"/>
  <c r="K3554" i="2" s="1"/>
  <c r="L3554" i="2" s="1"/>
  <c r="F3554" i="2"/>
  <c r="D3554" i="2"/>
  <c r="I3548" i="2"/>
  <c r="H3548" i="2" s="1"/>
  <c r="K3548" i="2" s="1"/>
  <c r="L3548" i="2" s="1"/>
  <c r="F3548" i="2"/>
  <c r="D3548" i="2"/>
  <c r="I3534" i="2"/>
  <c r="H3534" i="2" s="1"/>
  <c r="K3534" i="2" s="1"/>
  <c r="L3534" i="2" s="1"/>
  <c r="Q3534" i="2" s="1"/>
  <c r="F3534" i="2"/>
  <c r="D3534" i="2"/>
  <c r="I3526" i="2"/>
  <c r="H3526" i="2" s="1"/>
  <c r="K3526" i="2" s="1"/>
  <c r="L3526" i="2" s="1"/>
  <c r="F3526" i="2"/>
  <c r="D3526" i="2"/>
  <c r="I3521" i="2"/>
  <c r="H3521" i="2" s="1"/>
  <c r="K3521" i="2" s="1"/>
  <c r="L3521" i="2" s="1"/>
  <c r="F3521" i="2"/>
  <c r="D3521" i="2"/>
  <c r="I3520" i="2"/>
  <c r="H3520" i="2" s="1"/>
  <c r="K3520" i="2" s="1"/>
  <c r="L3520" i="2" s="1"/>
  <c r="F3520" i="2"/>
  <c r="D3520" i="2"/>
  <c r="I3519" i="2"/>
  <c r="H3519" i="2" s="1"/>
  <c r="K3519" i="2" s="1"/>
  <c r="L3519" i="2" s="1"/>
  <c r="F3519" i="2"/>
  <c r="D3519" i="2"/>
  <c r="I3513" i="2"/>
  <c r="H3513" i="2" s="1"/>
  <c r="K3513" i="2" s="1"/>
  <c r="L3513" i="2" s="1"/>
  <c r="Q3513" i="2" s="1"/>
  <c r="F3513" i="2"/>
  <c r="D3513" i="2"/>
  <c r="I3512" i="2"/>
  <c r="H3512" i="2" s="1"/>
  <c r="K3512" i="2" s="1"/>
  <c r="L3512" i="2" s="1"/>
  <c r="F3512" i="2"/>
  <c r="D3512" i="2"/>
  <c r="I3507" i="2"/>
  <c r="H3507" i="2" s="1"/>
  <c r="K3507" i="2" s="1"/>
  <c r="L3507" i="2" s="1"/>
  <c r="Q3507" i="2" s="1"/>
  <c r="F3507" i="2"/>
  <c r="D3507" i="2"/>
  <c r="I3506" i="2"/>
  <c r="H3506" i="2" s="1"/>
  <c r="K3506" i="2" s="1"/>
  <c r="L3506" i="2" s="1"/>
  <c r="F3506" i="2"/>
  <c r="D3506" i="2"/>
  <c r="I3505" i="2"/>
  <c r="H3505" i="2" s="1"/>
  <c r="K3505" i="2" s="1"/>
  <c r="L3505" i="2" s="1"/>
  <c r="F3505" i="2"/>
  <c r="D3505" i="2"/>
  <c r="I3504" i="2"/>
  <c r="H3504" i="2" s="1"/>
  <c r="K3504" i="2" s="1"/>
  <c r="L3504" i="2" s="1"/>
  <c r="F3504" i="2"/>
  <c r="D3504" i="2"/>
  <c r="I3496" i="2"/>
  <c r="H3496" i="2" s="1"/>
  <c r="K3496" i="2" s="1"/>
  <c r="L3496" i="2" s="1"/>
  <c r="F3496" i="2"/>
  <c r="D3496" i="2"/>
  <c r="I3495" i="2"/>
  <c r="H3495" i="2" s="1"/>
  <c r="K3495" i="2" s="1"/>
  <c r="L3495" i="2" s="1"/>
  <c r="F3495" i="2"/>
  <c r="D3495" i="2"/>
  <c r="I3484" i="2"/>
  <c r="H3484" i="2" s="1"/>
  <c r="K3484" i="2" s="1"/>
  <c r="L3484" i="2" s="1"/>
  <c r="F3484" i="2"/>
  <c r="D3484" i="2"/>
  <c r="I3483" i="2"/>
  <c r="H3483" i="2" s="1"/>
  <c r="K3483" i="2" s="1"/>
  <c r="L3483" i="2" s="1"/>
  <c r="F3483" i="2"/>
  <c r="D3483" i="2"/>
  <c r="I3476" i="2"/>
  <c r="H3476" i="2" s="1"/>
  <c r="K3476" i="2" s="1"/>
  <c r="L3476" i="2" s="1"/>
  <c r="F3476" i="2"/>
  <c r="D3476" i="2"/>
  <c r="I3466" i="2"/>
  <c r="H3466" i="2" s="1"/>
  <c r="K3466" i="2" s="1"/>
  <c r="L3466" i="2" s="1"/>
  <c r="F3466" i="2"/>
  <c r="D3466" i="2"/>
  <c r="I3455" i="2"/>
  <c r="H3455" i="2" s="1"/>
  <c r="K3455" i="2" s="1"/>
  <c r="L3455" i="2" s="1"/>
  <c r="F3455" i="2"/>
  <c r="D3455" i="2"/>
  <c r="I3434" i="2"/>
  <c r="H3434" i="2" s="1"/>
  <c r="K3434" i="2" s="1"/>
  <c r="L3434" i="2" s="1"/>
  <c r="N3434" i="2" s="1"/>
  <c r="R3434" i="2" s="1"/>
  <c r="F3434" i="2"/>
  <c r="D3434" i="2"/>
  <c r="I3427" i="2"/>
  <c r="H3427" i="2" s="1"/>
  <c r="K3427" i="2" s="1"/>
  <c r="L3427" i="2" s="1"/>
  <c r="Q3427" i="2" s="1"/>
  <c r="F3427" i="2"/>
  <c r="D3427" i="2"/>
  <c r="I3425" i="2"/>
  <c r="H3425" i="2" s="1"/>
  <c r="K3425" i="2" s="1"/>
  <c r="L3425" i="2" s="1"/>
  <c r="F3425" i="2"/>
  <c r="D3425" i="2"/>
  <c r="I3420" i="2"/>
  <c r="H3420" i="2" s="1"/>
  <c r="K3420" i="2" s="1"/>
  <c r="L3420" i="2" s="1"/>
  <c r="F3420" i="2"/>
  <c r="D3420" i="2"/>
  <c r="I3419" i="2"/>
  <c r="H3419" i="2" s="1"/>
  <c r="K3419" i="2" s="1"/>
  <c r="L3419" i="2" s="1"/>
  <c r="F3419" i="2"/>
  <c r="D3419" i="2"/>
  <c r="I3408" i="2"/>
  <c r="H3408" i="2" s="1"/>
  <c r="K3408" i="2" s="1"/>
  <c r="L3408" i="2" s="1"/>
  <c r="F3408" i="2"/>
  <c r="D3408" i="2"/>
  <c r="I3406" i="2"/>
  <c r="H3406" i="2" s="1"/>
  <c r="K3406" i="2" s="1"/>
  <c r="L3406" i="2" s="1"/>
  <c r="F3406" i="2"/>
  <c r="D3406" i="2"/>
  <c r="I3405" i="2"/>
  <c r="H3405" i="2" s="1"/>
  <c r="K3405" i="2" s="1"/>
  <c r="L3405" i="2" s="1"/>
  <c r="F3405" i="2"/>
  <c r="D3405" i="2"/>
  <c r="I3404" i="2"/>
  <c r="H3404" i="2" s="1"/>
  <c r="K3404" i="2" s="1"/>
  <c r="L3404" i="2" s="1"/>
  <c r="F3404" i="2"/>
  <c r="D3404" i="2"/>
  <c r="I3398" i="2"/>
  <c r="H3398" i="2" s="1"/>
  <c r="K3398" i="2" s="1"/>
  <c r="L3398" i="2" s="1"/>
  <c r="Q3398" i="2" s="1"/>
  <c r="F3398" i="2"/>
  <c r="D3398" i="2"/>
  <c r="I3397" i="2"/>
  <c r="H3397" i="2" s="1"/>
  <c r="K3397" i="2" s="1"/>
  <c r="L3397" i="2" s="1"/>
  <c r="N3397" i="2" s="1"/>
  <c r="F3397" i="2"/>
  <c r="D3397" i="2"/>
  <c r="I3393" i="2"/>
  <c r="H3393" i="2" s="1"/>
  <c r="K3393" i="2" s="1"/>
  <c r="L3393" i="2" s="1"/>
  <c r="F3393" i="2"/>
  <c r="D3393" i="2"/>
  <c r="I3392" i="2"/>
  <c r="H3392" i="2" s="1"/>
  <c r="K3392" i="2" s="1"/>
  <c r="L3392" i="2" s="1"/>
  <c r="F3392" i="2"/>
  <c r="D3392" i="2"/>
  <c r="I3391" i="2"/>
  <c r="H3391" i="2" s="1"/>
  <c r="K3391" i="2" s="1"/>
  <c r="L3391" i="2" s="1"/>
  <c r="F3391" i="2"/>
  <c r="D3391" i="2"/>
  <c r="I3390" i="2"/>
  <c r="H3390" i="2" s="1"/>
  <c r="K3390" i="2" s="1"/>
  <c r="L3390" i="2" s="1"/>
  <c r="F3390" i="2"/>
  <c r="D3390" i="2"/>
  <c r="I3389" i="2"/>
  <c r="H3389" i="2" s="1"/>
  <c r="K3389" i="2" s="1"/>
  <c r="L3389" i="2" s="1"/>
  <c r="F3389" i="2"/>
  <c r="D3389" i="2"/>
  <c r="I3385" i="2"/>
  <c r="H3385" i="2" s="1"/>
  <c r="K3385" i="2" s="1"/>
  <c r="L3385" i="2" s="1"/>
  <c r="F3385" i="2"/>
  <c r="D3385" i="2"/>
  <c r="I3384" i="2"/>
  <c r="H3384" i="2" s="1"/>
  <c r="K3384" i="2" s="1"/>
  <c r="L3384" i="2" s="1"/>
  <c r="F3384" i="2"/>
  <c r="D3384" i="2"/>
  <c r="I3380" i="2"/>
  <c r="H3380" i="2" s="1"/>
  <c r="K3380" i="2" s="1"/>
  <c r="L3380" i="2" s="1"/>
  <c r="Q3380" i="2" s="1"/>
  <c r="F3380" i="2"/>
  <c r="D3380" i="2"/>
  <c r="I3379" i="2"/>
  <c r="H3379" i="2" s="1"/>
  <c r="K3379" i="2" s="1"/>
  <c r="L3379" i="2" s="1"/>
  <c r="F3379" i="2"/>
  <c r="D3379" i="2"/>
  <c r="I3378" i="2"/>
  <c r="H3378" i="2" s="1"/>
  <c r="K3378" i="2" s="1"/>
  <c r="L3378" i="2" s="1"/>
  <c r="F3378" i="2"/>
  <c r="D3378" i="2"/>
  <c r="I3371" i="2"/>
  <c r="H3371" i="2" s="1"/>
  <c r="K3371" i="2" s="1"/>
  <c r="L3371" i="2" s="1"/>
  <c r="F3371" i="2"/>
  <c r="D3371" i="2"/>
  <c r="I3370" i="2"/>
  <c r="H3370" i="2" s="1"/>
  <c r="K3370" i="2" s="1"/>
  <c r="L3370" i="2" s="1"/>
  <c r="Q3370" i="2" s="1"/>
  <c r="F3370" i="2"/>
  <c r="D3370" i="2"/>
  <c r="I3369" i="2"/>
  <c r="H3369" i="2" s="1"/>
  <c r="K3369" i="2" s="1"/>
  <c r="L3369" i="2" s="1"/>
  <c r="F3369" i="2"/>
  <c r="D3369" i="2"/>
  <c r="I3368" i="2"/>
  <c r="H3368" i="2" s="1"/>
  <c r="K3368" i="2" s="1"/>
  <c r="L3368" i="2" s="1"/>
  <c r="F3368" i="2"/>
  <c r="D3368" i="2"/>
  <c r="I3362" i="2"/>
  <c r="H3362" i="2" s="1"/>
  <c r="K3362" i="2" s="1"/>
  <c r="L3362" i="2" s="1"/>
  <c r="M3362" i="2" s="1"/>
  <c r="F3362" i="2"/>
  <c r="D3362" i="2"/>
  <c r="I3361" i="2"/>
  <c r="H3361" i="2" s="1"/>
  <c r="K3361" i="2" s="1"/>
  <c r="L3361" i="2" s="1"/>
  <c r="F3361" i="2"/>
  <c r="D3361" i="2"/>
  <c r="I3356" i="2"/>
  <c r="H3356" i="2" s="1"/>
  <c r="K3356" i="2" s="1"/>
  <c r="L3356" i="2" s="1"/>
  <c r="Q3356" i="2" s="1"/>
  <c r="F3356" i="2"/>
  <c r="D3356" i="2"/>
  <c r="I3355" i="2"/>
  <c r="H3355" i="2" s="1"/>
  <c r="K3355" i="2" s="1"/>
  <c r="L3355" i="2" s="1"/>
  <c r="F3355" i="2"/>
  <c r="D3355" i="2"/>
  <c r="I3354" i="2"/>
  <c r="H3354" i="2" s="1"/>
  <c r="K3354" i="2" s="1"/>
  <c r="L3354" i="2" s="1"/>
  <c r="F3354" i="2"/>
  <c r="D3354" i="2"/>
  <c r="I3353" i="2"/>
  <c r="H3353" i="2" s="1"/>
  <c r="K3353" i="2" s="1"/>
  <c r="L3353" i="2" s="1"/>
  <c r="F3353" i="2"/>
  <c r="D3353" i="2"/>
  <c r="I3329" i="2"/>
  <c r="H3329" i="2" s="1"/>
  <c r="K3329" i="2" s="1"/>
  <c r="L3329" i="2" s="1"/>
  <c r="F3329" i="2"/>
  <c r="D3329" i="2"/>
  <c r="I3328" i="2"/>
  <c r="H3328" i="2" s="1"/>
  <c r="K3328" i="2" s="1"/>
  <c r="L3328" i="2" s="1"/>
  <c r="F3328" i="2"/>
  <c r="D3328" i="2"/>
  <c r="I3327" i="2"/>
  <c r="H3327" i="2" s="1"/>
  <c r="K3327" i="2" s="1"/>
  <c r="L3327" i="2" s="1"/>
  <c r="M3327" i="2" s="1"/>
  <c r="F3327" i="2"/>
  <c r="D3327" i="2"/>
  <c r="I3324" i="2"/>
  <c r="H3324" i="2" s="1"/>
  <c r="K3324" i="2" s="1"/>
  <c r="L3324" i="2" s="1"/>
  <c r="F3324" i="2"/>
  <c r="D3324" i="2"/>
  <c r="I3323" i="2"/>
  <c r="H3323" i="2" s="1"/>
  <c r="K3323" i="2" s="1"/>
  <c r="L3323" i="2" s="1"/>
  <c r="F3323" i="2"/>
  <c r="D3323" i="2"/>
  <c r="I3322" i="2"/>
  <c r="H3322" i="2" s="1"/>
  <c r="K3322" i="2" s="1"/>
  <c r="L3322" i="2" s="1"/>
  <c r="F3322" i="2"/>
  <c r="D3322" i="2"/>
  <c r="I3317" i="2"/>
  <c r="H3317" i="2" s="1"/>
  <c r="K3317" i="2" s="1"/>
  <c r="L3317" i="2" s="1"/>
  <c r="F3317" i="2"/>
  <c r="D3317" i="2"/>
  <c r="I3316" i="2"/>
  <c r="H3316" i="2" s="1"/>
  <c r="K3316" i="2" s="1"/>
  <c r="L3316" i="2" s="1"/>
  <c r="F3316" i="2"/>
  <c r="D3316" i="2"/>
  <c r="I3315" i="2"/>
  <c r="H3315" i="2" s="1"/>
  <c r="K3315" i="2" s="1"/>
  <c r="L3315" i="2" s="1"/>
  <c r="F3315" i="2"/>
  <c r="D3315" i="2"/>
  <c r="I3314" i="2"/>
  <c r="H3314" i="2" s="1"/>
  <c r="K3314" i="2" s="1"/>
  <c r="L3314" i="2" s="1"/>
  <c r="F3314" i="2"/>
  <c r="D3314" i="2"/>
  <c r="I3313" i="2"/>
  <c r="H3313" i="2" s="1"/>
  <c r="K3313" i="2" s="1"/>
  <c r="L3313" i="2" s="1"/>
  <c r="F3313" i="2"/>
  <c r="D3313" i="2"/>
  <c r="I3312" i="2"/>
  <c r="H3312" i="2" s="1"/>
  <c r="K3312" i="2" s="1"/>
  <c r="L3312" i="2" s="1"/>
  <c r="F3312" i="2"/>
  <c r="D3312" i="2"/>
  <c r="I3311" i="2"/>
  <c r="H3311" i="2" s="1"/>
  <c r="K3311" i="2" s="1"/>
  <c r="L3311" i="2" s="1"/>
  <c r="F3311" i="2"/>
  <c r="D3311" i="2"/>
  <c r="I3310" i="2"/>
  <c r="H3310" i="2" s="1"/>
  <c r="K3310" i="2" s="1"/>
  <c r="L3310" i="2" s="1"/>
  <c r="F3310" i="2"/>
  <c r="D3310" i="2"/>
  <c r="I3289" i="2"/>
  <c r="H3289" i="2" s="1"/>
  <c r="K3289" i="2" s="1"/>
  <c r="L3289" i="2" s="1"/>
  <c r="F3289" i="2"/>
  <c r="D3289" i="2"/>
  <c r="I3288" i="2"/>
  <c r="H3288" i="2" s="1"/>
  <c r="K3288" i="2" s="1"/>
  <c r="L3288" i="2" s="1"/>
  <c r="F3288" i="2"/>
  <c r="D3288" i="2"/>
  <c r="I3286" i="2"/>
  <c r="H3286" i="2" s="1"/>
  <c r="K3286" i="2" s="1"/>
  <c r="L3286" i="2" s="1"/>
  <c r="F3286" i="2"/>
  <c r="D3286" i="2"/>
  <c r="I3282" i="2"/>
  <c r="H3282" i="2" s="1"/>
  <c r="K3282" i="2" s="1"/>
  <c r="L3282" i="2" s="1"/>
  <c r="F3282" i="2"/>
  <c r="D3282" i="2"/>
  <c r="I3260" i="2"/>
  <c r="H3260" i="2" s="1"/>
  <c r="K3260" i="2" s="1"/>
  <c r="L3260" i="2" s="1"/>
  <c r="F3260" i="2"/>
  <c r="D3260" i="2"/>
  <c r="I3259" i="2"/>
  <c r="H3259" i="2" s="1"/>
  <c r="K3259" i="2" s="1"/>
  <c r="L3259" i="2" s="1"/>
  <c r="F3259" i="2"/>
  <c r="D3259" i="2"/>
  <c r="I3258" i="2"/>
  <c r="H3258" i="2" s="1"/>
  <c r="K3258" i="2" s="1"/>
  <c r="L3258" i="2" s="1"/>
  <c r="N3258" i="2" s="1"/>
  <c r="F3258" i="2"/>
  <c r="D3258" i="2"/>
  <c r="I3201" i="2"/>
  <c r="H3201" i="2" s="1"/>
  <c r="K3201" i="2" s="1"/>
  <c r="L3201" i="2" s="1"/>
  <c r="F3201" i="2"/>
  <c r="D3201" i="2"/>
  <c r="I3198" i="2"/>
  <c r="H3198" i="2" s="1"/>
  <c r="K3198" i="2" s="1"/>
  <c r="L3198" i="2" s="1"/>
  <c r="F3198" i="2"/>
  <c r="D3198" i="2"/>
  <c r="I3197" i="2"/>
  <c r="H3197" i="2" s="1"/>
  <c r="K3197" i="2" s="1"/>
  <c r="L3197" i="2" s="1"/>
  <c r="F3197" i="2"/>
  <c r="D3197" i="2"/>
  <c r="I3196" i="2"/>
  <c r="H3196" i="2" s="1"/>
  <c r="K3196" i="2" s="1"/>
  <c r="L3196" i="2" s="1"/>
  <c r="F3196" i="2"/>
  <c r="D3196" i="2"/>
  <c r="I3194" i="2"/>
  <c r="H3194" i="2" s="1"/>
  <c r="K3194" i="2" s="1"/>
  <c r="L3194" i="2" s="1"/>
  <c r="F3194" i="2"/>
  <c r="D3194" i="2"/>
  <c r="I3193" i="2"/>
  <c r="H3193" i="2" s="1"/>
  <c r="K3193" i="2" s="1"/>
  <c r="L3193" i="2" s="1"/>
  <c r="F3193" i="2"/>
  <c r="D3193" i="2"/>
  <c r="I3192" i="2"/>
  <c r="H3192" i="2" s="1"/>
  <c r="K3192" i="2" s="1"/>
  <c r="L3192" i="2" s="1"/>
  <c r="F3192" i="2"/>
  <c r="D3192" i="2"/>
  <c r="I3190" i="2"/>
  <c r="H3190" i="2" s="1"/>
  <c r="K3190" i="2" s="1"/>
  <c r="L3190" i="2" s="1"/>
  <c r="F3190" i="2"/>
  <c r="D3190" i="2"/>
  <c r="I3186" i="2"/>
  <c r="H3186" i="2" s="1"/>
  <c r="K3186" i="2" s="1"/>
  <c r="L3186" i="2" s="1"/>
  <c r="M3186" i="2" s="1"/>
  <c r="F3186" i="2"/>
  <c r="D3186" i="2"/>
  <c r="I3185" i="2"/>
  <c r="H3185" i="2" s="1"/>
  <c r="K3185" i="2" s="1"/>
  <c r="L3185" i="2" s="1"/>
  <c r="F3185" i="2"/>
  <c r="D3185" i="2"/>
  <c r="I3184" i="2"/>
  <c r="H3184" i="2" s="1"/>
  <c r="K3184" i="2" s="1"/>
  <c r="L3184" i="2" s="1"/>
  <c r="F3184" i="2"/>
  <c r="D3184" i="2"/>
  <c r="I3183" i="2"/>
  <c r="H3183" i="2" s="1"/>
  <c r="K3183" i="2" s="1"/>
  <c r="L3183" i="2" s="1"/>
  <c r="N3183" i="2" s="1"/>
  <c r="F3183" i="2"/>
  <c r="D3183" i="2"/>
  <c r="I3182" i="2"/>
  <c r="H3182" i="2" s="1"/>
  <c r="K3182" i="2" s="1"/>
  <c r="L3182" i="2" s="1"/>
  <c r="M3182" i="2" s="1"/>
  <c r="F3182" i="2"/>
  <c r="D3182" i="2"/>
  <c r="I3180" i="2"/>
  <c r="H3180" i="2" s="1"/>
  <c r="K3180" i="2" s="1"/>
  <c r="L3180" i="2" s="1"/>
  <c r="F3180" i="2"/>
  <c r="D3180" i="2"/>
  <c r="I3179" i="2"/>
  <c r="H3179" i="2" s="1"/>
  <c r="K3179" i="2" s="1"/>
  <c r="L3179" i="2" s="1"/>
  <c r="M3179" i="2" s="1"/>
  <c r="F3179" i="2"/>
  <c r="D3179" i="2"/>
  <c r="I3175" i="2"/>
  <c r="H3175" i="2" s="1"/>
  <c r="K3175" i="2" s="1"/>
  <c r="L3175" i="2" s="1"/>
  <c r="F3175" i="2"/>
  <c r="D3175" i="2"/>
  <c r="I3174" i="2"/>
  <c r="H3174" i="2" s="1"/>
  <c r="K3174" i="2" s="1"/>
  <c r="L3174" i="2" s="1"/>
  <c r="F3174" i="2"/>
  <c r="D3174" i="2"/>
  <c r="I3173" i="2"/>
  <c r="H3173" i="2" s="1"/>
  <c r="K3173" i="2" s="1"/>
  <c r="L3173" i="2" s="1"/>
  <c r="F3173" i="2"/>
  <c r="D3173" i="2"/>
  <c r="I3172" i="2"/>
  <c r="H3172" i="2" s="1"/>
  <c r="K3172" i="2" s="1"/>
  <c r="L3172" i="2" s="1"/>
  <c r="N3172" i="2" s="1"/>
  <c r="F3172" i="2"/>
  <c r="D3172" i="2"/>
  <c r="I3170" i="2"/>
  <c r="H3170" i="2" s="1"/>
  <c r="K3170" i="2" s="1"/>
  <c r="L3170" i="2" s="1"/>
  <c r="F3170" i="2"/>
  <c r="D3170" i="2"/>
  <c r="I3169" i="2"/>
  <c r="H3169" i="2" s="1"/>
  <c r="K3169" i="2" s="1"/>
  <c r="L3169" i="2" s="1"/>
  <c r="F3169" i="2"/>
  <c r="D3169" i="2"/>
  <c r="I3168" i="2"/>
  <c r="H3168" i="2" s="1"/>
  <c r="K3168" i="2" s="1"/>
  <c r="L3168" i="2" s="1"/>
  <c r="F3168" i="2"/>
  <c r="D3168" i="2"/>
  <c r="I3167" i="2"/>
  <c r="H3167" i="2" s="1"/>
  <c r="K3167" i="2" s="1"/>
  <c r="L3167" i="2" s="1"/>
  <c r="F3167" i="2"/>
  <c r="D3167" i="2"/>
  <c r="I3165" i="2"/>
  <c r="H3165" i="2" s="1"/>
  <c r="K3165" i="2" s="1"/>
  <c r="L3165" i="2" s="1"/>
  <c r="F3165" i="2"/>
  <c r="D3165" i="2"/>
  <c r="I3164" i="2"/>
  <c r="H3164" i="2" s="1"/>
  <c r="K3164" i="2" s="1"/>
  <c r="L3164" i="2" s="1"/>
  <c r="F3164" i="2"/>
  <c r="D3164" i="2"/>
  <c r="I3163" i="2"/>
  <c r="H3163" i="2" s="1"/>
  <c r="K3163" i="2" s="1"/>
  <c r="L3163" i="2" s="1"/>
  <c r="F3163" i="2"/>
  <c r="D3163" i="2"/>
  <c r="I3162" i="2"/>
  <c r="H3162" i="2" s="1"/>
  <c r="K3162" i="2" s="1"/>
  <c r="L3162" i="2" s="1"/>
  <c r="F3162" i="2"/>
  <c r="D3162" i="2"/>
  <c r="I3161" i="2"/>
  <c r="H3161" i="2" s="1"/>
  <c r="K3161" i="2" s="1"/>
  <c r="L3161" i="2" s="1"/>
  <c r="F3161" i="2"/>
  <c r="D3161" i="2"/>
  <c r="I3159" i="2"/>
  <c r="H3159" i="2" s="1"/>
  <c r="K3159" i="2" s="1"/>
  <c r="L3159" i="2" s="1"/>
  <c r="F3159" i="2"/>
  <c r="D3159" i="2"/>
  <c r="I3158" i="2"/>
  <c r="H3158" i="2" s="1"/>
  <c r="K3158" i="2" s="1"/>
  <c r="L3158" i="2" s="1"/>
  <c r="F3158" i="2"/>
  <c r="D3158" i="2"/>
  <c r="I3156" i="2"/>
  <c r="H3156" i="2" s="1"/>
  <c r="K3156" i="2" s="1"/>
  <c r="L3156" i="2" s="1"/>
  <c r="F3156" i="2"/>
  <c r="D3156" i="2"/>
  <c r="I3155" i="2"/>
  <c r="H3155" i="2" s="1"/>
  <c r="K3155" i="2" s="1"/>
  <c r="L3155" i="2" s="1"/>
  <c r="F3155" i="2"/>
  <c r="D3155" i="2"/>
  <c r="I3153" i="2"/>
  <c r="H3153" i="2" s="1"/>
  <c r="K3153" i="2" s="1"/>
  <c r="L3153" i="2" s="1"/>
  <c r="N3153" i="2" s="1"/>
  <c r="F3153" i="2"/>
  <c r="D3153" i="2"/>
  <c r="I3152" i="2"/>
  <c r="H3152" i="2" s="1"/>
  <c r="K3152" i="2" s="1"/>
  <c r="L3152" i="2" s="1"/>
  <c r="M3152" i="2" s="1"/>
  <c r="F3152" i="2"/>
  <c r="D3152" i="2"/>
  <c r="I3151" i="2"/>
  <c r="H3151" i="2" s="1"/>
  <c r="K3151" i="2" s="1"/>
  <c r="L3151" i="2" s="1"/>
  <c r="F3151" i="2"/>
  <c r="D3151" i="2"/>
  <c r="I3150" i="2"/>
  <c r="H3150" i="2" s="1"/>
  <c r="K3150" i="2" s="1"/>
  <c r="L3150" i="2" s="1"/>
  <c r="F3150" i="2"/>
  <c r="D3150" i="2"/>
  <c r="I3148" i="2"/>
  <c r="H3148" i="2" s="1"/>
  <c r="K3148" i="2" s="1"/>
  <c r="L3148" i="2" s="1"/>
  <c r="F3148" i="2"/>
  <c r="D3148" i="2"/>
  <c r="I3147" i="2"/>
  <c r="H3147" i="2" s="1"/>
  <c r="K3147" i="2" s="1"/>
  <c r="L3147" i="2" s="1"/>
  <c r="F3147" i="2"/>
  <c r="D3147" i="2"/>
  <c r="I3146" i="2"/>
  <c r="H3146" i="2" s="1"/>
  <c r="K3146" i="2" s="1"/>
  <c r="L3146" i="2" s="1"/>
  <c r="N3146" i="2" s="1"/>
  <c r="F3146" i="2"/>
  <c r="D3146" i="2"/>
  <c r="I3145" i="2"/>
  <c r="H3145" i="2" s="1"/>
  <c r="K3145" i="2" s="1"/>
  <c r="L3145" i="2" s="1"/>
  <c r="F3145" i="2"/>
  <c r="D3145" i="2"/>
  <c r="I3144" i="2"/>
  <c r="H3144" i="2" s="1"/>
  <c r="K3144" i="2" s="1"/>
  <c r="L3144" i="2" s="1"/>
  <c r="F3144" i="2"/>
  <c r="D3144" i="2"/>
  <c r="I3143" i="2"/>
  <c r="H3143" i="2" s="1"/>
  <c r="K3143" i="2" s="1"/>
  <c r="L3143" i="2" s="1"/>
  <c r="Q3143" i="2" s="1"/>
  <c r="F3143" i="2"/>
  <c r="D3143" i="2"/>
  <c r="I3142" i="2"/>
  <c r="H3142" i="2" s="1"/>
  <c r="K3142" i="2" s="1"/>
  <c r="L3142" i="2" s="1"/>
  <c r="F3142" i="2"/>
  <c r="D3142" i="2"/>
  <c r="I3141" i="2"/>
  <c r="H3141" i="2" s="1"/>
  <c r="K3141" i="2" s="1"/>
  <c r="L3141" i="2" s="1"/>
  <c r="F3141" i="2"/>
  <c r="D3141" i="2"/>
  <c r="I3140" i="2"/>
  <c r="H3140" i="2" s="1"/>
  <c r="K3140" i="2" s="1"/>
  <c r="L3140" i="2" s="1"/>
  <c r="F3140" i="2"/>
  <c r="D3140" i="2"/>
  <c r="I3139" i="2"/>
  <c r="H3139" i="2" s="1"/>
  <c r="K3139" i="2" s="1"/>
  <c r="L3139" i="2" s="1"/>
  <c r="Q3139" i="2" s="1"/>
  <c r="F3139" i="2"/>
  <c r="D3139" i="2"/>
  <c r="I3138" i="2"/>
  <c r="H3138" i="2" s="1"/>
  <c r="K3138" i="2" s="1"/>
  <c r="L3138" i="2" s="1"/>
  <c r="F3138" i="2"/>
  <c r="D3138" i="2"/>
  <c r="I3137" i="2"/>
  <c r="H3137" i="2" s="1"/>
  <c r="K3137" i="2" s="1"/>
  <c r="L3137" i="2" s="1"/>
  <c r="F3137" i="2"/>
  <c r="D3137" i="2"/>
  <c r="I3136" i="2"/>
  <c r="H3136" i="2" s="1"/>
  <c r="K3136" i="2" s="1"/>
  <c r="L3136" i="2" s="1"/>
  <c r="F3136" i="2"/>
  <c r="D3136" i="2"/>
  <c r="I3135" i="2"/>
  <c r="H3135" i="2" s="1"/>
  <c r="K3135" i="2" s="1"/>
  <c r="L3135" i="2" s="1"/>
  <c r="F3135" i="2"/>
  <c r="D3135" i="2"/>
  <c r="I3134" i="2"/>
  <c r="H3134" i="2" s="1"/>
  <c r="K3134" i="2" s="1"/>
  <c r="L3134" i="2" s="1"/>
  <c r="F3134" i="2"/>
  <c r="D3134" i="2"/>
  <c r="I3133" i="2"/>
  <c r="H3133" i="2" s="1"/>
  <c r="K3133" i="2" s="1"/>
  <c r="L3133" i="2" s="1"/>
  <c r="F3133" i="2"/>
  <c r="D3133" i="2"/>
  <c r="I3132" i="2"/>
  <c r="H3132" i="2" s="1"/>
  <c r="K3132" i="2" s="1"/>
  <c r="L3132" i="2" s="1"/>
  <c r="Q3132" i="2" s="1"/>
  <c r="F3132" i="2"/>
  <c r="D3132" i="2"/>
  <c r="I3129" i="2"/>
  <c r="H3129" i="2" s="1"/>
  <c r="K3129" i="2" s="1"/>
  <c r="L3129" i="2" s="1"/>
  <c r="F3129" i="2"/>
  <c r="D3129" i="2"/>
  <c r="I3128" i="2"/>
  <c r="H3128" i="2" s="1"/>
  <c r="K3128" i="2" s="1"/>
  <c r="L3128" i="2" s="1"/>
  <c r="F3128" i="2"/>
  <c r="D3128" i="2"/>
  <c r="I3127" i="2"/>
  <c r="H3127" i="2" s="1"/>
  <c r="K3127" i="2" s="1"/>
  <c r="L3127" i="2" s="1"/>
  <c r="F3127" i="2"/>
  <c r="D3127" i="2"/>
  <c r="I3126" i="2"/>
  <c r="H3126" i="2" s="1"/>
  <c r="K3126" i="2" s="1"/>
  <c r="L3126" i="2" s="1"/>
  <c r="F3126" i="2"/>
  <c r="D3126" i="2"/>
  <c r="I3123" i="2"/>
  <c r="H3123" i="2" s="1"/>
  <c r="K3123" i="2" s="1"/>
  <c r="L3123" i="2" s="1"/>
  <c r="M3123" i="2" s="1"/>
  <c r="F3123" i="2"/>
  <c r="D3123" i="2"/>
  <c r="I3122" i="2"/>
  <c r="H3122" i="2" s="1"/>
  <c r="K3122" i="2" s="1"/>
  <c r="L3122" i="2" s="1"/>
  <c r="F3122" i="2"/>
  <c r="D3122" i="2"/>
  <c r="I3121" i="2"/>
  <c r="H3121" i="2" s="1"/>
  <c r="K3121" i="2" s="1"/>
  <c r="L3121" i="2" s="1"/>
  <c r="F3121" i="2"/>
  <c r="D3121" i="2"/>
  <c r="I3120" i="2"/>
  <c r="H3120" i="2" s="1"/>
  <c r="K3120" i="2" s="1"/>
  <c r="L3120" i="2" s="1"/>
  <c r="F3120" i="2"/>
  <c r="D3120" i="2"/>
  <c r="I3118" i="2"/>
  <c r="H3118" i="2" s="1"/>
  <c r="K3118" i="2" s="1"/>
  <c r="L3118" i="2" s="1"/>
  <c r="N3118" i="2" s="1"/>
  <c r="F3118" i="2"/>
  <c r="D3118" i="2"/>
  <c r="I3116" i="2"/>
  <c r="H3116" i="2" s="1"/>
  <c r="K3116" i="2" s="1"/>
  <c r="L3116" i="2" s="1"/>
  <c r="F3116" i="2"/>
  <c r="D3116" i="2"/>
  <c r="I3115" i="2"/>
  <c r="H3115" i="2" s="1"/>
  <c r="K3115" i="2" s="1"/>
  <c r="L3115" i="2" s="1"/>
  <c r="F3115" i="2"/>
  <c r="D3115" i="2"/>
  <c r="I3114" i="2"/>
  <c r="H3114" i="2" s="1"/>
  <c r="K3114" i="2" s="1"/>
  <c r="L3114" i="2" s="1"/>
  <c r="F3114" i="2"/>
  <c r="D3114" i="2"/>
  <c r="I3112" i="2"/>
  <c r="H3112" i="2" s="1"/>
  <c r="K3112" i="2" s="1"/>
  <c r="L3112" i="2" s="1"/>
  <c r="F3112" i="2"/>
  <c r="D3112" i="2"/>
  <c r="I3111" i="2"/>
  <c r="H3111" i="2" s="1"/>
  <c r="K3111" i="2" s="1"/>
  <c r="L3111" i="2" s="1"/>
  <c r="Q3111" i="2" s="1"/>
  <c r="F3111" i="2"/>
  <c r="D3111" i="2"/>
  <c r="I3110" i="2"/>
  <c r="H3110" i="2" s="1"/>
  <c r="K3110" i="2" s="1"/>
  <c r="L3110" i="2" s="1"/>
  <c r="N3110" i="2" s="1"/>
  <c r="O3110" i="2" s="1"/>
  <c r="F3110" i="2"/>
  <c r="D3110" i="2"/>
  <c r="I3109" i="2"/>
  <c r="H3109" i="2" s="1"/>
  <c r="K3109" i="2" s="1"/>
  <c r="L3109" i="2" s="1"/>
  <c r="F3109" i="2"/>
  <c r="D3109" i="2"/>
  <c r="I3108" i="2"/>
  <c r="H3108" i="2" s="1"/>
  <c r="K3108" i="2" s="1"/>
  <c r="L3108" i="2" s="1"/>
  <c r="F3108" i="2"/>
  <c r="D3108" i="2"/>
  <c r="I3107" i="2"/>
  <c r="H3107" i="2" s="1"/>
  <c r="K3107" i="2" s="1"/>
  <c r="L3107" i="2" s="1"/>
  <c r="Q3107" i="2" s="1"/>
  <c r="F3107" i="2"/>
  <c r="D3107" i="2"/>
  <c r="I3106" i="2"/>
  <c r="H3106" i="2" s="1"/>
  <c r="K3106" i="2" s="1"/>
  <c r="L3106" i="2" s="1"/>
  <c r="F3106" i="2"/>
  <c r="D3106" i="2"/>
  <c r="I3105" i="2"/>
  <c r="H3105" i="2" s="1"/>
  <c r="K3105" i="2" s="1"/>
  <c r="L3105" i="2" s="1"/>
  <c r="N3105" i="2" s="1"/>
  <c r="F3105" i="2"/>
  <c r="D3105" i="2"/>
  <c r="I3104" i="2"/>
  <c r="H3104" i="2" s="1"/>
  <c r="K3104" i="2" s="1"/>
  <c r="L3104" i="2" s="1"/>
  <c r="F3104" i="2"/>
  <c r="D3104" i="2"/>
  <c r="I3103" i="2"/>
  <c r="H3103" i="2" s="1"/>
  <c r="K3103" i="2" s="1"/>
  <c r="L3103" i="2" s="1"/>
  <c r="M3103" i="2" s="1"/>
  <c r="F3103" i="2"/>
  <c r="D3103" i="2"/>
  <c r="I3102" i="2"/>
  <c r="H3102" i="2" s="1"/>
  <c r="K3102" i="2" s="1"/>
  <c r="L3102" i="2" s="1"/>
  <c r="F3102" i="2"/>
  <c r="D3102" i="2"/>
  <c r="I3099" i="2"/>
  <c r="H3099" i="2" s="1"/>
  <c r="K3099" i="2" s="1"/>
  <c r="L3099" i="2" s="1"/>
  <c r="F3099" i="2"/>
  <c r="D3099" i="2"/>
  <c r="I3098" i="2"/>
  <c r="H3098" i="2" s="1"/>
  <c r="K3098" i="2" s="1"/>
  <c r="L3098" i="2" s="1"/>
  <c r="N3098" i="2" s="1"/>
  <c r="F3098" i="2"/>
  <c r="D3098" i="2"/>
  <c r="I3096" i="2"/>
  <c r="H3096" i="2" s="1"/>
  <c r="K3096" i="2" s="1"/>
  <c r="L3096" i="2" s="1"/>
  <c r="F3096" i="2"/>
  <c r="D3096" i="2"/>
  <c r="I3095" i="2"/>
  <c r="H3095" i="2" s="1"/>
  <c r="K3095" i="2" s="1"/>
  <c r="L3095" i="2" s="1"/>
  <c r="F3095" i="2"/>
  <c r="D3095" i="2"/>
  <c r="I3094" i="2"/>
  <c r="H3094" i="2" s="1"/>
  <c r="K3094" i="2" s="1"/>
  <c r="L3094" i="2" s="1"/>
  <c r="F3094" i="2"/>
  <c r="D3094" i="2"/>
  <c r="I3093" i="2"/>
  <c r="H3093" i="2" s="1"/>
  <c r="K3093" i="2" s="1"/>
  <c r="L3093" i="2" s="1"/>
  <c r="F3093" i="2"/>
  <c r="D3093" i="2"/>
  <c r="I3067" i="2"/>
  <c r="H3067" i="2" s="1"/>
  <c r="K3067" i="2" s="1"/>
  <c r="L3067" i="2" s="1"/>
  <c r="Q3067" i="2" s="1"/>
  <c r="F3067" i="2"/>
  <c r="D3067" i="2"/>
  <c r="I3066" i="2"/>
  <c r="H3066" i="2" s="1"/>
  <c r="K3066" i="2" s="1"/>
  <c r="L3066" i="2" s="1"/>
  <c r="F3066" i="2"/>
  <c r="D3066" i="2"/>
  <c r="I3060" i="2"/>
  <c r="H3060" i="2" s="1"/>
  <c r="K3060" i="2" s="1"/>
  <c r="L3060" i="2" s="1"/>
  <c r="N3060" i="2" s="1"/>
  <c r="F3060" i="2"/>
  <c r="D3060" i="2"/>
  <c r="I3057" i="2"/>
  <c r="H3057" i="2" s="1"/>
  <c r="K3057" i="2" s="1"/>
  <c r="L3057" i="2" s="1"/>
  <c r="N3057" i="2" s="1"/>
  <c r="F3057" i="2"/>
  <c r="D3057" i="2"/>
  <c r="I3052" i="2"/>
  <c r="H3052" i="2" s="1"/>
  <c r="K3052" i="2" s="1"/>
  <c r="L3052" i="2" s="1"/>
  <c r="Q3052" i="2" s="1"/>
  <c r="F3052" i="2"/>
  <c r="D3052" i="2"/>
  <c r="I3050" i="2"/>
  <c r="H3050" i="2" s="1"/>
  <c r="K3050" i="2" s="1"/>
  <c r="L3050" i="2" s="1"/>
  <c r="F3050" i="2"/>
  <c r="D3050" i="2"/>
  <c r="I3049" i="2"/>
  <c r="H3049" i="2" s="1"/>
  <c r="K3049" i="2" s="1"/>
  <c r="L3049" i="2" s="1"/>
  <c r="F3049" i="2"/>
  <c r="D3049" i="2"/>
  <c r="L3046" i="2"/>
  <c r="Q3046" i="2" s="1"/>
  <c r="I3046" i="2"/>
  <c r="H3046" i="2" s="1"/>
  <c r="F3046" i="2"/>
  <c r="D3046" i="2"/>
  <c r="L3045" i="2"/>
  <c r="M3045" i="2" s="1"/>
  <c r="I3045" i="2"/>
  <c r="H3045" i="2" s="1"/>
  <c r="F3045" i="2"/>
  <c r="D3045" i="2"/>
  <c r="L3044" i="2"/>
  <c r="N3044" i="2" s="1"/>
  <c r="I3044" i="2"/>
  <c r="H3044" i="2" s="1"/>
  <c r="F3044" i="2"/>
  <c r="D3044" i="2"/>
  <c r="L3043" i="2"/>
  <c r="M3043" i="2" s="1"/>
  <c r="I3043" i="2"/>
  <c r="H3043" i="2" s="1"/>
  <c r="F3043" i="2"/>
  <c r="D3043" i="2"/>
  <c r="L3042" i="2"/>
  <c r="I3042" i="2"/>
  <c r="H3042" i="2" s="1"/>
  <c r="F3042" i="2"/>
  <c r="D3042" i="2"/>
  <c r="L3041" i="2"/>
  <c r="I3041" i="2"/>
  <c r="H3041" i="2" s="1"/>
  <c r="F3041" i="2"/>
  <c r="D3041" i="2"/>
  <c r="L3040" i="2"/>
  <c r="M3040" i="2" s="1"/>
  <c r="I3040" i="2"/>
  <c r="H3040" i="2" s="1"/>
  <c r="F3040" i="2"/>
  <c r="D3040" i="2"/>
  <c r="L3039" i="2"/>
  <c r="Q3039" i="2" s="1"/>
  <c r="I3039" i="2"/>
  <c r="H3039" i="2" s="1"/>
  <c r="F3039" i="2"/>
  <c r="D3039" i="2"/>
  <c r="L3038" i="2"/>
  <c r="Q3038" i="2" s="1"/>
  <c r="I3038" i="2"/>
  <c r="H3038" i="2" s="1"/>
  <c r="F3038" i="2"/>
  <c r="D3038" i="2"/>
  <c r="I3037" i="2"/>
  <c r="H3037" i="2" s="1"/>
  <c r="K3037" i="2" s="1"/>
  <c r="L3037" i="2" s="1"/>
  <c r="F3037" i="2"/>
  <c r="D3037" i="2"/>
  <c r="I3036" i="2"/>
  <c r="H3036" i="2" s="1"/>
  <c r="K3036" i="2" s="1"/>
  <c r="L3036" i="2" s="1"/>
  <c r="F3036" i="2"/>
  <c r="D3036" i="2"/>
  <c r="L3035" i="2"/>
  <c r="M3035" i="2" s="1"/>
  <c r="I3035" i="2"/>
  <c r="H3035" i="2" s="1"/>
  <c r="F3035" i="2"/>
  <c r="D3035" i="2"/>
  <c r="I3034" i="2"/>
  <c r="H3034" i="2" s="1"/>
  <c r="K3034" i="2" s="1"/>
  <c r="L3034" i="2" s="1"/>
  <c r="F3034" i="2"/>
  <c r="D3034" i="2"/>
  <c r="L3033" i="2"/>
  <c r="Q3033" i="2" s="1"/>
  <c r="I3033" i="2"/>
  <c r="H3033" i="2" s="1"/>
  <c r="F3033" i="2"/>
  <c r="D3033" i="2"/>
  <c r="L3032" i="2"/>
  <c r="I3032" i="2"/>
  <c r="H3032" i="2" s="1"/>
  <c r="F3032" i="2"/>
  <c r="D3032" i="2"/>
  <c r="L3031" i="2"/>
  <c r="Q3031" i="2" s="1"/>
  <c r="I3031" i="2"/>
  <c r="H3031" i="2" s="1"/>
  <c r="F3031" i="2"/>
  <c r="D3031" i="2"/>
  <c r="L3030" i="2"/>
  <c r="I3030" i="2"/>
  <c r="H3030" i="2" s="1"/>
  <c r="F3030" i="2"/>
  <c r="D3030" i="2"/>
  <c r="L3029" i="2"/>
  <c r="Q3029" i="2" s="1"/>
  <c r="I3029" i="2"/>
  <c r="H3029" i="2" s="1"/>
  <c r="F3029" i="2"/>
  <c r="D3029" i="2"/>
  <c r="L3028" i="2"/>
  <c r="M3028" i="2" s="1"/>
  <c r="I3028" i="2"/>
  <c r="H3028" i="2" s="1"/>
  <c r="F3028" i="2"/>
  <c r="D3028" i="2"/>
  <c r="I3027" i="2"/>
  <c r="H3027" i="2" s="1"/>
  <c r="K3027" i="2" s="1"/>
  <c r="L3027" i="2" s="1"/>
  <c r="F3027" i="2"/>
  <c r="D3027" i="2"/>
  <c r="I3026" i="2"/>
  <c r="H3026" i="2" s="1"/>
  <c r="K3026" i="2" s="1"/>
  <c r="L3026" i="2" s="1"/>
  <c r="F3026" i="2"/>
  <c r="D3026" i="2"/>
  <c r="I3025" i="2"/>
  <c r="H3025" i="2" s="1"/>
  <c r="K3025" i="2" s="1"/>
  <c r="L3025" i="2" s="1"/>
  <c r="M3025" i="2" s="1"/>
  <c r="F3025" i="2"/>
  <c r="D3025" i="2"/>
  <c r="I3024" i="2"/>
  <c r="H3024" i="2" s="1"/>
  <c r="K3024" i="2" s="1"/>
  <c r="L3024" i="2" s="1"/>
  <c r="F3024" i="2"/>
  <c r="D3024" i="2"/>
  <c r="I3023" i="2"/>
  <c r="H3023" i="2" s="1"/>
  <c r="K3023" i="2" s="1"/>
  <c r="L3023" i="2" s="1"/>
  <c r="F3023" i="2"/>
  <c r="D3023" i="2"/>
  <c r="I3022" i="2"/>
  <c r="H3022" i="2" s="1"/>
  <c r="K3022" i="2" s="1"/>
  <c r="L3022" i="2" s="1"/>
  <c r="F3022" i="2"/>
  <c r="D3022" i="2"/>
  <c r="L3021" i="2"/>
  <c r="I3021" i="2"/>
  <c r="H3021" i="2" s="1"/>
  <c r="F3021" i="2"/>
  <c r="D3021" i="2"/>
  <c r="I3020" i="2"/>
  <c r="H3020" i="2" s="1"/>
  <c r="K3020" i="2" s="1"/>
  <c r="L3020" i="2" s="1"/>
  <c r="N3020" i="2" s="1"/>
  <c r="O3020" i="2" s="1"/>
  <c r="F3020" i="2"/>
  <c r="D3020" i="2"/>
  <c r="L3019" i="2"/>
  <c r="Q3019" i="2" s="1"/>
  <c r="I3019" i="2"/>
  <c r="H3019" i="2" s="1"/>
  <c r="F3019" i="2"/>
  <c r="D3019" i="2"/>
  <c r="I3018" i="2"/>
  <c r="H3018" i="2" s="1"/>
  <c r="K3018" i="2" s="1"/>
  <c r="L3018" i="2" s="1"/>
  <c r="F3018" i="2"/>
  <c r="D3018" i="2"/>
  <c r="L3017" i="2"/>
  <c r="Q3017" i="2" s="1"/>
  <c r="I3017" i="2"/>
  <c r="H3017" i="2" s="1"/>
  <c r="F3017" i="2"/>
  <c r="D3017" i="2"/>
  <c r="L3016" i="2"/>
  <c r="M3016" i="2" s="1"/>
  <c r="I3016" i="2"/>
  <c r="H3016" i="2" s="1"/>
  <c r="F3016" i="2"/>
  <c r="D3016" i="2"/>
  <c r="I3015" i="2"/>
  <c r="H3015" i="2" s="1"/>
  <c r="K3015" i="2" s="1"/>
  <c r="L3015" i="2" s="1"/>
  <c r="F3015" i="2"/>
  <c r="D3015" i="2"/>
  <c r="L3014" i="2"/>
  <c r="M3014" i="2" s="1"/>
  <c r="I3014" i="2"/>
  <c r="H3014" i="2" s="1"/>
  <c r="F3014" i="2"/>
  <c r="D3014" i="2"/>
  <c r="L3013" i="2"/>
  <c r="M3013" i="2" s="1"/>
  <c r="I3013" i="2"/>
  <c r="H3013" i="2" s="1"/>
  <c r="F3013" i="2"/>
  <c r="D3013" i="2"/>
  <c r="I3012" i="2"/>
  <c r="H3012" i="2" s="1"/>
  <c r="K3012" i="2" s="1"/>
  <c r="L3012" i="2" s="1"/>
  <c r="N3012" i="2" s="1"/>
  <c r="R3012" i="2" s="1"/>
  <c r="F3012" i="2"/>
  <c r="D3012" i="2"/>
  <c r="I3011" i="2"/>
  <c r="H3011" i="2" s="1"/>
  <c r="K3011" i="2" s="1"/>
  <c r="L3011" i="2" s="1"/>
  <c r="F3011" i="2"/>
  <c r="D3011" i="2"/>
  <c r="I3010" i="2"/>
  <c r="H3010" i="2" s="1"/>
  <c r="K3010" i="2" s="1"/>
  <c r="L3010" i="2" s="1"/>
  <c r="M3010" i="2" s="1"/>
  <c r="F3010" i="2"/>
  <c r="D3010" i="2"/>
  <c r="I3009" i="2"/>
  <c r="H3009" i="2" s="1"/>
  <c r="K3009" i="2" s="1"/>
  <c r="L3009" i="2" s="1"/>
  <c r="F3009" i="2"/>
  <c r="D3009" i="2"/>
  <c r="L3008" i="2"/>
  <c r="N3008" i="2" s="1"/>
  <c r="R3008" i="2" s="1"/>
  <c r="I3008" i="2"/>
  <c r="H3008" i="2" s="1"/>
  <c r="F3008" i="2"/>
  <c r="D3008" i="2"/>
  <c r="L3007" i="2"/>
  <c r="I3007" i="2"/>
  <c r="H3007" i="2" s="1"/>
  <c r="F3007" i="2"/>
  <c r="D3007" i="2"/>
  <c r="I3006" i="2"/>
  <c r="H3006" i="2" s="1"/>
  <c r="K3006" i="2" s="1"/>
  <c r="L3006" i="2" s="1"/>
  <c r="F3006" i="2"/>
  <c r="D3006" i="2"/>
  <c r="L3005" i="2"/>
  <c r="I3005" i="2"/>
  <c r="H3005" i="2" s="1"/>
  <c r="F3005" i="2"/>
  <c r="D3005" i="2"/>
  <c r="I3004" i="2"/>
  <c r="H3004" i="2" s="1"/>
  <c r="K3004" i="2" s="1"/>
  <c r="L3004" i="2" s="1"/>
  <c r="F3004" i="2"/>
  <c r="D3004" i="2"/>
  <c r="L3003" i="2"/>
  <c r="M3003" i="2" s="1"/>
  <c r="I3003" i="2"/>
  <c r="H3003" i="2" s="1"/>
  <c r="F3003" i="2"/>
  <c r="D3003" i="2"/>
  <c r="I3002" i="2"/>
  <c r="H3002" i="2" s="1"/>
  <c r="K3002" i="2" s="1"/>
  <c r="L3002" i="2" s="1"/>
  <c r="F3002" i="2"/>
  <c r="D3002" i="2"/>
  <c r="L3001" i="2"/>
  <c r="Q3001" i="2" s="1"/>
  <c r="I3001" i="2"/>
  <c r="H3001" i="2" s="1"/>
  <c r="F3001" i="2"/>
  <c r="D3001" i="2"/>
  <c r="L3000" i="2"/>
  <c r="I3000" i="2"/>
  <c r="H3000" i="2" s="1"/>
  <c r="F3000" i="2"/>
  <c r="D3000" i="2"/>
  <c r="I2999" i="2"/>
  <c r="H2999" i="2" s="1"/>
  <c r="K2999" i="2" s="1"/>
  <c r="L2999" i="2" s="1"/>
  <c r="Q2999" i="2" s="1"/>
  <c r="F2999" i="2"/>
  <c r="D2999" i="2"/>
  <c r="L2998" i="2"/>
  <c r="I2998" i="2"/>
  <c r="H2998" i="2" s="1"/>
  <c r="F2998" i="2"/>
  <c r="D2998" i="2"/>
  <c r="L2997" i="2"/>
  <c r="Q2997" i="2" s="1"/>
  <c r="I2997" i="2"/>
  <c r="H2997" i="2" s="1"/>
  <c r="F2997" i="2"/>
  <c r="D2997" i="2"/>
  <c r="I2996" i="2"/>
  <c r="H2996" i="2" s="1"/>
  <c r="K2996" i="2" s="1"/>
  <c r="L2996" i="2" s="1"/>
  <c r="M2996" i="2" s="1"/>
  <c r="F2996" i="2"/>
  <c r="D2996" i="2"/>
  <c r="I2995" i="2"/>
  <c r="H2995" i="2" s="1"/>
  <c r="K2995" i="2" s="1"/>
  <c r="L2995" i="2" s="1"/>
  <c r="F2995" i="2"/>
  <c r="D2995" i="2"/>
  <c r="L2994" i="2"/>
  <c r="I2994" i="2"/>
  <c r="H2994" i="2" s="1"/>
  <c r="F2994" i="2"/>
  <c r="D2994" i="2"/>
  <c r="I2993" i="2"/>
  <c r="H2993" i="2" s="1"/>
  <c r="K2993" i="2" s="1"/>
  <c r="L2993" i="2" s="1"/>
  <c r="F2993" i="2"/>
  <c r="D2993" i="2"/>
  <c r="I2992" i="2"/>
  <c r="H2992" i="2" s="1"/>
  <c r="K2992" i="2" s="1"/>
  <c r="L2992" i="2" s="1"/>
  <c r="F2992" i="2"/>
  <c r="D2992" i="2"/>
  <c r="L2991" i="2"/>
  <c r="M2991" i="2" s="1"/>
  <c r="I2991" i="2"/>
  <c r="H2991" i="2" s="1"/>
  <c r="F2991" i="2"/>
  <c r="D2991" i="2"/>
  <c r="L2990" i="2"/>
  <c r="I2990" i="2"/>
  <c r="H2990" i="2" s="1"/>
  <c r="F2990" i="2"/>
  <c r="D2990" i="2"/>
  <c r="I2989" i="2"/>
  <c r="H2989" i="2" s="1"/>
  <c r="K2989" i="2" s="1"/>
  <c r="L2989" i="2" s="1"/>
  <c r="F2989" i="2"/>
  <c r="D2989" i="2"/>
  <c r="I2988" i="2"/>
  <c r="H2988" i="2" s="1"/>
  <c r="K2988" i="2" s="1"/>
  <c r="L2988" i="2" s="1"/>
  <c r="F2988" i="2"/>
  <c r="D2988" i="2"/>
  <c r="L2987" i="2"/>
  <c r="Q2987" i="2" s="1"/>
  <c r="I2987" i="2"/>
  <c r="H2987" i="2" s="1"/>
  <c r="F2987" i="2"/>
  <c r="D2987" i="2"/>
  <c r="L2986" i="2"/>
  <c r="Q2986" i="2" s="1"/>
  <c r="I2986" i="2"/>
  <c r="H2986" i="2" s="1"/>
  <c r="F2986" i="2"/>
  <c r="D2986" i="2"/>
  <c r="I2985" i="2"/>
  <c r="H2985" i="2" s="1"/>
  <c r="K2985" i="2" s="1"/>
  <c r="L2985" i="2" s="1"/>
  <c r="F2985" i="2"/>
  <c r="D2985" i="2"/>
  <c r="I2984" i="2"/>
  <c r="H2984" i="2" s="1"/>
  <c r="K2984" i="2" s="1"/>
  <c r="L2984" i="2" s="1"/>
  <c r="F2984" i="2"/>
  <c r="D2984" i="2"/>
  <c r="L2983" i="2"/>
  <c r="M2983" i="2" s="1"/>
  <c r="I2983" i="2"/>
  <c r="H2983" i="2" s="1"/>
  <c r="F2983" i="2"/>
  <c r="D2983" i="2"/>
  <c r="L2982" i="2"/>
  <c r="I2982" i="2"/>
  <c r="H2982" i="2" s="1"/>
  <c r="F2982" i="2"/>
  <c r="D2982" i="2"/>
  <c r="I2981" i="2"/>
  <c r="H2981" i="2" s="1"/>
  <c r="K2981" i="2" s="1"/>
  <c r="L2981" i="2" s="1"/>
  <c r="F2981" i="2"/>
  <c r="D2981" i="2"/>
  <c r="I2980" i="2"/>
  <c r="H2980" i="2" s="1"/>
  <c r="K2980" i="2" s="1"/>
  <c r="L2980" i="2" s="1"/>
  <c r="F2980" i="2"/>
  <c r="D2980" i="2"/>
  <c r="I2979" i="2"/>
  <c r="H2979" i="2" s="1"/>
  <c r="K2979" i="2" s="1"/>
  <c r="L2979" i="2" s="1"/>
  <c r="N2979" i="2" s="1"/>
  <c r="R2979" i="2" s="1"/>
  <c r="F2979" i="2"/>
  <c r="D2979" i="2"/>
  <c r="I2978" i="2"/>
  <c r="H2978" i="2" s="1"/>
  <c r="K2978" i="2" s="1"/>
  <c r="L2978" i="2" s="1"/>
  <c r="F2978" i="2"/>
  <c r="D2978" i="2"/>
  <c r="I2977" i="2"/>
  <c r="H2977" i="2" s="1"/>
  <c r="K2977" i="2" s="1"/>
  <c r="L2977" i="2" s="1"/>
  <c r="F2977" i="2"/>
  <c r="D2977" i="2"/>
  <c r="I2976" i="2"/>
  <c r="H2976" i="2" s="1"/>
  <c r="K2976" i="2" s="1"/>
  <c r="L2976" i="2" s="1"/>
  <c r="Q2976" i="2" s="1"/>
  <c r="F2976" i="2"/>
  <c r="D2976" i="2"/>
  <c r="I2975" i="2"/>
  <c r="H2975" i="2" s="1"/>
  <c r="K2975" i="2" s="1"/>
  <c r="L2975" i="2" s="1"/>
  <c r="M2975" i="2" s="1"/>
  <c r="F2975" i="2"/>
  <c r="D2975" i="2"/>
  <c r="I2974" i="2"/>
  <c r="H2974" i="2" s="1"/>
  <c r="K2974" i="2" s="1"/>
  <c r="L2974" i="2" s="1"/>
  <c r="F2974" i="2"/>
  <c r="D2974" i="2"/>
  <c r="I2973" i="2"/>
  <c r="H2973" i="2" s="1"/>
  <c r="K2973" i="2" s="1"/>
  <c r="L2973" i="2" s="1"/>
  <c r="F2973" i="2"/>
  <c r="D2973" i="2"/>
  <c r="I2972" i="2"/>
  <c r="H2972" i="2" s="1"/>
  <c r="K2972" i="2" s="1"/>
  <c r="L2972" i="2" s="1"/>
  <c r="F2972" i="2"/>
  <c r="D2972" i="2"/>
  <c r="I2971" i="2"/>
  <c r="H2971" i="2" s="1"/>
  <c r="K2971" i="2" s="1"/>
  <c r="L2971" i="2" s="1"/>
  <c r="F2971" i="2"/>
  <c r="D2971" i="2"/>
  <c r="L2970" i="2"/>
  <c r="Q2970" i="2" s="1"/>
  <c r="I2970" i="2"/>
  <c r="H2970" i="2" s="1"/>
  <c r="F2970" i="2"/>
  <c r="D2970" i="2"/>
  <c r="I2969" i="2"/>
  <c r="H2969" i="2" s="1"/>
  <c r="K2969" i="2" s="1"/>
  <c r="L2969" i="2" s="1"/>
  <c r="F2969" i="2"/>
  <c r="D2969" i="2"/>
  <c r="L2968" i="2"/>
  <c r="I2968" i="2"/>
  <c r="H2968" i="2" s="1"/>
  <c r="F2968" i="2"/>
  <c r="D2968" i="2"/>
  <c r="I2967" i="2"/>
  <c r="H2967" i="2" s="1"/>
  <c r="K2967" i="2" s="1"/>
  <c r="L2967" i="2" s="1"/>
  <c r="F2967" i="2"/>
  <c r="D2967" i="2"/>
  <c r="I2966" i="2"/>
  <c r="H2966" i="2" s="1"/>
  <c r="K2966" i="2" s="1"/>
  <c r="L2966" i="2" s="1"/>
  <c r="F2966" i="2"/>
  <c r="D2966" i="2"/>
  <c r="I2965" i="2"/>
  <c r="H2965" i="2" s="1"/>
  <c r="K2965" i="2" s="1"/>
  <c r="L2965" i="2" s="1"/>
  <c r="F2965" i="2"/>
  <c r="D2965" i="2"/>
  <c r="I2964" i="2"/>
  <c r="H2964" i="2" s="1"/>
  <c r="K2964" i="2" s="1"/>
  <c r="L2964" i="2" s="1"/>
  <c r="Q2964" i="2" s="1"/>
  <c r="F2964" i="2"/>
  <c r="D2964" i="2"/>
  <c r="L2963" i="2"/>
  <c r="I2963" i="2"/>
  <c r="H2963" i="2" s="1"/>
  <c r="F2963" i="2"/>
  <c r="D2963" i="2"/>
  <c r="L2962" i="2"/>
  <c r="N2962" i="2" s="1"/>
  <c r="R2962" i="2" s="1"/>
  <c r="I2962" i="2"/>
  <c r="H2962" i="2" s="1"/>
  <c r="F2962" i="2"/>
  <c r="D2962" i="2"/>
  <c r="L2961" i="2"/>
  <c r="I2961" i="2"/>
  <c r="H2961" i="2" s="1"/>
  <c r="F2961" i="2"/>
  <c r="D2961" i="2"/>
  <c r="I2960" i="2"/>
  <c r="H2960" i="2" s="1"/>
  <c r="K2960" i="2" s="1"/>
  <c r="L2960" i="2" s="1"/>
  <c r="F2960" i="2"/>
  <c r="D2960" i="2"/>
  <c r="I2959" i="2"/>
  <c r="H2959" i="2" s="1"/>
  <c r="K2959" i="2" s="1"/>
  <c r="L2959" i="2" s="1"/>
  <c r="F2959" i="2"/>
  <c r="D2959" i="2"/>
  <c r="L2958" i="2"/>
  <c r="Q2958" i="2" s="1"/>
  <c r="I2958" i="2"/>
  <c r="H2958" i="2" s="1"/>
  <c r="F2958" i="2"/>
  <c r="D2958" i="2"/>
  <c r="I2957" i="2"/>
  <c r="H2957" i="2" s="1"/>
  <c r="K2957" i="2" s="1"/>
  <c r="L2957" i="2" s="1"/>
  <c r="F2957" i="2"/>
  <c r="D2957" i="2"/>
  <c r="I2956" i="2"/>
  <c r="H2956" i="2" s="1"/>
  <c r="K2956" i="2" s="1"/>
  <c r="L2956" i="2" s="1"/>
  <c r="F2956" i="2"/>
  <c r="D2956" i="2"/>
  <c r="I2955" i="2"/>
  <c r="H2955" i="2" s="1"/>
  <c r="K2955" i="2" s="1"/>
  <c r="L2955" i="2" s="1"/>
  <c r="N2955" i="2" s="1"/>
  <c r="F2955" i="2"/>
  <c r="D2955" i="2"/>
  <c r="I2954" i="2"/>
  <c r="H2954" i="2" s="1"/>
  <c r="K2954" i="2" s="1"/>
  <c r="L2954" i="2" s="1"/>
  <c r="N2954" i="2" s="1"/>
  <c r="O2954" i="2" s="1"/>
  <c r="F2954" i="2"/>
  <c r="D2954" i="2"/>
  <c r="I2953" i="2"/>
  <c r="H2953" i="2" s="1"/>
  <c r="K2953" i="2" s="1"/>
  <c r="L2953" i="2" s="1"/>
  <c r="N2953" i="2" s="1"/>
  <c r="F2953" i="2"/>
  <c r="D2953" i="2"/>
  <c r="I2952" i="2"/>
  <c r="H2952" i="2" s="1"/>
  <c r="K2952" i="2" s="1"/>
  <c r="L2952" i="2" s="1"/>
  <c r="F2952" i="2"/>
  <c r="D2952" i="2"/>
  <c r="I2951" i="2"/>
  <c r="H2951" i="2" s="1"/>
  <c r="K2951" i="2" s="1"/>
  <c r="L2951" i="2" s="1"/>
  <c r="F2951" i="2"/>
  <c r="D2951" i="2"/>
  <c r="I2950" i="2"/>
  <c r="H2950" i="2" s="1"/>
  <c r="K2950" i="2" s="1"/>
  <c r="L2950" i="2" s="1"/>
  <c r="F2950" i="2"/>
  <c r="D2950" i="2"/>
  <c r="I2949" i="2"/>
  <c r="H2949" i="2" s="1"/>
  <c r="K2949" i="2" s="1"/>
  <c r="L2949" i="2" s="1"/>
  <c r="Q2949" i="2" s="1"/>
  <c r="F2949" i="2"/>
  <c r="D2949" i="2"/>
  <c r="I2948" i="2"/>
  <c r="H2948" i="2" s="1"/>
  <c r="K2948" i="2" s="1"/>
  <c r="L2948" i="2" s="1"/>
  <c r="F2948" i="2"/>
  <c r="D2948" i="2"/>
  <c r="I2947" i="2"/>
  <c r="H2947" i="2" s="1"/>
  <c r="K2947" i="2" s="1"/>
  <c r="L2947" i="2" s="1"/>
  <c r="F2947" i="2"/>
  <c r="D2947" i="2"/>
  <c r="I2946" i="2"/>
  <c r="H2946" i="2" s="1"/>
  <c r="K2946" i="2" s="1"/>
  <c r="L2946" i="2" s="1"/>
  <c r="N2946" i="2" s="1"/>
  <c r="F2946" i="2"/>
  <c r="D2946" i="2"/>
  <c r="I2945" i="2"/>
  <c r="H2945" i="2" s="1"/>
  <c r="K2945" i="2" s="1"/>
  <c r="L2945" i="2" s="1"/>
  <c r="N2945" i="2" s="1"/>
  <c r="R2945" i="2" s="1"/>
  <c r="F2945" i="2"/>
  <c r="D2945" i="2"/>
  <c r="I2944" i="2"/>
  <c r="H2944" i="2" s="1"/>
  <c r="K2944" i="2" s="1"/>
  <c r="L2944" i="2" s="1"/>
  <c r="F2944" i="2"/>
  <c r="D2944" i="2"/>
  <c r="I2943" i="2"/>
  <c r="H2943" i="2" s="1"/>
  <c r="K2943" i="2" s="1"/>
  <c r="L2943" i="2" s="1"/>
  <c r="F2943" i="2"/>
  <c r="D2943" i="2"/>
  <c r="I2942" i="2"/>
  <c r="H2942" i="2" s="1"/>
  <c r="K2942" i="2" s="1"/>
  <c r="L2942" i="2" s="1"/>
  <c r="F2942" i="2"/>
  <c r="D2942" i="2"/>
  <c r="I2941" i="2"/>
  <c r="H2941" i="2" s="1"/>
  <c r="K2941" i="2" s="1"/>
  <c r="L2941" i="2" s="1"/>
  <c r="F2941" i="2"/>
  <c r="D2941" i="2"/>
  <c r="I2940" i="2"/>
  <c r="H2940" i="2" s="1"/>
  <c r="K2940" i="2" s="1"/>
  <c r="L2940" i="2" s="1"/>
  <c r="F2940" i="2"/>
  <c r="D2940" i="2"/>
  <c r="I2939" i="2"/>
  <c r="H2939" i="2" s="1"/>
  <c r="K2939" i="2" s="1"/>
  <c r="L2939" i="2" s="1"/>
  <c r="F2939" i="2"/>
  <c r="D2939" i="2"/>
  <c r="I2938" i="2"/>
  <c r="H2938" i="2" s="1"/>
  <c r="K2938" i="2" s="1"/>
  <c r="L2938" i="2" s="1"/>
  <c r="F2938" i="2"/>
  <c r="D2938" i="2"/>
  <c r="I2937" i="2"/>
  <c r="H2937" i="2" s="1"/>
  <c r="K2937" i="2" s="1"/>
  <c r="L2937" i="2" s="1"/>
  <c r="F2937" i="2"/>
  <c r="D2937" i="2"/>
  <c r="I2936" i="2"/>
  <c r="H2936" i="2" s="1"/>
  <c r="K2936" i="2" s="1"/>
  <c r="L2936" i="2" s="1"/>
  <c r="F2936" i="2"/>
  <c r="D2936" i="2"/>
  <c r="L2935" i="2"/>
  <c r="I2935" i="2"/>
  <c r="H2935" i="2" s="1"/>
  <c r="F2935" i="2"/>
  <c r="D2935" i="2"/>
  <c r="I2934" i="2"/>
  <c r="H2934" i="2" s="1"/>
  <c r="K2934" i="2" s="1"/>
  <c r="L2934" i="2" s="1"/>
  <c r="F2934" i="2"/>
  <c r="D2934" i="2"/>
  <c r="I2933" i="2"/>
  <c r="H2933" i="2" s="1"/>
  <c r="K2933" i="2" s="1"/>
  <c r="L2933" i="2" s="1"/>
  <c r="F2933" i="2"/>
  <c r="D2933" i="2"/>
  <c r="I2932" i="2"/>
  <c r="H2932" i="2" s="1"/>
  <c r="K2932" i="2" s="1"/>
  <c r="L2932" i="2" s="1"/>
  <c r="F2932" i="2"/>
  <c r="D2932" i="2"/>
  <c r="L2931" i="2"/>
  <c r="Q2931" i="2" s="1"/>
  <c r="I2931" i="2"/>
  <c r="H2931" i="2" s="1"/>
  <c r="F2931" i="2"/>
  <c r="D2931" i="2"/>
  <c r="L2930" i="2"/>
  <c r="Q2930" i="2" s="1"/>
  <c r="I2930" i="2"/>
  <c r="H2930" i="2" s="1"/>
  <c r="F2930" i="2"/>
  <c r="D2930" i="2"/>
  <c r="L2929" i="2"/>
  <c r="N2929" i="2" s="1"/>
  <c r="I2929" i="2"/>
  <c r="H2929" i="2" s="1"/>
  <c r="F2929" i="2"/>
  <c r="D2929" i="2"/>
  <c r="L2928" i="2"/>
  <c r="N2928" i="2" s="1"/>
  <c r="I2928" i="2"/>
  <c r="H2928" i="2" s="1"/>
  <c r="F2928" i="2"/>
  <c r="D2928" i="2"/>
  <c r="I2927" i="2"/>
  <c r="H2927" i="2" s="1"/>
  <c r="K2927" i="2" s="1"/>
  <c r="L2927" i="2" s="1"/>
  <c r="F2927" i="2"/>
  <c r="D2927" i="2"/>
  <c r="L2926" i="2"/>
  <c r="N2926" i="2" s="1"/>
  <c r="U2926" i="2" s="1"/>
  <c r="I2926" i="2"/>
  <c r="H2926" i="2" s="1"/>
  <c r="F2926" i="2"/>
  <c r="D2926" i="2"/>
  <c r="L2925" i="2"/>
  <c r="I2925" i="2"/>
  <c r="H2925" i="2" s="1"/>
  <c r="F2925" i="2"/>
  <c r="D2925" i="2"/>
  <c r="L2924" i="2"/>
  <c r="M2924" i="2" s="1"/>
  <c r="I2924" i="2"/>
  <c r="H2924" i="2" s="1"/>
  <c r="F2924" i="2"/>
  <c r="D2924" i="2"/>
  <c r="L2923" i="2"/>
  <c r="Q2923" i="2" s="1"/>
  <c r="I2923" i="2"/>
  <c r="H2923" i="2" s="1"/>
  <c r="F2923" i="2"/>
  <c r="D2923" i="2"/>
  <c r="L2922" i="2"/>
  <c r="I2922" i="2"/>
  <c r="H2922" i="2" s="1"/>
  <c r="F2922" i="2"/>
  <c r="D2922" i="2"/>
  <c r="L2921" i="2"/>
  <c r="I2921" i="2"/>
  <c r="H2921" i="2" s="1"/>
  <c r="F2921" i="2"/>
  <c r="D2921" i="2"/>
  <c r="I2920" i="2"/>
  <c r="H2920" i="2" s="1"/>
  <c r="K2920" i="2" s="1"/>
  <c r="L2920" i="2" s="1"/>
  <c r="F2920" i="2"/>
  <c r="D2920" i="2"/>
  <c r="I2919" i="2"/>
  <c r="H2919" i="2" s="1"/>
  <c r="K2919" i="2" s="1"/>
  <c r="L2919" i="2" s="1"/>
  <c r="F2919" i="2"/>
  <c r="D2919" i="2"/>
  <c r="I2888" i="2"/>
  <c r="H2888" i="2" s="1"/>
  <c r="K2888" i="2" s="1"/>
  <c r="L2888" i="2" s="1"/>
  <c r="F2888" i="2"/>
  <c r="D2888" i="2"/>
  <c r="I2887" i="2"/>
  <c r="H2887" i="2" s="1"/>
  <c r="K2887" i="2" s="1"/>
  <c r="L2887" i="2" s="1"/>
  <c r="F2887" i="2"/>
  <c r="D2887" i="2"/>
  <c r="I2886" i="2"/>
  <c r="H2886" i="2" s="1"/>
  <c r="K2886" i="2" s="1"/>
  <c r="L2886" i="2" s="1"/>
  <c r="F2886" i="2"/>
  <c r="D2886" i="2"/>
  <c r="I2885" i="2"/>
  <c r="H2885" i="2" s="1"/>
  <c r="K2885" i="2" s="1"/>
  <c r="L2885" i="2" s="1"/>
  <c r="N2885" i="2" s="1"/>
  <c r="F2885" i="2"/>
  <c r="D2885" i="2"/>
  <c r="I2884" i="2"/>
  <c r="H2884" i="2" s="1"/>
  <c r="K2884" i="2" s="1"/>
  <c r="L2884" i="2" s="1"/>
  <c r="F2884" i="2"/>
  <c r="D2884" i="2"/>
  <c r="I2883" i="2"/>
  <c r="H2883" i="2" s="1"/>
  <c r="K2883" i="2" s="1"/>
  <c r="L2883" i="2" s="1"/>
  <c r="F2883" i="2"/>
  <c r="D2883" i="2"/>
  <c r="I2882" i="2"/>
  <c r="H2882" i="2" s="1"/>
  <c r="K2882" i="2" s="1"/>
  <c r="L2882" i="2" s="1"/>
  <c r="F2882" i="2"/>
  <c r="D2882" i="2"/>
  <c r="I2881" i="2"/>
  <c r="H2881" i="2" s="1"/>
  <c r="K2881" i="2" s="1"/>
  <c r="L2881" i="2" s="1"/>
  <c r="Q2881" i="2" s="1"/>
  <c r="F2881" i="2"/>
  <c r="D2881" i="2"/>
  <c r="I2880" i="2"/>
  <c r="H2880" i="2" s="1"/>
  <c r="K2880" i="2" s="1"/>
  <c r="L2880" i="2" s="1"/>
  <c r="F2880" i="2"/>
  <c r="D2880" i="2"/>
  <c r="I2879" i="2"/>
  <c r="H2879" i="2" s="1"/>
  <c r="K2879" i="2" s="1"/>
  <c r="L2879" i="2" s="1"/>
  <c r="F2879" i="2"/>
  <c r="D2879" i="2"/>
  <c r="I2878" i="2"/>
  <c r="H2878" i="2" s="1"/>
  <c r="K2878" i="2" s="1"/>
  <c r="L2878" i="2" s="1"/>
  <c r="M2878" i="2" s="1"/>
  <c r="F2878" i="2"/>
  <c r="D2878" i="2"/>
  <c r="I2877" i="2"/>
  <c r="H2877" i="2" s="1"/>
  <c r="K2877" i="2" s="1"/>
  <c r="L2877" i="2" s="1"/>
  <c r="F2877" i="2"/>
  <c r="D2877" i="2"/>
  <c r="I2866" i="2"/>
  <c r="H2866" i="2" s="1"/>
  <c r="K2866" i="2" s="1"/>
  <c r="L2866" i="2" s="1"/>
  <c r="N2866" i="2" s="1"/>
  <c r="R2866" i="2" s="1"/>
  <c r="F2866" i="2"/>
  <c r="D2866" i="2"/>
  <c r="I2865" i="2"/>
  <c r="H2865" i="2" s="1"/>
  <c r="K2865" i="2" s="1"/>
  <c r="L2865" i="2" s="1"/>
  <c r="M2865" i="2" s="1"/>
  <c r="F2865" i="2"/>
  <c r="D2865" i="2"/>
  <c r="I2864" i="2"/>
  <c r="H2864" i="2" s="1"/>
  <c r="K2864" i="2" s="1"/>
  <c r="L2864" i="2" s="1"/>
  <c r="F2864" i="2"/>
  <c r="D2864" i="2"/>
  <c r="I2863" i="2"/>
  <c r="H2863" i="2" s="1"/>
  <c r="K2863" i="2" s="1"/>
  <c r="L2863" i="2" s="1"/>
  <c r="F2863" i="2"/>
  <c r="D2863" i="2"/>
  <c r="I2862" i="2"/>
  <c r="H2862" i="2" s="1"/>
  <c r="K2862" i="2" s="1"/>
  <c r="L2862" i="2" s="1"/>
  <c r="F2862" i="2"/>
  <c r="D2862" i="2"/>
  <c r="I2861" i="2"/>
  <c r="H2861" i="2" s="1"/>
  <c r="K2861" i="2" s="1"/>
  <c r="L2861" i="2" s="1"/>
  <c r="F2861" i="2"/>
  <c r="D2861" i="2"/>
  <c r="I2860" i="2"/>
  <c r="H2860" i="2" s="1"/>
  <c r="K2860" i="2" s="1"/>
  <c r="L2860" i="2" s="1"/>
  <c r="F2860" i="2"/>
  <c r="D2860" i="2"/>
  <c r="I2859" i="2"/>
  <c r="H2859" i="2" s="1"/>
  <c r="K2859" i="2" s="1"/>
  <c r="L2859" i="2" s="1"/>
  <c r="Q2859" i="2" s="1"/>
  <c r="F2859" i="2"/>
  <c r="D2859" i="2"/>
  <c r="I2858" i="2"/>
  <c r="H2858" i="2" s="1"/>
  <c r="K2858" i="2" s="1"/>
  <c r="L2858" i="2" s="1"/>
  <c r="M2858" i="2" s="1"/>
  <c r="F2858" i="2"/>
  <c r="D2858" i="2"/>
  <c r="I2855" i="2"/>
  <c r="H2855" i="2" s="1"/>
  <c r="K2855" i="2" s="1"/>
  <c r="L2855" i="2" s="1"/>
  <c r="Q2855" i="2" s="1"/>
  <c r="F2855" i="2"/>
  <c r="D2855" i="2"/>
  <c r="I2854" i="2"/>
  <c r="H2854" i="2" s="1"/>
  <c r="K2854" i="2" s="1"/>
  <c r="L2854" i="2" s="1"/>
  <c r="F2854" i="2"/>
  <c r="D2854" i="2"/>
  <c r="I2853" i="2"/>
  <c r="H2853" i="2" s="1"/>
  <c r="K2853" i="2" s="1"/>
  <c r="L2853" i="2" s="1"/>
  <c r="F2853" i="2"/>
  <c r="D2853" i="2"/>
  <c r="I2849" i="2"/>
  <c r="H2849" i="2" s="1"/>
  <c r="K2849" i="2" s="1"/>
  <c r="L2849" i="2" s="1"/>
  <c r="F2849" i="2"/>
  <c r="D2849" i="2"/>
  <c r="I2848" i="2"/>
  <c r="H2848" i="2" s="1"/>
  <c r="K2848" i="2" s="1"/>
  <c r="L2848" i="2" s="1"/>
  <c r="N2848" i="2" s="1"/>
  <c r="F2848" i="2"/>
  <c r="D2848" i="2"/>
  <c r="I2847" i="2"/>
  <c r="H2847" i="2" s="1"/>
  <c r="K2847" i="2" s="1"/>
  <c r="L2847" i="2" s="1"/>
  <c r="F2847" i="2"/>
  <c r="D2847" i="2"/>
  <c r="I2841" i="2"/>
  <c r="H2841" i="2" s="1"/>
  <c r="K2841" i="2" s="1"/>
  <c r="L2841" i="2" s="1"/>
  <c r="Q2841" i="2" s="1"/>
  <c r="F2841" i="2"/>
  <c r="D2841" i="2"/>
  <c r="I2838" i="2"/>
  <c r="H2838" i="2" s="1"/>
  <c r="K2838" i="2" s="1"/>
  <c r="L2838" i="2" s="1"/>
  <c r="F2838" i="2"/>
  <c r="D2838" i="2"/>
  <c r="I2836" i="2"/>
  <c r="H2836" i="2" s="1"/>
  <c r="K2836" i="2" s="1"/>
  <c r="L2836" i="2" s="1"/>
  <c r="F2836" i="2"/>
  <c r="D2836" i="2"/>
  <c r="I2833" i="2"/>
  <c r="H2833" i="2" s="1"/>
  <c r="K2833" i="2" s="1"/>
  <c r="L2833" i="2" s="1"/>
  <c r="F2833" i="2"/>
  <c r="D2833" i="2"/>
  <c r="I2832" i="2"/>
  <c r="H2832" i="2" s="1"/>
  <c r="K2832" i="2" s="1"/>
  <c r="L2832" i="2" s="1"/>
  <c r="F2832" i="2"/>
  <c r="D2832" i="2"/>
  <c r="I2831" i="2"/>
  <c r="H2831" i="2" s="1"/>
  <c r="K2831" i="2" s="1"/>
  <c r="L2831" i="2" s="1"/>
  <c r="M2831" i="2" s="1"/>
  <c r="F2831" i="2"/>
  <c r="D2831" i="2"/>
  <c r="I2824" i="2"/>
  <c r="H2824" i="2" s="1"/>
  <c r="K2824" i="2" s="1"/>
  <c r="L2824" i="2" s="1"/>
  <c r="F2824" i="2"/>
  <c r="D2824" i="2"/>
  <c r="I2823" i="2"/>
  <c r="H2823" i="2" s="1"/>
  <c r="K2823" i="2" s="1"/>
  <c r="L2823" i="2" s="1"/>
  <c r="F2823" i="2"/>
  <c r="D2823" i="2"/>
  <c r="I2822" i="2"/>
  <c r="H2822" i="2" s="1"/>
  <c r="K2822" i="2" s="1"/>
  <c r="L2822" i="2" s="1"/>
  <c r="F2822" i="2"/>
  <c r="D2822" i="2"/>
  <c r="I2820" i="2"/>
  <c r="H2820" i="2" s="1"/>
  <c r="K2820" i="2" s="1"/>
  <c r="L2820" i="2" s="1"/>
  <c r="F2820" i="2"/>
  <c r="D2820" i="2"/>
  <c r="I2819" i="2"/>
  <c r="H2819" i="2" s="1"/>
  <c r="K2819" i="2" s="1"/>
  <c r="L2819" i="2" s="1"/>
  <c r="F2819" i="2"/>
  <c r="D2819" i="2"/>
  <c r="I2818" i="2"/>
  <c r="H2818" i="2" s="1"/>
  <c r="K2818" i="2" s="1"/>
  <c r="L2818" i="2" s="1"/>
  <c r="Q2818" i="2" s="1"/>
  <c r="F2818" i="2"/>
  <c r="D2818" i="2"/>
  <c r="I2817" i="2"/>
  <c r="H2817" i="2" s="1"/>
  <c r="K2817" i="2" s="1"/>
  <c r="L2817" i="2" s="1"/>
  <c r="Q2817" i="2" s="1"/>
  <c r="F2817" i="2"/>
  <c r="D2817" i="2"/>
  <c r="I2816" i="2"/>
  <c r="H2816" i="2" s="1"/>
  <c r="K2816" i="2" s="1"/>
  <c r="L2816" i="2" s="1"/>
  <c r="M2816" i="2" s="1"/>
  <c r="F2816" i="2"/>
  <c r="D2816" i="2"/>
  <c r="I2815" i="2"/>
  <c r="H2815" i="2" s="1"/>
  <c r="K2815" i="2" s="1"/>
  <c r="L2815" i="2" s="1"/>
  <c r="F2815" i="2"/>
  <c r="D2815" i="2"/>
  <c r="I2814" i="2"/>
  <c r="H2814" i="2" s="1"/>
  <c r="K2814" i="2" s="1"/>
  <c r="L2814" i="2" s="1"/>
  <c r="F2814" i="2"/>
  <c r="D2814" i="2"/>
  <c r="I2802" i="2"/>
  <c r="H2802" i="2" s="1"/>
  <c r="K2802" i="2" s="1"/>
  <c r="L2802" i="2" s="1"/>
  <c r="F2802" i="2"/>
  <c r="D2802" i="2"/>
  <c r="I2801" i="2"/>
  <c r="H2801" i="2" s="1"/>
  <c r="K2801" i="2" s="1"/>
  <c r="L2801" i="2" s="1"/>
  <c r="F2801" i="2"/>
  <c r="D2801" i="2"/>
  <c r="I2799" i="2"/>
  <c r="H2799" i="2" s="1"/>
  <c r="K2799" i="2" s="1"/>
  <c r="L2799" i="2" s="1"/>
  <c r="Q2799" i="2" s="1"/>
  <c r="F2799" i="2"/>
  <c r="D2799" i="2"/>
  <c r="I2798" i="2"/>
  <c r="H2798" i="2" s="1"/>
  <c r="K2798" i="2" s="1"/>
  <c r="L2798" i="2" s="1"/>
  <c r="F2798" i="2"/>
  <c r="D2798" i="2"/>
  <c r="I2797" i="2"/>
  <c r="H2797" i="2" s="1"/>
  <c r="K2797" i="2" s="1"/>
  <c r="L2797" i="2" s="1"/>
  <c r="Q2797" i="2" s="1"/>
  <c r="F2797" i="2"/>
  <c r="D2797" i="2"/>
  <c r="I2796" i="2"/>
  <c r="H2796" i="2"/>
  <c r="K2796" i="2" s="1"/>
  <c r="L2796" i="2" s="1"/>
  <c r="F2796" i="2"/>
  <c r="D2796" i="2"/>
  <c r="I2794" i="2"/>
  <c r="H2794" i="2" s="1"/>
  <c r="K2794" i="2" s="1"/>
  <c r="L2794" i="2" s="1"/>
  <c r="F2794" i="2"/>
  <c r="D2794" i="2"/>
  <c r="I2793" i="2"/>
  <c r="H2793" i="2" s="1"/>
  <c r="K2793" i="2" s="1"/>
  <c r="L2793" i="2" s="1"/>
  <c r="F2793" i="2"/>
  <c r="D2793" i="2"/>
  <c r="I2792" i="2"/>
  <c r="H2792" i="2" s="1"/>
  <c r="K2792" i="2" s="1"/>
  <c r="L2792" i="2" s="1"/>
  <c r="F2792" i="2"/>
  <c r="D2792" i="2"/>
  <c r="I2790" i="2"/>
  <c r="H2790" i="2" s="1"/>
  <c r="K2790" i="2" s="1"/>
  <c r="L2790" i="2" s="1"/>
  <c r="M2790" i="2" s="1"/>
  <c r="F2790" i="2"/>
  <c r="D2790" i="2"/>
  <c r="I2789" i="2"/>
  <c r="H2789" i="2" s="1"/>
  <c r="K2789" i="2" s="1"/>
  <c r="L2789" i="2" s="1"/>
  <c r="F2789" i="2"/>
  <c r="D2789" i="2"/>
  <c r="I2787" i="2"/>
  <c r="H2787" i="2" s="1"/>
  <c r="K2787" i="2" s="1"/>
  <c r="L2787" i="2" s="1"/>
  <c r="F2787" i="2"/>
  <c r="D2787" i="2"/>
  <c r="I2786" i="2"/>
  <c r="H2786" i="2" s="1"/>
  <c r="K2786" i="2" s="1"/>
  <c r="L2786" i="2" s="1"/>
  <c r="F2786" i="2"/>
  <c r="D2786" i="2"/>
  <c r="I2784" i="2"/>
  <c r="H2784" i="2" s="1"/>
  <c r="K2784" i="2" s="1"/>
  <c r="L2784" i="2" s="1"/>
  <c r="M2784" i="2" s="1"/>
  <c r="F2784" i="2"/>
  <c r="D2784" i="2"/>
  <c r="I2783" i="2"/>
  <c r="H2783" i="2" s="1"/>
  <c r="K2783" i="2" s="1"/>
  <c r="L2783" i="2" s="1"/>
  <c r="M2783" i="2" s="1"/>
  <c r="F2783" i="2"/>
  <c r="D2783" i="2"/>
  <c r="I2782" i="2"/>
  <c r="H2782" i="2" s="1"/>
  <c r="K2782" i="2" s="1"/>
  <c r="L2782" i="2" s="1"/>
  <c r="F2782" i="2"/>
  <c r="D2782" i="2"/>
  <c r="I2780" i="2"/>
  <c r="H2780" i="2" s="1"/>
  <c r="K2780" i="2" s="1"/>
  <c r="L2780" i="2" s="1"/>
  <c r="F2780" i="2"/>
  <c r="D2780" i="2"/>
  <c r="I2779" i="2"/>
  <c r="H2779" i="2" s="1"/>
  <c r="K2779" i="2" s="1"/>
  <c r="L2779" i="2" s="1"/>
  <c r="F2779" i="2"/>
  <c r="D2779" i="2"/>
  <c r="I2778" i="2"/>
  <c r="H2778" i="2" s="1"/>
  <c r="K2778" i="2" s="1"/>
  <c r="L2778" i="2" s="1"/>
  <c r="N2778" i="2" s="1"/>
  <c r="F2778" i="2"/>
  <c r="D2778" i="2"/>
  <c r="I2776" i="2"/>
  <c r="H2776" i="2" s="1"/>
  <c r="K2776" i="2" s="1"/>
  <c r="L2776" i="2" s="1"/>
  <c r="F2776" i="2"/>
  <c r="D2776" i="2"/>
  <c r="I2775" i="2"/>
  <c r="H2775" i="2" s="1"/>
  <c r="K2775" i="2" s="1"/>
  <c r="L2775" i="2" s="1"/>
  <c r="F2775" i="2"/>
  <c r="D2775" i="2"/>
  <c r="I2774" i="2"/>
  <c r="H2774" i="2" s="1"/>
  <c r="K2774" i="2" s="1"/>
  <c r="L2774" i="2" s="1"/>
  <c r="F2774" i="2"/>
  <c r="D2774" i="2"/>
  <c r="I2772" i="2"/>
  <c r="H2772" i="2" s="1"/>
  <c r="K2772" i="2" s="1"/>
  <c r="L2772" i="2" s="1"/>
  <c r="Q2772" i="2" s="1"/>
  <c r="F2772" i="2"/>
  <c r="D2772" i="2"/>
  <c r="I2771" i="2"/>
  <c r="H2771" i="2" s="1"/>
  <c r="K2771" i="2" s="1"/>
  <c r="L2771" i="2" s="1"/>
  <c r="Q2771" i="2" s="1"/>
  <c r="F2771" i="2"/>
  <c r="D2771" i="2"/>
  <c r="I2770" i="2"/>
  <c r="H2770" i="2" s="1"/>
  <c r="K2770" i="2" s="1"/>
  <c r="L2770" i="2" s="1"/>
  <c r="F2770" i="2"/>
  <c r="D2770" i="2"/>
  <c r="I2767" i="2"/>
  <c r="H2767" i="2" s="1"/>
  <c r="K2767" i="2" s="1"/>
  <c r="L2767" i="2" s="1"/>
  <c r="F2767" i="2"/>
  <c r="D2767" i="2"/>
  <c r="I2766" i="2"/>
  <c r="H2766" i="2" s="1"/>
  <c r="K2766" i="2" s="1"/>
  <c r="L2766" i="2" s="1"/>
  <c r="F2766" i="2"/>
  <c r="D2766" i="2"/>
  <c r="I2763" i="2"/>
  <c r="H2763" i="2" s="1"/>
  <c r="K2763" i="2" s="1"/>
  <c r="L2763" i="2" s="1"/>
  <c r="F2763" i="2"/>
  <c r="D2763" i="2"/>
  <c r="I2762" i="2"/>
  <c r="H2762" i="2" s="1"/>
  <c r="K2762" i="2" s="1"/>
  <c r="L2762" i="2" s="1"/>
  <c r="F2762" i="2"/>
  <c r="D2762" i="2"/>
  <c r="I2761" i="2"/>
  <c r="H2761" i="2" s="1"/>
  <c r="K2761" i="2" s="1"/>
  <c r="L2761" i="2" s="1"/>
  <c r="N2761" i="2" s="1"/>
  <c r="F2761" i="2"/>
  <c r="D2761" i="2"/>
  <c r="I2759" i="2"/>
  <c r="H2759" i="2" s="1"/>
  <c r="K2759" i="2" s="1"/>
  <c r="L2759" i="2" s="1"/>
  <c r="F2759" i="2"/>
  <c r="D2759" i="2"/>
  <c r="I2758" i="2"/>
  <c r="H2758" i="2" s="1"/>
  <c r="K2758" i="2" s="1"/>
  <c r="L2758" i="2" s="1"/>
  <c r="F2758" i="2"/>
  <c r="D2758" i="2"/>
  <c r="I2757" i="2"/>
  <c r="H2757" i="2" s="1"/>
  <c r="K2757" i="2" s="1"/>
  <c r="L2757" i="2" s="1"/>
  <c r="F2757" i="2"/>
  <c r="D2757" i="2"/>
  <c r="I2755" i="2"/>
  <c r="H2755" i="2" s="1"/>
  <c r="K2755" i="2" s="1"/>
  <c r="L2755" i="2" s="1"/>
  <c r="F2755" i="2"/>
  <c r="D2755" i="2"/>
  <c r="I2753" i="2"/>
  <c r="H2753" i="2" s="1"/>
  <c r="K2753" i="2" s="1"/>
  <c r="L2753" i="2" s="1"/>
  <c r="N2753" i="2" s="1"/>
  <c r="F2753" i="2"/>
  <c r="D2753" i="2"/>
  <c r="I2752" i="2"/>
  <c r="H2752" i="2" s="1"/>
  <c r="K2752" i="2" s="1"/>
  <c r="L2752" i="2" s="1"/>
  <c r="F2752" i="2"/>
  <c r="D2752" i="2"/>
  <c r="I2751" i="2"/>
  <c r="H2751" i="2" s="1"/>
  <c r="K2751" i="2" s="1"/>
  <c r="L2751" i="2" s="1"/>
  <c r="F2751" i="2"/>
  <c r="D2751" i="2"/>
  <c r="I2748" i="2"/>
  <c r="H2748" i="2" s="1"/>
  <c r="K2748" i="2" s="1"/>
  <c r="L2748" i="2" s="1"/>
  <c r="F2748" i="2"/>
  <c r="D2748" i="2"/>
  <c r="I2746" i="2"/>
  <c r="H2746" i="2" s="1"/>
  <c r="K2746" i="2" s="1"/>
  <c r="L2746" i="2" s="1"/>
  <c r="F2746" i="2"/>
  <c r="D2746" i="2"/>
  <c r="I2745" i="2"/>
  <c r="H2745" i="2" s="1"/>
  <c r="K2745" i="2" s="1"/>
  <c r="L2745" i="2" s="1"/>
  <c r="F2745" i="2"/>
  <c r="D2745" i="2"/>
  <c r="I2742" i="2"/>
  <c r="H2742" i="2" s="1"/>
  <c r="K2742" i="2" s="1"/>
  <c r="L2742" i="2" s="1"/>
  <c r="F2742" i="2"/>
  <c r="D2742" i="2"/>
  <c r="I2741" i="2"/>
  <c r="H2741" i="2" s="1"/>
  <c r="K2741" i="2" s="1"/>
  <c r="L2741" i="2" s="1"/>
  <c r="N2741" i="2" s="1"/>
  <c r="F2741" i="2"/>
  <c r="D2741" i="2"/>
  <c r="I2739" i="2"/>
  <c r="H2739" i="2" s="1"/>
  <c r="K2739" i="2" s="1"/>
  <c r="L2739" i="2" s="1"/>
  <c r="F2739" i="2"/>
  <c r="D2739" i="2"/>
  <c r="I2738" i="2"/>
  <c r="H2738" i="2" s="1"/>
  <c r="K2738" i="2" s="1"/>
  <c r="L2738" i="2" s="1"/>
  <c r="Q2738" i="2" s="1"/>
  <c r="F2738" i="2"/>
  <c r="D2738" i="2"/>
  <c r="I2736" i="2"/>
  <c r="H2736" i="2" s="1"/>
  <c r="K2736" i="2" s="1"/>
  <c r="L2736" i="2" s="1"/>
  <c r="F2736" i="2"/>
  <c r="D2736" i="2"/>
  <c r="I2735" i="2"/>
  <c r="H2735" i="2" s="1"/>
  <c r="K2735" i="2" s="1"/>
  <c r="L2735" i="2" s="1"/>
  <c r="F2735" i="2"/>
  <c r="D2735" i="2"/>
  <c r="I2734" i="2"/>
  <c r="H2734" i="2" s="1"/>
  <c r="K2734" i="2" s="1"/>
  <c r="L2734" i="2" s="1"/>
  <c r="F2734" i="2"/>
  <c r="D2734" i="2"/>
  <c r="I2733" i="2"/>
  <c r="H2733" i="2" s="1"/>
  <c r="K2733" i="2" s="1"/>
  <c r="L2733" i="2" s="1"/>
  <c r="F2733" i="2"/>
  <c r="D2733" i="2"/>
  <c r="I2731" i="2"/>
  <c r="H2731" i="2" s="1"/>
  <c r="K2731" i="2" s="1"/>
  <c r="L2731" i="2" s="1"/>
  <c r="N2731" i="2" s="1"/>
  <c r="F2731" i="2"/>
  <c r="D2731" i="2"/>
  <c r="I2730" i="2"/>
  <c r="H2730" i="2" s="1"/>
  <c r="K2730" i="2" s="1"/>
  <c r="L2730" i="2" s="1"/>
  <c r="M2730" i="2" s="1"/>
  <c r="F2730" i="2"/>
  <c r="D2730" i="2"/>
  <c r="I2728" i="2"/>
  <c r="H2728" i="2" s="1"/>
  <c r="K2728" i="2" s="1"/>
  <c r="L2728" i="2" s="1"/>
  <c r="F2728" i="2"/>
  <c r="D2728" i="2"/>
  <c r="I2727" i="2"/>
  <c r="H2727" i="2" s="1"/>
  <c r="K2727" i="2" s="1"/>
  <c r="L2727" i="2" s="1"/>
  <c r="F2727" i="2"/>
  <c r="D2727" i="2"/>
  <c r="I2725" i="2"/>
  <c r="H2725" i="2" s="1"/>
  <c r="K2725" i="2" s="1"/>
  <c r="L2725" i="2" s="1"/>
  <c r="F2725" i="2"/>
  <c r="D2725" i="2"/>
  <c r="I2723" i="2"/>
  <c r="H2723" i="2" s="1"/>
  <c r="K2723" i="2" s="1"/>
  <c r="L2723" i="2" s="1"/>
  <c r="M2723" i="2" s="1"/>
  <c r="F2723" i="2"/>
  <c r="D2723" i="2"/>
  <c r="I2722" i="2"/>
  <c r="H2722" i="2" s="1"/>
  <c r="K2722" i="2" s="1"/>
  <c r="L2722" i="2" s="1"/>
  <c r="F2722" i="2"/>
  <c r="D2722" i="2"/>
  <c r="I2721" i="2"/>
  <c r="H2721" i="2" s="1"/>
  <c r="K2721" i="2" s="1"/>
  <c r="L2721" i="2" s="1"/>
  <c r="M2721" i="2" s="1"/>
  <c r="F2721" i="2"/>
  <c r="D2721" i="2"/>
  <c r="I2719" i="2"/>
  <c r="H2719" i="2" s="1"/>
  <c r="K2719" i="2" s="1"/>
  <c r="L2719" i="2" s="1"/>
  <c r="F2719" i="2"/>
  <c r="D2719" i="2"/>
  <c r="I2718" i="2"/>
  <c r="H2718" i="2" s="1"/>
  <c r="K2718" i="2" s="1"/>
  <c r="L2718" i="2" s="1"/>
  <c r="N2718" i="2" s="1"/>
  <c r="F2718" i="2"/>
  <c r="D2718" i="2"/>
  <c r="I2713" i="2"/>
  <c r="H2713" i="2" s="1"/>
  <c r="K2713" i="2" s="1"/>
  <c r="L2713" i="2" s="1"/>
  <c r="F2713" i="2"/>
  <c r="D2713" i="2"/>
  <c r="I2708" i="2"/>
  <c r="H2708" i="2" s="1"/>
  <c r="K2708" i="2" s="1"/>
  <c r="L2708" i="2" s="1"/>
  <c r="F2708" i="2"/>
  <c r="D2708" i="2"/>
  <c r="I2705" i="2"/>
  <c r="H2705" i="2" s="1"/>
  <c r="K2705" i="2" s="1"/>
  <c r="L2705" i="2" s="1"/>
  <c r="Q2705" i="2" s="1"/>
  <c r="F2705" i="2"/>
  <c r="D2705" i="2"/>
  <c r="I2703" i="2"/>
  <c r="H2703" i="2" s="1"/>
  <c r="K2703" i="2" s="1"/>
  <c r="L2703" i="2" s="1"/>
  <c r="F2703" i="2"/>
  <c r="D2703" i="2"/>
  <c r="I2702" i="2"/>
  <c r="H2702" i="2" s="1"/>
  <c r="K2702" i="2" s="1"/>
  <c r="L2702" i="2" s="1"/>
  <c r="M2702" i="2" s="1"/>
  <c r="F2702" i="2"/>
  <c r="D2702" i="2"/>
  <c r="I2699" i="2"/>
  <c r="H2699" i="2" s="1"/>
  <c r="K2699" i="2" s="1"/>
  <c r="L2699" i="2" s="1"/>
  <c r="F2699" i="2"/>
  <c r="D2699" i="2"/>
  <c r="I2698" i="2"/>
  <c r="H2698" i="2" s="1"/>
  <c r="K2698" i="2" s="1"/>
  <c r="L2698" i="2" s="1"/>
  <c r="N2698" i="2" s="1"/>
  <c r="F2698" i="2"/>
  <c r="D2698" i="2"/>
  <c r="I2696" i="2"/>
  <c r="H2696" i="2" s="1"/>
  <c r="K2696" i="2" s="1"/>
  <c r="L2696" i="2" s="1"/>
  <c r="F2696" i="2"/>
  <c r="D2696" i="2"/>
  <c r="I2695" i="2"/>
  <c r="H2695" i="2" s="1"/>
  <c r="K2695" i="2" s="1"/>
  <c r="L2695" i="2" s="1"/>
  <c r="F2695" i="2"/>
  <c r="D2695" i="2"/>
  <c r="I2693" i="2"/>
  <c r="H2693" i="2" s="1"/>
  <c r="K2693" i="2" s="1"/>
  <c r="L2693" i="2" s="1"/>
  <c r="F2693" i="2"/>
  <c r="D2693" i="2"/>
  <c r="I2692" i="2"/>
  <c r="H2692" i="2" s="1"/>
  <c r="K2692" i="2" s="1"/>
  <c r="L2692" i="2" s="1"/>
  <c r="Q2692" i="2" s="1"/>
  <c r="F2692" i="2"/>
  <c r="D2692" i="2"/>
  <c r="I2690" i="2"/>
  <c r="H2690" i="2" s="1"/>
  <c r="K2690" i="2" s="1"/>
  <c r="L2690" i="2" s="1"/>
  <c r="M2690" i="2" s="1"/>
  <c r="F2690" i="2"/>
  <c r="D2690" i="2"/>
  <c r="I2687" i="2"/>
  <c r="H2687" i="2" s="1"/>
  <c r="K2687" i="2" s="1"/>
  <c r="L2687" i="2" s="1"/>
  <c r="F2687" i="2"/>
  <c r="D2687" i="2"/>
  <c r="I2685" i="2"/>
  <c r="H2685" i="2" s="1"/>
  <c r="K2685" i="2" s="1"/>
  <c r="L2685" i="2" s="1"/>
  <c r="F2685" i="2"/>
  <c r="D2685" i="2"/>
  <c r="I2684" i="2"/>
  <c r="H2684" i="2" s="1"/>
  <c r="K2684" i="2" s="1"/>
  <c r="L2684" i="2" s="1"/>
  <c r="Q2684" i="2" s="1"/>
  <c r="F2684" i="2"/>
  <c r="D2684" i="2"/>
  <c r="I2681" i="2"/>
  <c r="H2681" i="2" s="1"/>
  <c r="K2681" i="2" s="1"/>
  <c r="L2681" i="2" s="1"/>
  <c r="F2681" i="2"/>
  <c r="D2681" i="2"/>
  <c r="I2680" i="2"/>
  <c r="H2680" i="2" s="1"/>
  <c r="K2680" i="2" s="1"/>
  <c r="L2680" i="2" s="1"/>
  <c r="N2680" i="2" s="1"/>
  <c r="F2680" i="2"/>
  <c r="D2680" i="2"/>
  <c r="I2678" i="2"/>
  <c r="H2678" i="2"/>
  <c r="K2678" i="2" s="1"/>
  <c r="L2678" i="2" s="1"/>
  <c r="F2678" i="2"/>
  <c r="D2678" i="2"/>
  <c r="I2676" i="2"/>
  <c r="H2676" i="2" s="1"/>
  <c r="K2676" i="2" s="1"/>
  <c r="L2676" i="2" s="1"/>
  <c r="F2676" i="2"/>
  <c r="D2676" i="2"/>
  <c r="I2674" i="2"/>
  <c r="H2674" i="2" s="1"/>
  <c r="K2674" i="2" s="1"/>
  <c r="L2674" i="2" s="1"/>
  <c r="F2674" i="2"/>
  <c r="D2674" i="2"/>
  <c r="I2672" i="2"/>
  <c r="H2672" i="2" s="1"/>
  <c r="K2672" i="2" s="1"/>
  <c r="L2672" i="2" s="1"/>
  <c r="F2672" i="2"/>
  <c r="D2672" i="2"/>
  <c r="I2665" i="2"/>
  <c r="H2665" i="2" s="1"/>
  <c r="K2665" i="2" s="1"/>
  <c r="L2665" i="2" s="1"/>
  <c r="F2665" i="2"/>
  <c r="D2665" i="2"/>
  <c r="I2664" i="2"/>
  <c r="H2664" i="2" s="1"/>
  <c r="K2664" i="2" s="1"/>
  <c r="L2664" i="2" s="1"/>
  <c r="F2664" i="2"/>
  <c r="D2664" i="2"/>
  <c r="I2662" i="2"/>
  <c r="H2662" i="2" s="1"/>
  <c r="K2662" i="2" s="1"/>
  <c r="L2662" i="2" s="1"/>
  <c r="F2662" i="2"/>
  <c r="D2662" i="2"/>
  <c r="I2659" i="2"/>
  <c r="H2659" i="2" s="1"/>
  <c r="K2659" i="2" s="1"/>
  <c r="L2659" i="2" s="1"/>
  <c r="N2659" i="2" s="1"/>
  <c r="F2659" i="2"/>
  <c r="D2659" i="2"/>
  <c r="I2658" i="2"/>
  <c r="H2658" i="2" s="1"/>
  <c r="K2658" i="2" s="1"/>
  <c r="L2658" i="2" s="1"/>
  <c r="F2658" i="2"/>
  <c r="D2658" i="2"/>
  <c r="I2657" i="2"/>
  <c r="H2657" i="2" s="1"/>
  <c r="K2657" i="2" s="1"/>
  <c r="L2657" i="2" s="1"/>
  <c r="N2657" i="2" s="1"/>
  <c r="R2657" i="2" s="1"/>
  <c r="F2657" i="2"/>
  <c r="D2657" i="2"/>
  <c r="I2656" i="2"/>
  <c r="H2656" i="2" s="1"/>
  <c r="K2656" i="2" s="1"/>
  <c r="L2656" i="2" s="1"/>
  <c r="F2656" i="2"/>
  <c r="D2656" i="2"/>
  <c r="I2654" i="2"/>
  <c r="H2654" i="2" s="1"/>
  <c r="K2654" i="2" s="1"/>
  <c r="L2654" i="2" s="1"/>
  <c r="N2654" i="2" s="1"/>
  <c r="F2654" i="2"/>
  <c r="D2654" i="2"/>
  <c r="I2653" i="2"/>
  <c r="H2653" i="2" s="1"/>
  <c r="K2653" i="2" s="1"/>
  <c r="L2653" i="2" s="1"/>
  <c r="F2653" i="2"/>
  <c r="D2653" i="2"/>
  <c r="I2652" i="2"/>
  <c r="H2652" i="2" s="1"/>
  <c r="K2652" i="2" s="1"/>
  <c r="L2652" i="2" s="1"/>
  <c r="N2652" i="2" s="1"/>
  <c r="F2652" i="2"/>
  <c r="D2652" i="2"/>
  <c r="I2650" i="2"/>
  <c r="H2650" i="2" s="1"/>
  <c r="K2650" i="2" s="1"/>
  <c r="L2650" i="2" s="1"/>
  <c r="F2650" i="2"/>
  <c r="D2650" i="2"/>
  <c r="I2648" i="2"/>
  <c r="H2648" i="2" s="1"/>
  <c r="K2648" i="2" s="1"/>
  <c r="L2648" i="2" s="1"/>
  <c r="Q2648" i="2" s="1"/>
  <c r="F2648" i="2"/>
  <c r="D2648" i="2"/>
  <c r="I2647" i="2"/>
  <c r="H2647" i="2" s="1"/>
  <c r="K2647" i="2" s="1"/>
  <c r="L2647" i="2" s="1"/>
  <c r="F2647" i="2"/>
  <c r="D2647" i="2"/>
  <c r="I2646" i="2"/>
  <c r="H2646" i="2" s="1"/>
  <c r="K2646" i="2" s="1"/>
  <c r="L2646" i="2" s="1"/>
  <c r="Q2646" i="2" s="1"/>
  <c r="F2646" i="2"/>
  <c r="D2646" i="2"/>
  <c r="I2645" i="2"/>
  <c r="H2645" i="2" s="1"/>
  <c r="K2645" i="2" s="1"/>
  <c r="L2645" i="2" s="1"/>
  <c r="F2645" i="2"/>
  <c r="D2645" i="2"/>
  <c r="I2644" i="2"/>
  <c r="H2644" i="2" s="1"/>
  <c r="K2644" i="2" s="1"/>
  <c r="L2644" i="2" s="1"/>
  <c r="F2644" i="2"/>
  <c r="D2644" i="2"/>
  <c r="I2643" i="2"/>
  <c r="H2643" i="2" s="1"/>
  <c r="K2643" i="2" s="1"/>
  <c r="L2643" i="2" s="1"/>
  <c r="F2643" i="2"/>
  <c r="D2643" i="2"/>
  <c r="I2638" i="2"/>
  <c r="H2638" i="2" s="1"/>
  <c r="K2638" i="2" s="1"/>
  <c r="L2638" i="2" s="1"/>
  <c r="Q2638" i="2" s="1"/>
  <c r="F2638" i="2"/>
  <c r="D2638" i="2"/>
  <c r="I2637" i="2"/>
  <c r="H2637" i="2" s="1"/>
  <c r="K2637" i="2" s="1"/>
  <c r="L2637" i="2" s="1"/>
  <c r="F2637" i="2"/>
  <c r="D2637" i="2"/>
  <c r="I2636" i="2"/>
  <c r="H2636" i="2" s="1"/>
  <c r="K2636" i="2" s="1"/>
  <c r="L2636" i="2" s="1"/>
  <c r="Q2636" i="2" s="1"/>
  <c r="F2636" i="2"/>
  <c r="D2636" i="2"/>
  <c r="I2635" i="2"/>
  <c r="H2635" i="2" s="1"/>
  <c r="K2635" i="2" s="1"/>
  <c r="L2635" i="2" s="1"/>
  <c r="F2635" i="2"/>
  <c r="D2635" i="2"/>
  <c r="I2634" i="2"/>
  <c r="H2634" i="2" s="1"/>
  <c r="K2634" i="2" s="1"/>
  <c r="L2634" i="2" s="1"/>
  <c r="F2634" i="2"/>
  <c r="D2634" i="2"/>
  <c r="I2633" i="2"/>
  <c r="H2633" i="2" s="1"/>
  <c r="K2633" i="2" s="1"/>
  <c r="L2633" i="2" s="1"/>
  <c r="F2633" i="2"/>
  <c r="D2633" i="2"/>
  <c r="I2632" i="2"/>
  <c r="H2632" i="2" s="1"/>
  <c r="K2632" i="2" s="1"/>
  <c r="L2632" i="2" s="1"/>
  <c r="F2632" i="2"/>
  <c r="D2632" i="2"/>
  <c r="I2631" i="2"/>
  <c r="H2631" i="2" s="1"/>
  <c r="K2631" i="2" s="1"/>
  <c r="L2631" i="2" s="1"/>
  <c r="F2631" i="2"/>
  <c r="D2631" i="2"/>
  <c r="I2630" i="2"/>
  <c r="H2630" i="2" s="1"/>
  <c r="K2630" i="2" s="1"/>
  <c r="L2630" i="2" s="1"/>
  <c r="F2630" i="2"/>
  <c r="D2630" i="2"/>
  <c r="I2627" i="2"/>
  <c r="H2627" i="2" s="1"/>
  <c r="K2627" i="2" s="1"/>
  <c r="L2627" i="2" s="1"/>
  <c r="M2627" i="2" s="1"/>
  <c r="F2627" i="2"/>
  <c r="D2627" i="2"/>
  <c r="I2626" i="2"/>
  <c r="H2626" i="2" s="1"/>
  <c r="K2626" i="2" s="1"/>
  <c r="L2626" i="2" s="1"/>
  <c r="F2626" i="2"/>
  <c r="D2626" i="2"/>
  <c r="I2624" i="2"/>
  <c r="H2624" i="2" s="1"/>
  <c r="K2624" i="2" s="1"/>
  <c r="L2624" i="2" s="1"/>
  <c r="F2624" i="2"/>
  <c r="D2624" i="2"/>
  <c r="I2619" i="2"/>
  <c r="H2619" i="2" s="1"/>
  <c r="K2619" i="2" s="1"/>
  <c r="L2619" i="2" s="1"/>
  <c r="Q2619" i="2" s="1"/>
  <c r="F2619" i="2"/>
  <c r="D2619" i="2"/>
  <c r="I2618" i="2"/>
  <c r="H2618" i="2" s="1"/>
  <c r="K2618" i="2" s="1"/>
  <c r="L2618" i="2" s="1"/>
  <c r="F2618" i="2"/>
  <c r="D2618" i="2"/>
  <c r="I2617" i="2"/>
  <c r="H2617" i="2" s="1"/>
  <c r="K2617" i="2" s="1"/>
  <c r="L2617" i="2" s="1"/>
  <c r="F2617" i="2"/>
  <c r="D2617" i="2"/>
  <c r="I2616" i="2"/>
  <c r="H2616" i="2" s="1"/>
  <c r="K2616" i="2" s="1"/>
  <c r="L2616" i="2" s="1"/>
  <c r="M2616" i="2" s="1"/>
  <c r="F2616" i="2"/>
  <c r="D2616" i="2"/>
  <c r="I2615" i="2"/>
  <c r="H2615" i="2" s="1"/>
  <c r="K2615" i="2" s="1"/>
  <c r="L2615" i="2" s="1"/>
  <c r="F2615" i="2"/>
  <c r="D2615" i="2"/>
  <c r="I2613" i="2"/>
  <c r="H2613" i="2" s="1"/>
  <c r="K2613" i="2" s="1"/>
  <c r="L2613" i="2" s="1"/>
  <c r="F2613" i="2"/>
  <c r="D2613" i="2"/>
  <c r="I2612" i="2"/>
  <c r="H2612" i="2" s="1"/>
  <c r="K2612" i="2" s="1"/>
  <c r="L2612" i="2" s="1"/>
  <c r="F2612" i="2"/>
  <c r="D2612" i="2"/>
  <c r="I2604" i="2"/>
  <c r="H2604" i="2" s="1"/>
  <c r="K2604" i="2" s="1"/>
  <c r="L2604" i="2" s="1"/>
  <c r="F2604" i="2"/>
  <c r="D2604" i="2"/>
  <c r="I2603" i="2"/>
  <c r="H2603" i="2" s="1"/>
  <c r="K2603" i="2" s="1"/>
  <c r="L2603" i="2" s="1"/>
  <c r="F2603" i="2"/>
  <c r="D2603" i="2"/>
  <c r="I2602" i="2"/>
  <c r="H2602" i="2" s="1"/>
  <c r="K2602" i="2" s="1"/>
  <c r="L2602" i="2" s="1"/>
  <c r="F2602" i="2"/>
  <c r="D2602" i="2"/>
  <c r="I2601" i="2"/>
  <c r="H2601" i="2" s="1"/>
  <c r="K2601" i="2" s="1"/>
  <c r="L2601" i="2" s="1"/>
  <c r="F2601" i="2"/>
  <c r="D2601" i="2"/>
  <c r="I2600" i="2"/>
  <c r="H2600" i="2" s="1"/>
  <c r="K2600" i="2" s="1"/>
  <c r="L2600" i="2" s="1"/>
  <c r="F2600" i="2"/>
  <c r="D2600" i="2"/>
  <c r="I2599" i="2"/>
  <c r="H2599" i="2" s="1"/>
  <c r="K2599" i="2" s="1"/>
  <c r="L2599" i="2" s="1"/>
  <c r="F2599" i="2"/>
  <c r="D2599" i="2"/>
  <c r="I2598" i="2"/>
  <c r="H2598" i="2" s="1"/>
  <c r="K2598" i="2" s="1"/>
  <c r="L2598" i="2" s="1"/>
  <c r="M2598" i="2" s="1"/>
  <c r="F2598" i="2"/>
  <c r="D2598" i="2"/>
  <c r="I2597" i="2"/>
  <c r="H2597" i="2" s="1"/>
  <c r="K2597" i="2" s="1"/>
  <c r="L2597" i="2" s="1"/>
  <c r="F2597" i="2"/>
  <c r="D2597" i="2"/>
  <c r="L2588" i="2"/>
  <c r="I2588" i="2"/>
  <c r="H2588" i="2" s="1"/>
  <c r="K2588" i="2" s="1"/>
  <c r="F2588" i="2"/>
  <c r="D2588" i="2"/>
  <c r="L2584" i="2"/>
  <c r="N2584" i="2" s="1"/>
  <c r="I2584" i="2"/>
  <c r="H2584" i="2" s="1"/>
  <c r="K2584" i="2" s="1"/>
  <c r="F2584" i="2"/>
  <c r="D2584" i="2"/>
  <c r="I2582" i="2"/>
  <c r="H2582" i="2" s="1"/>
  <c r="K2582" i="2" s="1"/>
  <c r="L2582" i="2" s="1"/>
  <c r="M2582" i="2" s="1"/>
  <c r="F2582" i="2"/>
  <c r="D2582" i="2"/>
  <c r="I2581" i="2"/>
  <c r="H2581" i="2" s="1"/>
  <c r="K2581" i="2" s="1"/>
  <c r="L2581" i="2" s="1"/>
  <c r="N2581" i="2" s="1"/>
  <c r="F2581" i="2"/>
  <c r="D2581" i="2"/>
  <c r="L2580" i="2"/>
  <c r="I2580" i="2"/>
  <c r="H2580" i="2" s="1"/>
  <c r="K2580" i="2" s="1"/>
  <c r="F2580" i="2"/>
  <c r="D2580" i="2"/>
  <c r="L2579" i="2"/>
  <c r="Q2579" i="2" s="1"/>
  <c r="I2579" i="2"/>
  <c r="H2579" i="2" s="1"/>
  <c r="K2579" i="2" s="1"/>
  <c r="F2579" i="2"/>
  <c r="D2579" i="2"/>
  <c r="I2578" i="2"/>
  <c r="H2578" i="2" s="1"/>
  <c r="K2578" i="2" s="1"/>
  <c r="L2578" i="2" s="1"/>
  <c r="N2578" i="2" s="1"/>
  <c r="F2578" i="2"/>
  <c r="D2578" i="2"/>
  <c r="I2576" i="2"/>
  <c r="H2576" i="2" s="1"/>
  <c r="K2576" i="2" s="1"/>
  <c r="L2576" i="2" s="1"/>
  <c r="N2576" i="2" s="1"/>
  <c r="F2576" i="2"/>
  <c r="D2576" i="2"/>
  <c r="I2575" i="2"/>
  <c r="H2575" i="2" s="1"/>
  <c r="K2575" i="2" s="1"/>
  <c r="L2575" i="2" s="1"/>
  <c r="F2575" i="2"/>
  <c r="D2575" i="2"/>
  <c r="I2571" i="2"/>
  <c r="H2571" i="2" s="1"/>
  <c r="K2571" i="2" s="1"/>
  <c r="L2571" i="2" s="1"/>
  <c r="M2571" i="2" s="1"/>
  <c r="F2571" i="2"/>
  <c r="D2571" i="2"/>
  <c r="I2568" i="2"/>
  <c r="H2568" i="2" s="1"/>
  <c r="K2568" i="2" s="1"/>
  <c r="L2568" i="2" s="1"/>
  <c r="M2568" i="2" s="1"/>
  <c r="F2568" i="2"/>
  <c r="D2568" i="2"/>
  <c r="I2560" i="2"/>
  <c r="H2560" i="2" s="1"/>
  <c r="K2560" i="2" s="1"/>
  <c r="L2560" i="2" s="1"/>
  <c r="F2560" i="2"/>
  <c r="D2560" i="2"/>
  <c r="I2557" i="2"/>
  <c r="H2557" i="2" s="1"/>
  <c r="K2557" i="2" s="1"/>
  <c r="L2557" i="2" s="1"/>
  <c r="F2557" i="2"/>
  <c r="D2557" i="2"/>
  <c r="I2556" i="2"/>
  <c r="H2556" i="2" s="1"/>
  <c r="K2556" i="2" s="1"/>
  <c r="L2556" i="2" s="1"/>
  <c r="Q2556" i="2" s="1"/>
  <c r="F2556" i="2"/>
  <c r="D2556" i="2"/>
  <c r="I2554" i="2"/>
  <c r="H2554" i="2" s="1"/>
  <c r="K2554" i="2" s="1"/>
  <c r="L2554" i="2" s="1"/>
  <c r="F2554" i="2"/>
  <c r="D2554" i="2"/>
  <c r="I2551" i="2"/>
  <c r="H2551" i="2" s="1"/>
  <c r="K2551" i="2" s="1"/>
  <c r="L2551" i="2" s="1"/>
  <c r="F2551" i="2"/>
  <c r="D2551" i="2"/>
  <c r="I2550" i="2"/>
  <c r="H2550" i="2" s="1"/>
  <c r="K2550" i="2" s="1"/>
  <c r="L2550" i="2" s="1"/>
  <c r="F2550" i="2"/>
  <c r="D2550" i="2"/>
  <c r="I2548" i="2"/>
  <c r="H2548" i="2" s="1"/>
  <c r="K2548" i="2" s="1"/>
  <c r="L2548" i="2" s="1"/>
  <c r="F2548" i="2"/>
  <c r="D2548" i="2"/>
  <c r="I2545" i="2"/>
  <c r="H2545" i="2" s="1"/>
  <c r="K2545" i="2" s="1"/>
  <c r="L2545" i="2" s="1"/>
  <c r="Q2545" i="2" s="1"/>
  <c r="F2545" i="2"/>
  <c r="D2545" i="2"/>
  <c r="I2544" i="2"/>
  <c r="H2544" i="2" s="1"/>
  <c r="K2544" i="2" s="1"/>
  <c r="L2544" i="2" s="1"/>
  <c r="F2544" i="2"/>
  <c r="D2544" i="2"/>
  <c r="I2542" i="2"/>
  <c r="H2542" i="2" s="1"/>
  <c r="K2542" i="2" s="1"/>
  <c r="L2542" i="2" s="1"/>
  <c r="Q2542" i="2" s="1"/>
  <c r="F2542" i="2"/>
  <c r="D2542" i="2"/>
  <c r="I2539" i="2"/>
  <c r="H2539" i="2" s="1"/>
  <c r="K2539" i="2" s="1"/>
  <c r="L2539" i="2" s="1"/>
  <c r="F2539" i="2"/>
  <c r="D2539" i="2"/>
  <c r="I2538" i="2"/>
  <c r="H2538" i="2" s="1"/>
  <c r="K2538" i="2" s="1"/>
  <c r="L2538" i="2" s="1"/>
  <c r="F2538" i="2"/>
  <c r="D2538" i="2"/>
  <c r="I2537" i="2"/>
  <c r="H2537" i="2" s="1"/>
  <c r="K2537" i="2" s="1"/>
  <c r="L2537" i="2" s="1"/>
  <c r="F2537" i="2"/>
  <c r="D2537" i="2"/>
  <c r="I2535" i="2"/>
  <c r="H2535" i="2" s="1"/>
  <c r="K2535" i="2" s="1"/>
  <c r="L2535" i="2" s="1"/>
  <c r="N2535" i="2" s="1"/>
  <c r="F2535" i="2"/>
  <c r="D2535" i="2"/>
  <c r="I2533" i="2"/>
  <c r="H2533" i="2" s="1"/>
  <c r="K2533" i="2" s="1"/>
  <c r="L2533" i="2" s="1"/>
  <c r="Q2533" i="2" s="1"/>
  <c r="F2533" i="2"/>
  <c r="D2533" i="2"/>
  <c r="I2532" i="2"/>
  <c r="H2532" i="2" s="1"/>
  <c r="K2532" i="2" s="1"/>
  <c r="L2532" i="2" s="1"/>
  <c r="F2532" i="2"/>
  <c r="D2532" i="2"/>
  <c r="I2531" i="2"/>
  <c r="H2531" i="2" s="1"/>
  <c r="K2531" i="2" s="1"/>
  <c r="L2531" i="2" s="1"/>
  <c r="F2531" i="2"/>
  <c r="D2531" i="2"/>
  <c r="I2530" i="2"/>
  <c r="H2530" i="2" s="1"/>
  <c r="K2530" i="2" s="1"/>
  <c r="L2530" i="2" s="1"/>
  <c r="N2530" i="2" s="1"/>
  <c r="F2530" i="2"/>
  <c r="D2530" i="2"/>
  <c r="I2528" i="2"/>
  <c r="H2528" i="2" s="1"/>
  <c r="K2528" i="2" s="1"/>
  <c r="L2528" i="2" s="1"/>
  <c r="M2528" i="2" s="1"/>
  <c r="F2528" i="2"/>
  <c r="D2528" i="2"/>
  <c r="I2526" i="2"/>
  <c r="H2526" i="2" s="1"/>
  <c r="K2526" i="2" s="1"/>
  <c r="L2526" i="2" s="1"/>
  <c r="F2526" i="2"/>
  <c r="D2526" i="2"/>
  <c r="I2525" i="2"/>
  <c r="H2525" i="2" s="1"/>
  <c r="K2525" i="2" s="1"/>
  <c r="L2525" i="2" s="1"/>
  <c r="F2525" i="2"/>
  <c r="D2525" i="2"/>
  <c r="I2523" i="2"/>
  <c r="H2523" i="2" s="1"/>
  <c r="K2523" i="2" s="1"/>
  <c r="L2523" i="2" s="1"/>
  <c r="N2523" i="2" s="1"/>
  <c r="F2523" i="2"/>
  <c r="D2523" i="2"/>
  <c r="I2520" i="2"/>
  <c r="H2520" i="2" s="1"/>
  <c r="K2520" i="2" s="1"/>
  <c r="L2520" i="2" s="1"/>
  <c r="F2520" i="2"/>
  <c r="D2520" i="2"/>
  <c r="I2517" i="2"/>
  <c r="H2517" i="2" s="1"/>
  <c r="K2517" i="2" s="1"/>
  <c r="L2517" i="2" s="1"/>
  <c r="F2517" i="2"/>
  <c r="D2517" i="2"/>
  <c r="I2508" i="2"/>
  <c r="H2508" i="2" s="1"/>
  <c r="K2508" i="2" s="1"/>
  <c r="L2508" i="2" s="1"/>
  <c r="F2508" i="2"/>
  <c r="D2508" i="2"/>
  <c r="I2507" i="2"/>
  <c r="H2507" i="2" s="1"/>
  <c r="K2507" i="2" s="1"/>
  <c r="L2507" i="2" s="1"/>
  <c r="F2507" i="2"/>
  <c r="D2507" i="2"/>
  <c r="I2505" i="2"/>
  <c r="H2505" i="2" s="1"/>
  <c r="K2505" i="2" s="1"/>
  <c r="L2505" i="2" s="1"/>
  <c r="F2505" i="2"/>
  <c r="D2505" i="2"/>
  <c r="I2503" i="2"/>
  <c r="H2503" i="2" s="1"/>
  <c r="K2503" i="2" s="1"/>
  <c r="L2503" i="2" s="1"/>
  <c r="F2503" i="2"/>
  <c r="D2503" i="2"/>
  <c r="I2502" i="2"/>
  <c r="H2502" i="2" s="1"/>
  <c r="K2502" i="2" s="1"/>
  <c r="L2502" i="2" s="1"/>
  <c r="F2502" i="2"/>
  <c r="D2502" i="2"/>
  <c r="I2500" i="2"/>
  <c r="H2500" i="2" s="1"/>
  <c r="K2500" i="2" s="1"/>
  <c r="L2500" i="2" s="1"/>
  <c r="F2500" i="2"/>
  <c r="D2500" i="2"/>
  <c r="I2499" i="2"/>
  <c r="H2499" i="2" s="1"/>
  <c r="K2499" i="2" s="1"/>
  <c r="L2499" i="2" s="1"/>
  <c r="F2499" i="2"/>
  <c r="D2499" i="2"/>
  <c r="I2498" i="2"/>
  <c r="H2498" i="2" s="1"/>
  <c r="K2498" i="2" s="1"/>
  <c r="L2498" i="2" s="1"/>
  <c r="F2498" i="2"/>
  <c r="D2498" i="2"/>
  <c r="I2497" i="2"/>
  <c r="H2497" i="2" s="1"/>
  <c r="K2497" i="2" s="1"/>
  <c r="L2497" i="2" s="1"/>
  <c r="F2497" i="2"/>
  <c r="D2497" i="2"/>
  <c r="I2495" i="2"/>
  <c r="H2495" i="2" s="1"/>
  <c r="K2495" i="2" s="1"/>
  <c r="L2495" i="2" s="1"/>
  <c r="N2495" i="2" s="1"/>
  <c r="O2495" i="2" s="1"/>
  <c r="F2495" i="2"/>
  <c r="D2495" i="2"/>
  <c r="I2494" i="2"/>
  <c r="H2494" i="2" s="1"/>
  <c r="K2494" i="2" s="1"/>
  <c r="L2494" i="2" s="1"/>
  <c r="F2494" i="2"/>
  <c r="D2494" i="2"/>
  <c r="I2492" i="2"/>
  <c r="H2492" i="2" s="1"/>
  <c r="K2492" i="2" s="1"/>
  <c r="L2492" i="2" s="1"/>
  <c r="F2492" i="2"/>
  <c r="D2492" i="2"/>
  <c r="I2490" i="2"/>
  <c r="H2490" i="2" s="1"/>
  <c r="K2490" i="2" s="1"/>
  <c r="L2490" i="2" s="1"/>
  <c r="F2490" i="2"/>
  <c r="D2490" i="2"/>
  <c r="I2489" i="2"/>
  <c r="H2489" i="2" s="1"/>
  <c r="K2489" i="2" s="1"/>
  <c r="L2489" i="2" s="1"/>
  <c r="F2489" i="2"/>
  <c r="D2489" i="2"/>
  <c r="I2487" i="2"/>
  <c r="H2487" i="2" s="1"/>
  <c r="K2487" i="2" s="1"/>
  <c r="L2487" i="2" s="1"/>
  <c r="Q2487" i="2" s="1"/>
  <c r="F2487" i="2"/>
  <c r="D2487" i="2"/>
  <c r="I2486" i="2"/>
  <c r="H2486" i="2" s="1"/>
  <c r="K2486" i="2" s="1"/>
  <c r="L2486" i="2" s="1"/>
  <c r="F2486" i="2"/>
  <c r="D2486" i="2"/>
  <c r="I2484" i="2"/>
  <c r="H2484" i="2" s="1"/>
  <c r="K2484" i="2" s="1"/>
  <c r="L2484" i="2" s="1"/>
  <c r="F2484" i="2"/>
  <c r="D2484" i="2"/>
  <c r="I2483" i="2"/>
  <c r="H2483" i="2" s="1"/>
  <c r="K2483" i="2" s="1"/>
  <c r="L2483" i="2" s="1"/>
  <c r="F2483" i="2"/>
  <c r="D2483" i="2"/>
  <c r="I2481" i="2"/>
  <c r="H2481" i="2" s="1"/>
  <c r="K2481" i="2" s="1"/>
  <c r="L2481" i="2" s="1"/>
  <c r="F2481" i="2"/>
  <c r="D2481" i="2"/>
  <c r="I2479" i="2"/>
  <c r="H2479" i="2" s="1"/>
  <c r="K2479" i="2" s="1"/>
  <c r="L2479" i="2" s="1"/>
  <c r="F2479" i="2"/>
  <c r="D2479" i="2"/>
  <c r="I2478" i="2"/>
  <c r="H2478" i="2" s="1"/>
  <c r="K2478" i="2" s="1"/>
  <c r="L2478" i="2" s="1"/>
  <c r="F2478" i="2"/>
  <c r="D2478" i="2"/>
  <c r="I2477" i="2"/>
  <c r="H2477" i="2" s="1"/>
  <c r="K2477" i="2" s="1"/>
  <c r="L2477" i="2" s="1"/>
  <c r="F2477" i="2"/>
  <c r="D2477" i="2"/>
  <c r="I2476" i="2"/>
  <c r="H2476" i="2" s="1"/>
  <c r="K2476" i="2" s="1"/>
  <c r="L2476" i="2" s="1"/>
  <c r="Q2476" i="2" s="1"/>
  <c r="F2476" i="2"/>
  <c r="D2476" i="2"/>
  <c r="I2474" i="2"/>
  <c r="H2474" i="2" s="1"/>
  <c r="K2474" i="2" s="1"/>
  <c r="L2474" i="2" s="1"/>
  <c r="F2474" i="2"/>
  <c r="D2474" i="2"/>
  <c r="I2473" i="2"/>
  <c r="H2473" i="2" s="1"/>
  <c r="K2473" i="2" s="1"/>
  <c r="L2473" i="2" s="1"/>
  <c r="F2473" i="2"/>
  <c r="D2473" i="2"/>
  <c r="I2471" i="2"/>
  <c r="H2471" i="2" s="1"/>
  <c r="K2471" i="2" s="1"/>
  <c r="L2471" i="2" s="1"/>
  <c r="F2471" i="2"/>
  <c r="D2471" i="2"/>
  <c r="I2469" i="2"/>
  <c r="H2469" i="2" s="1"/>
  <c r="K2469" i="2" s="1"/>
  <c r="L2469" i="2" s="1"/>
  <c r="F2469" i="2"/>
  <c r="D2469" i="2"/>
  <c r="I2468" i="2"/>
  <c r="H2468" i="2" s="1"/>
  <c r="K2468" i="2" s="1"/>
  <c r="L2468" i="2" s="1"/>
  <c r="F2468" i="2"/>
  <c r="D2468" i="2"/>
  <c r="I2467" i="2"/>
  <c r="H2467" i="2" s="1"/>
  <c r="K2467" i="2" s="1"/>
  <c r="L2467" i="2" s="1"/>
  <c r="F2467" i="2"/>
  <c r="D2467" i="2"/>
  <c r="I2464" i="2"/>
  <c r="H2464" i="2" s="1"/>
  <c r="K2464" i="2" s="1"/>
  <c r="L2464" i="2" s="1"/>
  <c r="F2464" i="2"/>
  <c r="D2464" i="2"/>
  <c r="I2463" i="2"/>
  <c r="H2463" i="2" s="1"/>
  <c r="K2463" i="2" s="1"/>
  <c r="L2463" i="2" s="1"/>
  <c r="F2463" i="2"/>
  <c r="D2463" i="2"/>
  <c r="I2461" i="2"/>
  <c r="H2461" i="2" s="1"/>
  <c r="K2461" i="2" s="1"/>
  <c r="L2461" i="2" s="1"/>
  <c r="F2461" i="2"/>
  <c r="D2461" i="2"/>
  <c r="I2459" i="2"/>
  <c r="H2459" i="2" s="1"/>
  <c r="K2459" i="2" s="1"/>
  <c r="L2459" i="2" s="1"/>
  <c r="F2459" i="2"/>
  <c r="D2459" i="2"/>
  <c r="I2458" i="2"/>
  <c r="H2458" i="2" s="1"/>
  <c r="K2458" i="2" s="1"/>
  <c r="L2458" i="2" s="1"/>
  <c r="F2458" i="2"/>
  <c r="D2458" i="2"/>
  <c r="I2457" i="2"/>
  <c r="H2457" i="2" s="1"/>
  <c r="K2457" i="2" s="1"/>
  <c r="L2457" i="2" s="1"/>
  <c r="F2457" i="2"/>
  <c r="D2457" i="2"/>
  <c r="I2456" i="2"/>
  <c r="H2456" i="2" s="1"/>
  <c r="K2456" i="2" s="1"/>
  <c r="L2456" i="2" s="1"/>
  <c r="Q2456" i="2" s="1"/>
  <c r="F2456" i="2"/>
  <c r="D2456" i="2"/>
  <c r="I2455" i="2"/>
  <c r="H2455" i="2" s="1"/>
  <c r="K2455" i="2" s="1"/>
  <c r="L2455" i="2" s="1"/>
  <c r="F2455" i="2"/>
  <c r="D2455" i="2"/>
  <c r="I2453" i="2"/>
  <c r="H2453" i="2" s="1"/>
  <c r="K2453" i="2" s="1"/>
  <c r="L2453" i="2" s="1"/>
  <c r="F2453" i="2"/>
  <c r="D2453" i="2"/>
  <c r="I2452" i="2"/>
  <c r="H2452" i="2" s="1"/>
  <c r="K2452" i="2" s="1"/>
  <c r="L2452" i="2" s="1"/>
  <c r="F2452" i="2"/>
  <c r="D2452" i="2"/>
  <c r="I2451" i="2"/>
  <c r="H2451" i="2" s="1"/>
  <c r="K2451" i="2" s="1"/>
  <c r="L2451" i="2" s="1"/>
  <c r="F2451" i="2"/>
  <c r="D2451" i="2"/>
  <c r="I2449" i="2"/>
  <c r="H2449" i="2" s="1"/>
  <c r="K2449" i="2" s="1"/>
  <c r="L2449" i="2" s="1"/>
  <c r="F2449" i="2"/>
  <c r="D2449" i="2"/>
  <c r="I2447" i="2"/>
  <c r="H2447" i="2" s="1"/>
  <c r="K2447" i="2" s="1"/>
  <c r="L2447" i="2" s="1"/>
  <c r="F2447" i="2"/>
  <c r="D2447" i="2"/>
  <c r="I2445" i="2"/>
  <c r="H2445" i="2" s="1"/>
  <c r="K2445" i="2" s="1"/>
  <c r="L2445" i="2" s="1"/>
  <c r="F2445" i="2"/>
  <c r="D2445" i="2"/>
  <c r="I2444" i="2"/>
  <c r="H2444" i="2" s="1"/>
  <c r="K2444" i="2" s="1"/>
  <c r="L2444" i="2" s="1"/>
  <c r="Q2444" i="2" s="1"/>
  <c r="F2444" i="2"/>
  <c r="D2444" i="2"/>
  <c r="I2443" i="2"/>
  <c r="H2443" i="2" s="1"/>
  <c r="K2443" i="2" s="1"/>
  <c r="L2443" i="2" s="1"/>
  <c r="F2443" i="2"/>
  <c r="D2443" i="2"/>
  <c r="I2440" i="2"/>
  <c r="H2440" i="2" s="1"/>
  <c r="K2440" i="2" s="1"/>
  <c r="L2440" i="2" s="1"/>
  <c r="F2440" i="2"/>
  <c r="D2440" i="2"/>
  <c r="I2438" i="2"/>
  <c r="H2438" i="2" s="1"/>
  <c r="K2438" i="2" s="1"/>
  <c r="L2438" i="2" s="1"/>
  <c r="F2438" i="2"/>
  <c r="D2438" i="2"/>
  <c r="I2437" i="2"/>
  <c r="H2437" i="2" s="1"/>
  <c r="K2437" i="2" s="1"/>
  <c r="L2437" i="2" s="1"/>
  <c r="F2437" i="2"/>
  <c r="D2437" i="2"/>
  <c r="I2434" i="2"/>
  <c r="H2434" i="2" s="1"/>
  <c r="K2434" i="2" s="1"/>
  <c r="L2434" i="2" s="1"/>
  <c r="M2434" i="2" s="1"/>
  <c r="F2434" i="2"/>
  <c r="D2434" i="2"/>
  <c r="I2433" i="2"/>
  <c r="H2433" i="2" s="1"/>
  <c r="K2433" i="2" s="1"/>
  <c r="L2433" i="2" s="1"/>
  <c r="F2433" i="2"/>
  <c r="D2433" i="2"/>
  <c r="I2432" i="2"/>
  <c r="H2432" i="2" s="1"/>
  <c r="K2432" i="2" s="1"/>
  <c r="L2432" i="2" s="1"/>
  <c r="N2432" i="2" s="1"/>
  <c r="F2432" i="2"/>
  <c r="D2432" i="2"/>
  <c r="I2430" i="2"/>
  <c r="H2430" i="2" s="1"/>
  <c r="K2430" i="2" s="1"/>
  <c r="L2430" i="2" s="1"/>
  <c r="F2430" i="2"/>
  <c r="D2430" i="2"/>
  <c r="I2429" i="2"/>
  <c r="H2429" i="2" s="1"/>
  <c r="K2429" i="2" s="1"/>
  <c r="L2429" i="2" s="1"/>
  <c r="N2429" i="2" s="1"/>
  <c r="F2429" i="2"/>
  <c r="D2429" i="2"/>
  <c r="I2428" i="2"/>
  <c r="H2428" i="2" s="1"/>
  <c r="K2428" i="2" s="1"/>
  <c r="L2428" i="2" s="1"/>
  <c r="F2428" i="2"/>
  <c r="D2428" i="2"/>
  <c r="I2426" i="2"/>
  <c r="H2426" i="2" s="1"/>
  <c r="K2426" i="2" s="1"/>
  <c r="L2426" i="2" s="1"/>
  <c r="F2426" i="2"/>
  <c r="D2426" i="2"/>
  <c r="I2425" i="2"/>
  <c r="H2425" i="2" s="1"/>
  <c r="K2425" i="2" s="1"/>
  <c r="L2425" i="2" s="1"/>
  <c r="N2425" i="2" s="1"/>
  <c r="F2425" i="2"/>
  <c r="D2425" i="2"/>
  <c r="I2424" i="2"/>
  <c r="H2424" i="2" s="1"/>
  <c r="K2424" i="2" s="1"/>
  <c r="L2424" i="2" s="1"/>
  <c r="F2424" i="2"/>
  <c r="D2424" i="2"/>
  <c r="I2423" i="2"/>
  <c r="H2423" i="2" s="1"/>
  <c r="K2423" i="2" s="1"/>
  <c r="L2423" i="2" s="1"/>
  <c r="F2423" i="2"/>
  <c r="D2423" i="2"/>
  <c r="I2422" i="2"/>
  <c r="H2422" i="2" s="1"/>
  <c r="K2422" i="2" s="1"/>
  <c r="L2422" i="2" s="1"/>
  <c r="F2422" i="2"/>
  <c r="D2422" i="2"/>
  <c r="I2420" i="2"/>
  <c r="H2420" i="2" s="1"/>
  <c r="K2420" i="2" s="1"/>
  <c r="L2420" i="2" s="1"/>
  <c r="F2420" i="2"/>
  <c r="D2420" i="2"/>
  <c r="I2419" i="2"/>
  <c r="H2419" i="2" s="1"/>
  <c r="K2419" i="2" s="1"/>
  <c r="L2419" i="2" s="1"/>
  <c r="F2419" i="2"/>
  <c r="D2419" i="2"/>
  <c r="I2417" i="2"/>
  <c r="H2417" i="2" s="1"/>
  <c r="K2417" i="2" s="1"/>
  <c r="L2417" i="2" s="1"/>
  <c r="F2417" i="2"/>
  <c r="D2417" i="2"/>
  <c r="I2416" i="2"/>
  <c r="H2416" i="2" s="1"/>
  <c r="K2416" i="2" s="1"/>
  <c r="L2416" i="2" s="1"/>
  <c r="F2416" i="2"/>
  <c r="D2416" i="2"/>
  <c r="I2414" i="2"/>
  <c r="H2414" i="2" s="1"/>
  <c r="K2414" i="2" s="1"/>
  <c r="L2414" i="2" s="1"/>
  <c r="F2414" i="2"/>
  <c r="D2414" i="2"/>
  <c r="I2413" i="2"/>
  <c r="H2413" i="2" s="1"/>
  <c r="K2413" i="2" s="1"/>
  <c r="L2413" i="2" s="1"/>
  <c r="F2413" i="2"/>
  <c r="D2413" i="2"/>
  <c r="I2411" i="2"/>
  <c r="H2411" i="2" s="1"/>
  <c r="K2411" i="2" s="1"/>
  <c r="L2411" i="2" s="1"/>
  <c r="Q2411" i="2" s="1"/>
  <c r="F2411" i="2"/>
  <c r="D2411" i="2"/>
  <c r="I2410" i="2"/>
  <c r="H2410" i="2" s="1"/>
  <c r="K2410" i="2" s="1"/>
  <c r="L2410" i="2" s="1"/>
  <c r="F2410" i="2"/>
  <c r="D2410" i="2"/>
  <c r="I2409" i="2"/>
  <c r="H2409" i="2" s="1"/>
  <c r="K2409" i="2" s="1"/>
  <c r="L2409" i="2" s="1"/>
  <c r="F2409" i="2"/>
  <c r="D2409" i="2"/>
  <c r="I2408" i="2"/>
  <c r="H2408" i="2" s="1"/>
  <c r="K2408" i="2" s="1"/>
  <c r="L2408" i="2" s="1"/>
  <c r="F2408" i="2"/>
  <c r="D2408" i="2"/>
  <c r="I2406" i="2"/>
  <c r="H2406" i="2" s="1"/>
  <c r="K2406" i="2" s="1"/>
  <c r="L2406" i="2" s="1"/>
  <c r="F2406" i="2"/>
  <c r="D2406" i="2"/>
  <c r="I2405" i="2"/>
  <c r="H2405" i="2" s="1"/>
  <c r="K2405" i="2" s="1"/>
  <c r="L2405" i="2" s="1"/>
  <c r="F2405" i="2"/>
  <c r="D2405" i="2"/>
  <c r="I2402" i="2"/>
  <c r="H2402" i="2" s="1"/>
  <c r="K2402" i="2" s="1"/>
  <c r="L2402" i="2" s="1"/>
  <c r="F2402" i="2"/>
  <c r="D2402" i="2"/>
  <c r="I2398" i="2"/>
  <c r="H2398" i="2" s="1"/>
  <c r="K2398" i="2" s="1"/>
  <c r="L2398" i="2" s="1"/>
  <c r="F2398" i="2"/>
  <c r="D2398" i="2"/>
  <c r="I2396" i="2"/>
  <c r="H2396" i="2" s="1"/>
  <c r="K2396" i="2" s="1"/>
  <c r="L2396" i="2" s="1"/>
  <c r="F2396" i="2"/>
  <c r="D2396" i="2"/>
  <c r="I2394" i="2"/>
  <c r="H2394" i="2" s="1"/>
  <c r="K2394" i="2" s="1"/>
  <c r="L2394" i="2" s="1"/>
  <c r="F2394" i="2"/>
  <c r="D2394" i="2"/>
  <c r="I2393" i="2"/>
  <c r="H2393" i="2" s="1"/>
  <c r="K2393" i="2" s="1"/>
  <c r="L2393" i="2" s="1"/>
  <c r="F2393" i="2"/>
  <c r="D2393" i="2"/>
  <c r="I2392" i="2"/>
  <c r="H2392" i="2" s="1"/>
  <c r="K2392" i="2" s="1"/>
  <c r="L2392" i="2" s="1"/>
  <c r="F2392" i="2"/>
  <c r="D2392" i="2"/>
  <c r="I2389" i="2"/>
  <c r="H2389" i="2" s="1"/>
  <c r="K2389" i="2" s="1"/>
  <c r="L2389" i="2" s="1"/>
  <c r="Q2389" i="2" s="1"/>
  <c r="F2389" i="2"/>
  <c r="D2389" i="2"/>
  <c r="I2380" i="2"/>
  <c r="H2380" i="2" s="1"/>
  <c r="K2380" i="2" s="1"/>
  <c r="L2380" i="2" s="1"/>
  <c r="F2380" i="2"/>
  <c r="D2380" i="2"/>
  <c r="I2377" i="2"/>
  <c r="H2377" i="2" s="1"/>
  <c r="K2377" i="2" s="1"/>
  <c r="L2377" i="2" s="1"/>
  <c r="F2377" i="2"/>
  <c r="D2377" i="2"/>
  <c r="I2373" i="2"/>
  <c r="H2373" i="2" s="1"/>
  <c r="K2373" i="2" s="1"/>
  <c r="L2373" i="2" s="1"/>
  <c r="F2373" i="2"/>
  <c r="D2373" i="2"/>
  <c r="I2372" i="2"/>
  <c r="H2372" i="2" s="1"/>
  <c r="K2372" i="2" s="1"/>
  <c r="L2372" i="2" s="1"/>
  <c r="F2372" i="2"/>
  <c r="D2372" i="2"/>
  <c r="I2371" i="2"/>
  <c r="H2371" i="2" s="1"/>
  <c r="K2371" i="2" s="1"/>
  <c r="L2371" i="2" s="1"/>
  <c r="F2371" i="2"/>
  <c r="D2371" i="2"/>
  <c r="I2369" i="2"/>
  <c r="H2369" i="2" s="1"/>
  <c r="K2369" i="2" s="1"/>
  <c r="L2369" i="2" s="1"/>
  <c r="F2369" i="2"/>
  <c r="D2369" i="2"/>
  <c r="I2364" i="2"/>
  <c r="H2364" i="2" s="1"/>
  <c r="K2364" i="2" s="1"/>
  <c r="L2364" i="2" s="1"/>
  <c r="F2364" i="2"/>
  <c r="D2364" i="2"/>
  <c r="I2363" i="2"/>
  <c r="H2363" i="2" s="1"/>
  <c r="K2363" i="2" s="1"/>
  <c r="L2363" i="2" s="1"/>
  <c r="F2363" i="2"/>
  <c r="D2363" i="2"/>
  <c r="I2353" i="2"/>
  <c r="H2353" i="2" s="1"/>
  <c r="K2353" i="2" s="1"/>
  <c r="L2353" i="2" s="1"/>
  <c r="Q2353" i="2" s="1"/>
  <c r="F2353" i="2"/>
  <c r="D2353" i="2"/>
  <c r="I2341" i="2"/>
  <c r="H2341" i="2" s="1"/>
  <c r="K2341" i="2" s="1"/>
  <c r="L2341" i="2" s="1"/>
  <c r="F2341" i="2"/>
  <c r="D2341" i="2"/>
  <c r="I2334" i="2"/>
  <c r="H2334" i="2" s="1"/>
  <c r="K2334" i="2" s="1"/>
  <c r="L2334" i="2" s="1"/>
  <c r="F2334" i="2"/>
  <c r="D2334" i="2"/>
  <c r="I2333" i="2"/>
  <c r="H2333" i="2" s="1"/>
  <c r="K2333" i="2" s="1"/>
  <c r="L2333" i="2" s="1"/>
  <c r="F2333" i="2"/>
  <c r="D2333" i="2"/>
  <c r="I2330" i="2"/>
  <c r="H2330" i="2" s="1"/>
  <c r="K2330" i="2" s="1"/>
  <c r="L2330" i="2" s="1"/>
  <c r="F2330" i="2"/>
  <c r="D2330" i="2"/>
  <c r="I2329" i="2"/>
  <c r="H2329" i="2" s="1"/>
  <c r="K2329" i="2" s="1"/>
  <c r="L2329" i="2" s="1"/>
  <c r="F2329" i="2"/>
  <c r="D2329" i="2"/>
  <c r="I2327" i="2"/>
  <c r="H2327" i="2" s="1"/>
  <c r="K2327" i="2" s="1"/>
  <c r="L2327" i="2" s="1"/>
  <c r="F2327" i="2"/>
  <c r="D2327" i="2"/>
  <c r="I2322" i="2"/>
  <c r="H2322" i="2" s="1"/>
  <c r="K2322" i="2" s="1"/>
  <c r="L2322" i="2" s="1"/>
  <c r="F2322" i="2"/>
  <c r="D2322" i="2"/>
  <c r="I2321" i="2"/>
  <c r="H2321" i="2" s="1"/>
  <c r="K2321" i="2" s="1"/>
  <c r="L2321" i="2" s="1"/>
  <c r="F2321" i="2"/>
  <c r="D2321" i="2"/>
  <c r="I2320" i="2"/>
  <c r="H2320" i="2" s="1"/>
  <c r="K2320" i="2" s="1"/>
  <c r="L2320" i="2" s="1"/>
  <c r="F2320" i="2"/>
  <c r="D2320" i="2"/>
  <c r="I2319" i="2"/>
  <c r="H2319" i="2" s="1"/>
  <c r="K2319" i="2" s="1"/>
  <c r="L2319" i="2" s="1"/>
  <c r="F2319" i="2"/>
  <c r="D2319" i="2"/>
  <c r="I2318" i="2"/>
  <c r="H2318" i="2" s="1"/>
  <c r="K2318" i="2" s="1"/>
  <c r="L2318" i="2" s="1"/>
  <c r="F2318" i="2"/>
  <c r="D2318" i="2"/>
  <c r="I2316" i="2"/>
  <c r="H2316" i="2" s="1"/>
  <c r="K2316" i="2" s="1"/>
  <c r="L2316" i="2" s="1"/>
  <c r="F2316" i="2"/>
  <c r="D2316" i="2"/>
  <c r="I2315" i="2"/>
  <c r="H2315" i="2" s="1"/>
  <c r="K2315" i="2" s="1"/>
  <c r="L2315" i="2" s="1"/>
  <c r="F2315" i="2"/>
  <c r="D2315" i="2"/>
  <c r="I2294" i="2"/>
  <c r="H2294" i="2" s="1"/>
  <c r="K2294" i="2" s="1"/>
  <c r="L2294" i="2" s="1"/>
  <c r="F2294" i="2"/>
  <c r="D2294" i="2"/>
  <c r="I2290" i="2"/>
  <c r="H2290" i="2" s="1"/>
  <c r="K2290" i="2" s="1"/>
  <c r="L2290" i="2" s="1"/>
  <c r="F2290" i="2"/>
  <c r="D2290" i="2"/>
  <c r="I2288" i="2"/>
  <c r="H2288" i="2" s="1"/>
  <c r="K2288" i="2" s="1"/>
  <c r="L2288" i="2" s="1"/>
  <c r="F2288" i="2"/>
  <c r="D2288" i="2"/>
  <c r="I2287" i="2"/>
  <c r="H2287" i="2" s="1"/>
  <c r="K2287" i="2" s="1"/>
  <c r="L2287" i="2" s="1"/>
  <c r="F2287" i="2"/>
  <c r="D2287" i="2"/>
  <c r="I2286" i="2"/>
  <c r="H2286" i="2" s="1"/>
  <c r="K2286" i="2" s="1"/>
  <c r="L2286" i="2" s="1"/>
  <c r="F2286" i="2"/>
  <c r="D2286" i="2"/>
  <c r="I2285" i="2"/>
  <c r="H2285" i="2" s="1"/>
  <c r="K2285" i="2" s="1"/>
  <c r="L2285" i="2" s="1"/>
  <c r="F2285" i="2"/>
  <c r="D2285" i="2"/>
  <c r="I2284" i="2"/>
  <c r="H2284" i="2" s="1"/>
  <c r="K2284" i="2" s="1"/>
  <c r="L2284" i="2" s="1"/>
  <c r="Q2284" i="2" s="1"/>
  <c r="F2284" i="2"/>
  <c r="D2284" i="2"/>
  <c r="I2282" i="2"/>
  <c r="H2282" i="2" s="1"/>
  <c r="K2282" i="2" s="1"/>
  <c r="L2282" i="2" s="1"/>
  <c r="F2282" i="2"/>
  <c r="D2282" i="2"/>
  <c r="I2281" i="2"/>
  <c r="H2281" i="2" s="1"/>
  <c r="K2281" i="2" s="1"/>
  <c r="L2281" i="2" s="1"/>
  <c r="F2281" i="2"/>
  <c r="D2281" i="2"/>
  <c r="I2280" i="2"/>
  <c r="H2280" i="2" s="1"/>
  <c r="K2280" i="2" s="1"/>
  <c r="L2280" i="2" s="1"/>
  <c r="F2280" i="2"/>
  <c r="D2280" i="2"/>
  <c r="I2279" i="2"/>
  <c r="H2279" i="2" s="1"/>
  <c r="K2279" i="2" s="1"/>
  <c r="L2279" i="2" s="1"/>
  <c r="F2279" i="2"/>
  <c r="D2279" i="2"/>
  <c r="I2276" i="2"/>
  <c r="H2276" i="2" s="1"/>
  <c r="K2276" i="2" s="1"/>
  <c r="L2276" i="2" s="1"/>
  <c r="N2276" i="2" s="1"/>
  <c r="F2276" i="2"/>
  <c r="D2276" i="2"/>
  <c r="I2273" i="2"/>
  <c r="H2273" i="2" s="1"/>
  <c r="K2273" i="2" s="1"/>
  <c r="L2273" i="2" s="1"/>
  <c r="F2273" i="2"/>
  <c r="D2273" i="2"/>
  <c r="I2272" i="2"/>
  <c r="H2272" i="2" s="1"/>
  <c r="K2272" i="2" s="1"/>
  <c r="L2272" i="2" s="1"/>
  <c r="F2272" i="2"/>
  <c r="D2272" i="2"/>
  <c r="I2271" i="2"/>
  <c r="H2271" i="2" s="1"/>
  <c r="K2271" i="2" s="1"/>
  <c r="L2271" i="2" s="1"/>
  <c r="M2271" i="2" s="1"/>
  <c r="F2271" i="2"/>
  <c r="D2271" i="2"/>
  <c r="I2269" i="2"/>
  <c r="H2269" i="2" s="1"/>
  <c r="K2269" i="2" s="1"/>
  <c r="L2269" i="2" s="1"/>
  <c r="F2269" i="2"/>
  <c r="D2269" i="2"/>
  <c r="I2267" i="2"/>
  <c r="H2267" i="2" s="1"/>
  <c r="K2267" i="2" s="1"/>
  <c r="L2267" i="2" s="1"/>
  <c r="F2267" i="2"/>
  <c r="D2267" i="2"/>
  <c r="I2266" i="2"/>
  <c r="H2266" i="2" s="1"/>
  <c r="K2266" i="2" s="1"/>
  <c r="L2266" i="2" s="1"/>
  <c r="F2266" i="2"/>
  <c r="D2266" i="2"/>
  <c r="I2263" i="2"/>
  <c r="H2263" i="2" s="1"/>
  <c r="K2263" i="2" s="1"/>
  <c r="L2263" i="2" s="1"/>
  <c r="N2263" i="2" s="1"/>
  <c r="F2263" i="2"/>
  <c r="D2263" i="2"/>
  <c r="I2258" i="2"/>
  <c r="H2258" i="2" s="1"/>
  <c r="K2258" i="2" s="1"/>
  <c r="L2258" i="2" s="1"/>
  <c r="F2258" i="2"/>
  <c r="D2258" i="2"/>
  <c r="I2255" i="2"/>
  <c r="H2255" i="2" s="1"/>
  <c r="K2255" i="2" s="1"/>
  <c r="L2255" i="2" s="1"/>
  <c r="F2255" i="2"/>
  <c r="D2255" i="2"/>
  <c r="I2253" i="2"/>
  <c r="H2253" i="2" s="1"/>
  <c r="K2253" i="2" s="1"/>
  <c r="L2253" i="2" s="1"/>
  <c r="M2253" i="2" s="1"/>
  <c r="F2253" i="2"/>
  <c r="D2253" i="2"/>
  <c r="I2252" i="2"/>
  <c r="H2252" i="2" s="1"/>
  <c r="K2252" i="2" s="1"/>
  <c r="L2252" i="2" s="1"/>
  <c r="M2252" i="2" s="1"/>
  <c r="F2252" i="2"/>
  <c r="D2252" i="2"/>
  <c r="I2249" i="2"/>
  <c r="H2249" i="2" s="1"/>
  <c r="K2249" i="2" s="1"/>
  <c r="L2249" i="2" s="1"/>
  <c r="M2249" i="2" s="1"/>
  <c r="F2249" i="2"/>
  <c r="D2249" i="2"/>
  <c r="I2248" i="2"/>
  <c r="H2248" i="2" s="1"/>
  <c r="K2248" i="2" s="1"/>
  <c r="L2248" i="2" s="1"/>
  <c r="Q2248" i="2" s="1"/>
  <c r="F2248" i="2"/>
  <c r="D2248" i="2"/>
  <c r="I2243" i="2"/>
  <c r="H2243" i="2" s="1"/>
  <c r="K2243" i="2" s="1"/>
  <c r="L2243" i="2" s="1"/>
  <c r="N2243" i="2" s="1"/>
  <c r="R2243" i="2" s="1"/>
  <c r="F2243" i="2"/>
  <c r="D2243" i="2"/>
  <c r="I2242" i="2"/>
  <c r="H2242" i="2" s="1"/>
  <c r="K2242" i="2" s="1"/>
  <c r="L2242" i="2" s="1"/>
  <c r="N2242" i="2" s="1"/>
  <c r="O2242" i="2" s="1"/>
  <c r="F2242" i="2"/>
  <c r="D2242" i="2"/>
  <c r="I2240" i="2"/>
  <c r="H2240" i="2" s="1"/>
  <c r="K2240" i="2" s="1"/>
  <c r="L2240" i="2" s="1"/>
  <c r="F2240" i="2"/>
  <c r="D2240" i="2"/>
  <c r="I2237" i="2"/>
  <c r="H2237" i="2" s="1"/>
  <c r="K2237" i="2" s="1"/>
  <c r="L2237" i="2" s="1"/>
  <c r="F2237" i="2"/>
  <c r="D2237" i="2"/>
  <c r="I2236" i="2"/>
  <c r="H2236" i="2" s="1"/>
  <c r="K2236" i="2" s="1"/>
  <c r="L2236" i="2" s="1"/>
  <c r="F2236" i="2"/>
  <c r="D2236" i="2"/>
  <c r="I2235" i="2"/>
  <c r="H2235" i="2" s="1"/>
  <c r="K2235" i="2" s="1"/>
  <c r="L2235" i="2" s="1"/>
  <c r="F2235" i="2"/>
  <c r="D2235" i="2"/>
  <c r="I2234" i="2"/>
  <c r="H2234" i="2" s="1"/>
  <c r="K2234" i="2" s="1"/>
  <c r="L2234" i="2" s="1"/>
  <c r="F2234" i="2"/>
  <c r="D2234" i="2"/>
  <c r="I2232" i="2"/>
  <c r="H2232" i="2" s="1"/>
  <c r="K2232" i="2" s="1"/>
  <c r="L2232" i="2" s="1"/>
  <c r="F2232" i="2"/>
  <c r="D2232" i="2"/>
  <c r="I2231" i="2"/>
  <c r="H2231" i="2" s="1"/>
  <c r="K2231" i="2" s="1"/>
  <c r="L2231" i="2" s="1"/>
  <c r="N2231" i="2" s="1"/>
  <c r="R2231" i="2" s="1"/>
  <c r="F2231" i="2"/>
  <c r="D2231" i="2"/>
  <c r="I2229" i="2"/>
  <c r="H2229" i="2" s="1"/>
  <c r="K2229" i="2" s="1"/>
  <c r="L2229" i="2" s="1"/>
  <c r="F2229" i="2"/>
  <c r="D2229" i="2"/>
  <c r="I2228" i="2"/>
  <c r="H2228" i="2" s="1"/>
  <c r="K2228" i="2" s="1"/>
  <c r="L2228" i="2" s="1"/>
  <c r="F2228" i="2"/>
  <c r="D2228" i="2"/>
  <c r="I2223" i="2"/>
  <c r="H2223" i="2" s="1"/>
  <c r="K2223" i="2" s="1"/>
  <c r="L2223" i="2" s="1"/>
  <c r="F2223" i="2"/>
  <c r="D2223" i="2"/>
  <c r="I2220" i="2"/>
  <c r="H2220" i="2" s="1"/>
  <c r="K2220" i="2" s="1"/>
  <c r="L2220" i="2" s="1"/>
  <c r="F2220" i="2"/>
  <c r="D2220" i="2"/>
  <c r="I2218" i="2"/>
  <c r="H2218" i="2" s="1"/>
  <c r="K2218" i="2" s="1"/>
  <c r="L2218" i="2" s="1"/>
  <c r="F2218" i="2"/>
  <c r="D2218" i="2"/>
  <c r="I2217" i="2"/>
  <c r="H2217" i="2" s="1"/>
  <c r="K2217" i="2" s="1"/>
  <c r="L2217" i="2" s="1"/>
  <c r="F2217" i="2"/>
  <c r="D2217" i="2"/>
  <c r="I2214" i="2"/>
  <c r="H2214" i="2" s="1"/>
  <c r="K2214" i="2" s="1"/>
  <c r="L2214" i="2" s="1"/>
  <c r="F2214" i="2"/>
  <c r="D2214" i="2"/>
  <c r="I2213" i="2"/>
  <c r="H2213" i="2" s="1"/>
  <c r="K2213" i="2" s="1"/>
  <c r="L2213" i="2" s="1"/>
  <c r="M2213" i="2" s="1"/>
  <c r="F2213" i="2"/>
  <c r="D2213" i="2"/>
  <c r="I2211" i="2"/>
  <c r="H2211" i="2" s="1"/>
  <c r="K2211" i="2" s="1"/>
  <c r="L2211" i="2" s="1"/>
  <c r="F2211" i="2"/>
  <c r="D2211" i="2"/>
  <c r="I2209" i="2"/>
  <c r="H2209" i="2" s="1"/>
  <c r="K2209" i="2" s="1"/>
  <c r="L2209" i="2" s="1"/>
  <c r="F2209" i="2"/>
  <c r="D2209" i="2"/>
  <c r="I2207" i="2"/>
  <c r="H2207" i="2" s="1"/>
  <c r="K2207" i="2" s="1"/>
  <c r="L2207" i="2" s="1"/>
  <c r="N2207" i="2" s="1"/>
  <c r="R2207" i="2" s="1"/>
  <c r="F2207" i="2"/>
  <c r="D2207" i="2"/>
  <c r="I2205" i="2"/>
  <c r="H2205" i="2" s="1"/>
  <c r="K2205" i="2" s="1"/>
  <c r="L2205" i="2" s="1"/>
  <c r="F2205" i="2"/>
  <c r="D2205" i="2"/>
  <c r="I2202" i="2"/>
  <c r="H2202" i="2" s="1"/>
  <c r="K2202" i="2" s="1"/>
  <c r="L2202" i="2" s="1"/>
  <c r="F2202" i="2"/>
  <c r="D2202" i="2"/>
  <c r="I2199" i="2"/>
  <c r="H2199" i="2" s="1"/>
  <c r="K2199" i="2" s="1"/>
  <c r="L2199" i="2" s="1"/>
  <c r="F2199" i="2"/>
  <c r="D2199" i="2"/>
  <c r="I2197" i="2"/>
  <c r="H2197" i="2" s="1"/>
  <c r="K2197" i="2" s="1"/>
  <c r="L2197" i="2" s="1"/>
  <c r="F2197" i="2"/>
  <c r="D2197" i="2"/>
  <c r="I2196" i="2"/>
  <c r="H2196" i="2" s="1"/>
  <c r="K2196" i="2" s="1"/>
  <c r="L2196" i="2" s="1"/>
  <c r="N2196" i="2" s="1"/>
  <c r="O2196" i="2" s="1"/>
  <c r="F2196" i="2"/>
  <c r="D2196" i="2"/>
  <c r="I2195" i="2"/>
  <c r="H2195" i="2" s="1"/>
  <c r="K2195" i="2" s="1"/>
  <c r="L2195" i="2" s="1"/>
  <c r="F2195" i="2"/>
  <c r="D2195" i="2"/>
  <c r="I2194" i="2"/>
  <c r="H2194" i="2" s="1"/>
  <c r="K2194" i="2" s="1"/>
  <c r="L2194" i="2" s="1"/>
  <c r="F2194" i="2"/>
  <c r="D2194" i="2"/>
  <c r="I2193" i="2"/>
  <c r="H2193" i="2" s="1"/>
  <c r="K2193" i="2" s="1"/>
  <c r="L2193" i="2" s="1"/>
  <c r="F2193" i="2"/>
  <c r="D2193" i="2"/>
  <c r="I2192" i="2"/>
  <c r="H2192" i="2" s="1"/>
  <c r="K2192" i="2" s="1"/>
  <c r="L2192" i="2" s="1"/>
  <c r="F2192" i="2"/>
  <c r="D2192" i="2"/>
  <c r="I2190" i="2"/>
  <c r="H2190" i="2" s="1"/>
  <c r="K2190" i="2" s="1"/>
  <c r="L2190" i="2" s="1"/>
  <c r="F2190" i="2"/>
  <c r="D2190" i="2"/>
  <c r="I2189" i="2"/>
  <c r="H2189" i="2" s="1"/>
  <c r="K2189" i="2" s="1"/>
  <c r="L2189" i="2" s="1"/>
  <c r="F2189" i="2"/>
  <c r="D2189" i="2"/>
  <c r="I2187" i="2"/>
  <c r="H2187" i="2" s="1"/>
  <c r="K2187" i="2" s="1"/>
  <c r="L2187" i="2" s="1"/>
  <c r="F2187" i="2"/>
  <c r="D2187" i="2"/>
  <c r="I2184" i="2"/>
  <c r="H2184" i="2" s="1"/>
  <c r="K2184" i="2" s="1"/>
  <c r="L2184" i="2" s="1"/>
  <c r="F2184" i="2"/>
  <c r="D2184" i="2"/>
  <c r="I2182" i="2"/>
  <c r="H2182" i="2" s="1"/>
  <c r="K2182" i="2" s="1"/>
  <c r="L2182" i="2" s="1"/>
  <c r="F2182" i="2"/>
  <c r="D2182" i="2"/>
  <c r="I2181" i="2"/>
  <c r="H2181" i="2" s="1"/>
  <c r="K2181" i="2" s="1"/>
  <c r="L2181" i="2" s="1"/>
  <c r="F2181" i="2"/>
  <c r="D2181" i="2"/>
  <c r="I2179" i="2"/>
  <c r="H2179" i="2" s="1"/>
  <c r="K2179" i="2" s="1"/>
  <c r="L2179" i="2" s="1"/>
  <c r="F2179" i="2"/>
  <c r="D2179" i="2"/>
  <c r="I2177" i="2"/>
  <c r="H2177" i="2" s="1"/>
  <c r="K2177" i="2" s="1"/>
  <c r="L2177" i="2" s="1"/>
  <c r="F2177" i="2"/>
  <c r="D2177" i="2"/>
  <c r="I2176" i="2"/>
  <c r="H2176" i="2" s="1"/>
  <c r="K2176" i="2" s="1"/>
  <c r="L2176" i="2" s="1"/>
  <c r="F2176" i="2"/>
  <c r="D2176" i="2"/>
  <c r="I2175" i="2"/>
  <c r="H2175" i="2" s="1"/>
  <c r="K2175" i="2" s="1"/>
  <c r="L2175" i="2" s="1"/>
  <c r="F2175" i="2"/>
  <c r="D2175" i="2"/>
  <c r="I2174" i="2"/>
  <c r="H2174" i="2" s="1"/>
  <c r="K2174" i="2" s="1"/>
  <c r="L2174" i="2" s="1"/>
  <c r="F2174" i="2"/>
  <c r="D2174" i="2"/>
  <c r="I2172" i="2"/>
  <c r="H2172" i="2" s="1"/>
  <c r="K2172" i="2" s="1"/>
  <c r="L2172" i="2" s="1"/>
  <c r="M2172" i="2" s="1"/>
  <c r="F2172" i="2"/>
  <c r="D2172" i="2"/>
  <c r="I2170" i="2"/>
  <c r="H2170" i="2" s="1"/>
  <c r="K2170" i="2" s="1"/>
  <c r="L2170" i="2" s="1"/>
  <c r="F2170" i="2"/>
  <c r="D2170" i="2"/>
  <c r="I2169" i="2"/>
  <c r="H2169" i="2" s="1"/>
  <c r="K2169" i="2" s="1"/>
  <c r="L2169" i="2" s="1"/>
  <c r="F2169" i="2"/>
  <c r="D2169" i="2"/>
  <c r="I2168" i="2"/>
  <c r="H2168" i="2" s="1"/>
  <c r="K2168" i="2" s="1"/>
  <c r="L2168" i="2" s="1"/>
  <c r="F2168" i="2"/>
  <c r="D2168" i="2"/>
  <c r="I2167" i="2"/>
  <c r="H2167" i="2" s="1"/>
  <c r="K2167" i="2" s="1"/>
  <c r="L2167" i="2" s="1"/>
  <c r="F2167" i="2"/>
  <c r="D2167" i="2"/>
  <c r="I2166" i="2"/>
  <c r="H2166" i="2" s="1"/>
  <c r="K2166" i="2" s="1"/>
  <c r="L2166" i="2" s="1"/>
  <c r="Q2166" i="2" s="1"/>
  <c r="F2166" i="2"/>
  <c r="D2166" i="2"/>
  <c r="I2164" i="2"/>
  <c r="H2164" i="2" s="1"/>
  <c r="K2164" i="2" s="1"/>
  <c r="L2164" i="2" s="1"/>
  <c r="F2164" i="2"/>
  <c r="D2164" i="2"/>
  <c r="I2163" i="2"/>
  <c r="H2163" i="2" s="1"/>
  <c r="K2163" i="2" s="1"/>
  <c r="L2163" i="2" s="1"/>
  <c r="F2163" i="2"/>
  <c r="D2163" i="2"/>
  <c r="I2161" i="2"/>
  <c r="H2161" i="2" s="1"/>
  <c r="K2161" i="2" s="1"/>
  <c r="L2161" i="2" s="1"/>
  <c r="F2161" i="2"/>
  <c r="D2161" i="2"/>
  <c r="I2159" i="2"/>
  <c r="H2159" i="2" s="1"/>
  <c r="K2159" i="2" s="1"/>
  <c r="L2159" i="2" s="1"/>
  <c r="F2159" i="2"/>
  <c r="D2159" i="2"/>
  <c r="I2157" i="2"/>
  <c r="H2157" i="2" s="1"/>
  <c r="K2157" i="2" s="1"/>
  <c r="L2157" i="2" s="1"/>
  <c r="F2157" i="2"/>
  <c r="D2157" i="2"/>
  <c r="I2156" i="2"/>
  <c r="H2156" i="2" s="1"/>
  <c r="K2156" i="2" s="1"/>
  <c r="L2156" i="2" s="1"/>
  <c r="F2156" i="2"/>
  <c r="D2156" i="2"/>
  <c r="I2154" i="2"/>
  <c r="H2154" i="2" s="1"/>
  <c r="K2154" i="2" s="1"/>
  <c r="L2154" i="2" s="1"/>
  <c r="Q2154" i="2" s="1"/>
  <c r="F2154" i="2"/>
  <c r="D2154" i="2"/>
  <c r="I2152" i="2"/>
  <c r="H2152" i="2" s="1"/>
  <c r="K2152" i="2" s="1"/>
  <c r="L2152" i="2" s="1"/>
  <c r="F2152" i="2"/>
  <c r="D2152" i="2"/>
  <c r="I2151" i="2"/>
  <c r="H2151" i="2" s="1"/>
  <c r="K2151" i="2" s="1"/>
  <c r="L2151" i="2" s="1"/>
  <c r="F2151" i="2"/>
  <c r="D2151" i="2"/>
  <c r="I2150" i="2"/>
  <c r="H2150" i="2" s="1"/>
  <c r="K2150" i="2" s="1"/>
  <c r="L2150" i="2" s="1"/>
  <c r="F2150" i="2"/>
  <c r="D2150" i="2"/>
  <c r="I2148" i="2"/>
  <c r="H2148" i="2" s="1"/>
  <c r="K2148" i="2" s="1"/>
  <c r="L2148" i="2" s="1"/>
  <c r="F2148" i="2"/>
  <c r="D2148" i="2"/>
  <c r="I2147" i="2"/>
  <c r="H2147" i="2" s="1"/>
  <c r="K2147" i="2" s="1"/>
  <c r="L2147" i="2" s="1"/>
  <c r="M2147" i="2" s="1"/>
  <c r="F2147" i="2"/>
  <c r="D2147" i="2"/>
  <c r="I2146" i="2"/>
  <c r="H2146" i="2" s="1"/>
  <c r="K2146" i="2" s="1"/>
  <c r="L2146" i="2" s="1"/>
  <c r="F2146" i="2"/>
  <c r="D2146" i="2"/>
  <c r="I2144" i="2"/>
  <c r="H2144" i="2" s="1"/>
  <c r="K2144" i="2" s="1"/>
  <c r="L2144" i="2" s="1"/>
  <c r="Q2144" i="2" s="1"/>
  <c r="F2144" i="2"/>
  <c r="D2144" i="2"/>
  <c r="I2142" i="2"/>
  <c r="H2142" i="2" s="1"/>
  <c r="K2142" i="2" s="1"/>
  <c r="L2142" i="2" s="1"/>
  <c r="Q2142" i="2" s="1"/>
  <c r="F2142" i="2"/>
  <c r="D2142" i="2"/>
  <c r="I2140" i="2"/>
  <c r="H2140" i="2" s="1"/>
  <c r="K2140" i="2" s="1"/>
  <c r="L2140" i="2" s="1"/>
  <c r="M2140" i="2" s="1"/>
  <c r="F2140" i="2"/>
  <c r="D2140" i="2"/>
  <c r="I2138" i="2"/>
  <c r="H2138" i="2" s="1"/>
  <c r="K2138" i="2" s="1"/>
  <c r="L2138" i="2" s="1"/>
  <c r="F2138" i="2"/>
  <c r="D2138" i="2"/>
  <c r="I2136" i="2"/>
  <c r="H2136" i="2" s="1"/>
  <c r="K2136" i="2" s="1"/>
  <c r="L2136" i="2" s="1"/>
  <c r="Q2136" i="2" s="1"/>
  <c r="F2136" i="2"/>
  <c r="D2136" i="2"/>
  <c r="I2135" i="2"/>
  <c r="H2135" i="2" s="1"/>
  <c r="K2135" i="2" s="1"/>
  <c r="L2135" i="2" s="1"/>
  <c r="F2135" i="2"/>
  <c r="D2135" i="2"/>
  <c r="I2134" i="2"/>
  <c r="H2134" i="2" s="1"/>
  <c r="K2134" i="2" s="1"/>
  <c r="L2134" i="2" s="1"/>
  <c r="F2134" i="2"/>
  <c r="D2134" i="2"/>
  <c r="I2132" i="2"/>
  <c r="H2132" i="2" s="1"/>
  <c r="K2132" i="2" s="1"/>
  <c r="L2132" i="2" s="1"/>
  <c r="M2132" i="2" s="1"/>
  <c r="F2132" i="2"/>
  <c r="D2132" i="2"/>
  <c r="I2131" i="2"/>
  <c r="H2131" i="2" s="1"/>
  <c r="K2131" i="2" s="1"/>
  <c r="L2131" i="2" s="1"/>
  <c r="F2131" i="2"/>
  <c r="D2131" i="2"/>
  <c r="I2130" i="2"/>
  <c r="H2130" i="2" s="1"/>
  <c r="K2130" i="2" s="1"/>
  <c r="L2130" i="2" s="1"/>
  <c r="F2130" i="2"/>
  <c r="D2130" i="2"/>
  <c r="I2129" i="2"/>
  <c r="H2129" i="2" s="1"/>
  <c r="K2129" i="2" s="1"/>
  <c r="L2129" i="2" s="1"/>
  <c r="F2129" i="2"/>
  <c r="D2129" i="2"/>
  <c r="I2128" i="2"/>
  <c r="H2128" i="2" s="1"/>
  <c r="K2128" i="2" s="1"/>
  <c r="L2128" i="2" s="1"/>
  <c r="N2128" i="2" s="1"/>
  <c r="R2128" i="2" s="1"/>
  <c r="F2128" i="2"/>
  <c r="D2128" i="2"/>
  <c r="I2126" i="2"/>
  <c r="H2126" i="2" s="1"/>
  <c r="K2126" i="2" s="1"/>
  <c r="L2126" i="2" s="1"/>
  <c r="F2126" i="2"/>
  <c r="D2126" i="2"/>
  <c r="I2125" i="2"/>
  <c r="H2125" i="2" s="1"/>
  <c r="K2125" i="2" s="1"/>
  <c r="L2125" i="2" s="1"/>
  <c r="F2125" i="2"/>
  <c r="D2125" i="2"/>
  <c r="I2122" i="2"/>
  <c r="H2122" i="2" s="1"/>
  <c r="K2122" i="2" s="1"/>
  <c r="L2122" i="2" s="1"/>
  <c r="F2122" i="2"/>
  <c r="D2122" i="2"/>
  <c r="I2121" i="2"/>
  <c r="H2121" i="2" s="1"/>
  <c r="K2121" i="2" s="1"/>
  <c r="L2121" i="2" s="1"/>
  <c r="F2121" i="2"/>
  <c r="D2121" i="2"/>
  <c r="I2120" i="2"/>
  <c r="H2120" i="2" s="1"/>
  <c r="K2120" i="2" s="1"/>
  <c r="L2120" i="2" s="1"/>
  <c r="Q2120" i="2" s="1"/>
  <c r="F2120" i="2"/>
  <c r="D2120" i="2"/>
  <c r="I2119" i="2"/>
  <c r="H2119" i="2" s="1"/>
  <c r="K2119" i="2" s="1"/>
  <c r="L2119" i="2" s="1"/>
  <c r="F2119" i="2"/>
  <c r="D2119" i="2"/>
  <c r="I2117" i="2"/>
  <c r="H2117" i="2" s="1"/>
  <c r="K2117" i="2" s="1"/>
  <c r="L2117" i="2" s="1"/>
  <c r="F2117" i="2"/>
  <c r="D2117" i="2"/>
  <c r="I2116" i="2"/>
  <c r="H2116" i="2" s="1"/>
  <c r="K2116" i="2" s="1"/>
  <c r="L2116" i="2" s="1"/>
  <c r="F2116" i="2"/>
  <c r="D2116" i="2"/>
  <c r="I2114" i="2"/>
  <c r="H2114" i="2" s="1"/>
  <c r="K2114" i="2" s="1"/>
  <c r="L2114" i="2" s="1"/>
  <c r="M2114" i="2" s="1"/>
  <c r="F2114" i="2"/>
  <c r="D2114" i="2"/>
  <c r="I2113" i="2"/>
  <c r="H2113" i="2" s="1"/>
  <c r="K2113" i="2" s="1"/>
  <c r="L2113" i="2" s="1"/>
  <c r="F2113" i="2"/>
  <c r="D2113" i="2"/>
  <c r="I2112" i="2"/>
  <c r="H2112" i="2" s="1"/>
  <c r="K2112" i="2" s="1"/>
  <c r="L2112" i="2" s="1"/>
  <c r="F2112" i="2"/>
  <c r="D2112" i="2"/>
  <c r="I2109" i="2"/>
  <c r="H2109" i="2" s="1"/>
  <c r="K2109" i="2" s="1"/>
  <c r="L2109" i="2" s="1"/>
  <c r="F2109" i="2"/>
  <c r="D2109" i="2"/>
  <c r="I2108" i="2"/>
  <c r="H2108" i="2" s="1"/>
  <c r="K2108" i="2" s="1"/>
  <c r="L2108" i="2" s="1"/>
  <c r="F2108" i="2"/>
  <c r="D2108" i="2"/>
  <c r="I2107" i="2"/>
  <c r="H2107" i="2" s="1"/>
  <c r="K2107" i="2" s="1"/>
  <c r="L2107" i="2" s="1"/>
  <c r="F2107" i="2"/>
  <c r="D2107" i="2"/>
  <c r="I2105" i="2"/>
  <c r="H2105" i="2" s="1"/>
  <c r="K2105" i="2" s="1"/>
  <c r="L2105" i="2" s="1"/>
  <c r="F2105" i="2"/>
  <c r="D2105" i="2"/>
  <c r="I2104" i="2"/>
  <c r="H2104" i="2" s="1"/>
  <c r="K2104" i="2" s="1"/>
  <c r="L2104" i="2" s="1"/>
  <c r="F2104" i="2"/>
  <c r="D2104" i="2"/>
  <c r="I2103" i="2"/>
  <c r="H2103" i="2" s="1"/>
  <c r="K2103" i="2" s="1"/>
  <c r="L2103" i="2" s="1"/>
  <c r="F2103" i="2"/>
  <c r="D2103" i="2"/>
  <c r="I2100" i="2"/>
  <c r="H2100" i="2" s="1"/>
  <c r="K2100" i="2" s="1"/>
  <c r="L2100" i="2" s="1"/>
  <c r="F2100" i="2"/>
  <c r="D2100" i="2"/>
  <c r="I2092" i="2"/>
  <c r="H2092" i="2" s="1"/>
  <c r="K2092" i="2" s="1"/>
  <c r="L2092" i="2" s="1"/>
  <c r="F2092" i="2"/>
  <c r="D2092" i="2"/>
  <c r="I2091" i="2"/>
  <c r="H2091" i="2" s="1"/>
  <c r="K2091" i="2" s="1"/>
  <c r="L2091" i="2" s="1"/>
  <c r="F2091" i="2"/>
  <c r="D2091" i="2"/>
  <c r="I2082" i="2"/>
  <c r="H2082" i="2" s="1"/>
  <c r="K2082" i="2" s="1"/>
  <c r="L2082" i="2" s="1"/>
  <c r="F2082" i="2"/>
  <c r="D2082" i="2"/>
  <c r="I2072" i="2"/>
  <c r="H2072" i="2" s="1"/>
  <c r="K2072" i="2" s="1"/>
  <c r="L2072" i="2" s="1"/>
  <c r="Q2072" i="2" s="1"/>
  <c r="F2072" i="2"/>
  <c r="D2072" i="2"/>
  <c r="I2071" i="2"/>
  <c r="H2071" i="2" s="1"/>
  <c r="K2071" i="2" s="1"/>
  <c r="L2071" i="2" s="1"/>
  <c r="Q2071" i="2" s="1"/>
  <c r="F2071" i="2"/>
  <c r="D2071" i="2"/>
  <c r="I2070" i="2"/>
  <c r="H2070" i="2" s="1"/>
  <c r="K2070" i="2" s="1"/>
  <c r="L2070" i="2" s="1"/>
  <c r="F2070" i="2"/>
  <c r="D2070" i="2"/>
  <c r="I2057" i="2"/>
  <c r="H2057" i="2" s="1"/>
  <c r="K2057" i="2" s="1"/>
  <c r="L2057" i="2" s="1"/>
  <c r="M2057" i="2" s="1"/>
  <c r="F2057" i="2"/>
  <c r="D2057" i="2"/>
  <c r="I2050" i="2"/>
  <c r="H2050" i="2" s="1"/>
  <c r="K2050" i="2" s="1"/>
  <c r="L2050" i="2" s="1"/>
  <c r="F2050" i="2"/>
  <c r="D2050" i="2"/>
  <c r="I2049" i="2"/>
  <c r="H2049" i="2" s="1"/>
  <c r="K2049" i="2" s="1"/>
  <c r="L2049" i="2" s="1"/>
  <c r="N2049" i="2" s="1"/>
  <c r="F2049" i="2"/>
  <c r="D2049" i="2"/>
  <c r="I2047" i="2"/>
  <c r="H2047" i="2" s="1"/>
  <c r="K2047" i="2" s="1"/>
  <c r="L2047" i="2" s="1"/>
  <c r="F2047" i="2"/>
  <c r="D2047" i="2"/>
  <c r="I2041" i="2"/>
  <c r="H2041" i="2" s="1"/>
  <c r="K2041" i="2" s="1"/>
  <c r="L2041" i="2" s="1"/>
  <c r="F2041" i="2"/>
  <c r="D2041" i="2"/>
  <c r="I2036" i="2"/>
  <c r="H2036" i="2" s="1"/>
  <c r="K2036" i="2" s="1"/>
  <c r="L2036" i="2" s="1"/>
  <c r="Q2036" i="2" s="1"/>
  <c r="F2036" i="2"/>
  <c r="D2036" i="2"/>
  <c r="I2034" i="2"/>
  <c r="H2034" i="2" s="1"/>
  <c r="K2034" i="2" s="1"/>
  <c r="L2034" i="2" s="1"/>
  <c r="F2034" i="2"/>
  <c r="D2034" i="2"/>
  <c r="I2033" i="2"/>
  <c r="H2033" i="2" s="1"/>
  <c r="K2033" i="2" s="1"/>
  <c r="L2033" i="2" s="1"/>
  <c r="F2033" i="2"/>
  <c r="D2033" i="2"/>
  <c r="I2029" i="2"/>
  <c r="H2029" i="2" s="1"/>
  <c r="K2029" i="2" s="1"/>
  <c r="L2029" i="2" s="1"/>
  <c r="Q2029" i="2" s="1"/>
  <c r="F2029" i="2"/>
  <c r="D2029" i="2"/>
  <c r="I2028" i="2"/>
  <c r="H2028" i="2" s="1"/>
  <c r="K2028" i="2" s="1"/>
  <c r="L2028" i="2" s="1"/>
  <c r="F2028" i="2"/>
  <c r="D2028" i="2"/>
  <c r="I2021" i="2"/>
  <c r="H2021" i="2" s="1"/>
  <c r="K2021" i="2" s="1"/>
  <c r="L2021" i="2" s="1"/>
  <c r="F2021" i="2"/>
  <c r="D2021" i="2"/>
  <c r="I2020" i="2"/>
  <c r="H2020" i="2" s="1"/>
  <c r="K2020" i="2" s="1"/>
  <c r="L2020" i="2" s="1"/>
  <c r="F2020" i="2"/>
  <c r="D2020" i="2"/>
  <c r="I2019" i="2"/>
  <c r="H2019" i="2" s="1"/>
  <c r="K2019" i="2" s="1"/>
  <c r="L2019" i="2" s="1"/>
  <c r="F2019" i="2"/>
  <c r="D2019" i="2"/>
  <c r="I2018" i="2"/>
  <c r="H2018" i="2" s="1"/>
  <c r="K2018" i="2" s="1"/>
  <c r="L2018" i="2" s="1"/>
  <c r="F2018" i="2"/>
  <c r="D2018" i="2"/>
  <c r="I2015" i="2"/>
  <c r="H2015" i="2" s="1"/>
  <c r="K2015" i="2" s="1"/>
  <c r="L2015" i="2" s="1"/>
  <c r="F2015" i="2"/>
  <c r="D2015" i="2"/>
  <c r="I2014" i="2"/>
  <c r="H2014" i="2" s="1"/>
  <c r="K2014" i="2" s="1"/>
  <c r="L2014" i="2" s="1"/>
  <c r="M2014" i="2" s="1"/>
  <c r="F2014" i="2"/>
  <c r="D2014" i="2"/>
  <c r="I2013" i="2"/>
  <c r="H2013" i="2" s="1"/>
  <c r="K2013" i="2" s="1"/>
  <c r="L2013" i="2" s="1"/>
  <c r="F2013" i="2"/>
  <c r="D2013" i="2"/>
  <c r="I2012" i="2"/>
  <c r="H2012" i="2" s="1"/>
  <c r="K2012" i="2" s="1"/>
  <c r="L2012" i="2" s="1"/>
  <c r="F2012" i="2"/>
  <c r="D2012" i="2"/>
  <c r="I2011" i="2"/>
  <c r="H2011" i="2" s="1"/>
  <c r="K2011" i="2" s="1"/>
  <c r="L2011" i="2" s="1"/>
  <c r="N2011" i="2" s="1"/>
  <c r="F2011" i="2"/>
  <c r="D2011" i="2"/>
  <c r="I2010" i="2"/>
  <c r="H2010" i="2" s="1"/>
  <c r="K2010" i="2" s="1"/>
  <c r="L2010" i="2" s="1"/>
  <c r="F2010" i="2"/>
  <c r="D2010" i="2"/>
  <c r="I2009" i="2"/>
  <c r="H2009" i="2" s="1"/>
  <c r="K2009" i="2" s="1"/>
  <c r="L2009" i="2" s="1"/>
  <c r="F2009" i="2"/>
  <c r="D2009" i="2"/>
  <c r="I2008" i="2"/>
  <c r="H2008" i="2" s="1"/>
  <c r="K2008" i="2" s="1"/>
  <c r="L2008" i="2" s="1"/>
  <c r="F2008" i="2"/>
  <c r="D2008" i="2"/>
  <c r="I2007" i="2"/>
  <c r="H2007" i="2" s="1"/>
  <c r="K2007" i="2" s="1"/>
  <c r="L2007" i="2" s="1"/>
  <c r="N2007" i="2" s="1"/>
  <c r="F2007" i="2"/>
  <c r="D2007" i="2"/>
  <c r="I2005" i="2"/>
  <c r="H2005" i="2" s="1"/>
  <c r="K2005" i="2" s="1"/>
  <c r="L2005" i="2" s="1"/>
  <c r="F2005" i="2"/>
  <c r="D2005" i="2"/>
  <c r="I2004" i="2"/>
  <c r="H2004" i="2" s="1"/>
  <c r="K2004" i="2" s="1"/>
  <c r="L2004" i="2" s="1"/>
  <c r="F2004" i="2"/>
  <c r="D2004" i="2"/>
  <c r="I2003" i="2"/>
  <c r="H2003" i="2" s="1"/>
  <c r="K2003" i="2" s="1"/>
  <c r="L2003" i="2" s="1"/>
  <c r="N2003" i="2" s="1"/>
  <c r="O2003" i="2" s="1"/>
  <c r="F2003" i="2"/>
  <c r="D2003" i="2"/>
  <c r="I2002" i="2"/>
  <c r="H2002" i="2" s="1"/>
  <c r="K2002" i="2" s="1"/>
  <c r="L2002" i="2" s="1"/>
  <c r="M2002" i="2" s="1"/>
  <c r="F2002" i="2"/>
  <c r="D2002" i="2"/>
  <c r="I2001" i="2"/>
  <c r="H2001" i="2" s="1"/>
  <c r="K2001" i="2" s="1"/>
  <c r="L2001" i="2" s="1"/>
  <c r="Q2001" i="2" s="1"/>
  <c r="F2001" i="2"/>
  <c r="D2001" i="2"/>
  <c r="I2000" i="2"/>
  <c r="H2000" i="2" s="1"/>
  <c r="K2000" i="2" s="1"/>
  <c r="L2000" i="2" s="1"/>
  <c r="Q2000" i="2" s="1"/>
  <c r="F2000" i="2"/>
  <c r="D2000" i="2"/>
  <c r="I1999" i="2"/>
  <c r="H1999" i="2" s="1"/>
  <c r="K1999" i="2" s="1"/>
  <c r="L1999" i="2" s="1"/>
  <c r="M1999" i="2" s="1"/>
  <c r="F1999" i="2"/>
  <c r="D1999" i="2"/>
  <c r="I1998" i="2"/>
  <c r="H1998" i="2" s="1"/>
  <c r="K1998" i="2" s="1"/>
  <c r="L1998" i="2" s="1"/>
  <c r="Q1998" i="2" s="1"/>
  <c r="F1998" i="2"/>
  <c r="D1998" i="2"/>
  <c r="I1996" i="2"/>
  <c r="H1996" i="2" s="1"/>
  <c r="K1996" i="2" s="1"/>
  <c r="L1996" i="2" s="1"/>
  <c r="Q1996" i="2" s="1"/>
  <c r="F1996" i="2"/>
  <c r="D1996" i="2"/>
  <c r="I1991" i="2"/>
  <c r="H1991" i="2" s="1"/>
  <c r="K1991" i="2" s="1"/>
  <c r="L1991" i="2" s="1"/>
  <c r="F1991" i="2"/>
  <c r="D1991" i="2"/>
  <c r="I1990" i="2"/>
  <c r="H1990" i="2" s="1"/>
  <c r="K1990" i="2" s="1"/>
  <c r="L1990" i="2" s="1"/>
  <c r="F1990" i="2"/>
  <c r="D1990" i="2"/>
  <c r="I1989" i="2"/>
  <c r="H1989" i="2" s="1"/>
  <c r="K1989" i="2" s="1"/>
  <c r="L1989" i="2" s="1"/>
  <c r="F1989" i="2"/>
  <c r="D1989" i="2"/>
  <c r="I1988" i="2"/>
  <c r="H1988" i="2" s="1"/>
  <c r="K1988" i="2" s="1"/>
  <c r="L1988" i="2" s="1"/>
  <c r="F1988" i="2"/>
  <c r="D1988" i="2"/>
  <c r="I1987" i="2"/>
  <c r="H1987" i="2" s="1"/>
  <c r="K1987" i="2" s="1"/>
  <c r="L1987" i="2" s="1"/>
  <c r="F1987" i="2"/>
  <c r="D1987" i="2"/>
  <c r="I1986" i="2"/>
  <c r="H1986" i="2" s="1"/>
  <c r="K1986" i="2" s="1"/>
  <c r="L1986" i="2" s="1"/>
  <c r="F1986" i="2"/>
  <c r="D1986" i="2"/>
  <c r="I1985" i="2"/>
  <c r="H1985" i="2" s="1"/>
  <c r="K1985" i="2" s="1"/>
  <c r="L1985" i="2" s="1"/>
  <c r="F1985" i="2"/>
  <c r="D1985" i="2"/>
  <c r="I1984" i="2"/>
  <c r="H1984" i="2" s="1"/>
  <c r="K1984" i="2" s="1"/>
  <c r="L1984" i="2" s="1"/>
  <c r="F1984" i="2"/>
  <c r="D1984" i="2"/>
  <c r="I1983" i="2"/>
  <c r="H1983" i="2" s="1"/>
  <c r="K1983" i="2" s="1"/>
  <c r="L1983" i="2" s="1"/>
  <c r="F1983" i="2"/>
  <c r="D1983" i="2"/>
  <c r="I1981" i="2"/>
  <c r="H1981" i="2" s="1"/>
  <c r="K1981" i="2" s="1"/>
  <c r="L1981" i="2" s="1"/>
  <c r="F1981" i="2"/>
  <c r="D1981" i="2"/>
  <c r="I1980" i="2"/>
  <c r="H1980" i="2" s="1"/>
  <c r="K1980" i="2" s="1"/>
  <c r="L1980" i="2" s="1"/>
  <c r="F1980" i="2"/>
  <c r="D1980" i="2"/>
  <c r="I1979" i="2"/>
  <c r="H1979" i="2" s="1"/>
  <c r="K1979" i="2" s="1"/>
  <c r="L1979" i="2" s="1"/>
  <c r="F1979" i="2"/>
  <c r="D1979" i="2"/>
  <c r="I1977" i="2"/>
  <c r="H1977" i="2" s="1"/>
  <c r="K1977" i="2" s="1"/>
  <c r="L1977" i="2" s="1"/>
  <c r="F1977" i="2"/>
  <c r="D1977" i="2"/>
  <c r="I1976" i="2"/>
  <c r="H1976" i="2" s="1"/>
  <c r="K1976" i="2" s="1"/>
  <c r="L1976" i="2" s="1"/>
  <c r="F1976" i="2"/>
  <c r="D1976" i="2"/>
  <c r="I1975" i="2"/>
  <c r="H1975" i="2" s="1"/>
  <c r="K1975" i="2" s="1"/>
  <c r="L1975" i="2" s="1"/>
  <c r="Q1975" i="2" s="1"/>
  <c r="F1975" i="2"/>
  <c r="D1975" i="2"/>
  <c r="I1974" i="2"/>
  <c r="H1974" i="2" s="1"/>
  <c r="K1974" i="2" s="1"/>
  <c r="L1974" i="2" s="1"/>
  <c r="M1974" i="2" s="1"/>
  <c r="F1974" i="2"/>
  <c r="D1974" i="2"/>
  <c r="I1973" i="2"/>
  <c r="H1973" i="2" s="1"/>
  <c r="K1973" i="2" s="1"/>
  <c r="L1973" i="2" s="1"/>
  <c r="F1973" i="2"/>
  <c r="D1973" i="2"/>
  <c r="I1958" i="2"/>
  <c r="H1958" i="2" s="1"/>
  <c r="K1958" i="2" s="1"/>
  <c r="L1958" i="2" s="1"/>
  <c r="F1958" i="2"/>
  <c r="D1958" i="2"/>
  <c r="I1957" i="2"/>
  <c r="H1957" i="2" s="1"/>
  <c r="K1957" i="2" s="1"/>
  <c r="L1957" i="2" s="1"/>
  <c r="Q1957" i="2" s="1"/>
  <c r="F1957" i="2"/>
  <c r="D1957" i="2"/>
  <c r="I1956" i="2"/>
  <c r="H1956" i="2" s="1"/>
  <c r="K1956" i="2" s="1"/>
  <c r="L1956" i="2" s="1"/>
  <c r="M1956" i="2" s="1"/>
  <c r="F1956" i="2"/>
  <c r="D1956" i="2"/>
  <c r="I1955" i="2"/>
  <c r="H1955" i="2" s="1"/>
  <c r="K1955" i="2" s="1"/>
  <c r="L1955" i="2" s="1"/>
  <c r="F1955" i="2"/>
  <c r="D1955" i="2"/>
  <c r="I1954" i="2"/>
  <c r="H1954" i="2" s="1"/>
  <c r="K1954" i="2" s="1"/>
  <c r="L1954" i="2" s="1"/>
  <c r="F1954" i="2"/>
  <c r="D1954" i="2"/>
  <c r="I1953" i="2"/>
  <c r="H1953" i="2" s="1"/>
  <c r="K1953" i="2" s="1"/>
  <c r="L1953" i="2" s="1"/>
  <c r="F1953" i="2"/>
  <c r="D1953" i="2"/>
  <c r="I1952" i="2"/>
  <c r="H1952" i="2" s="1"/>
  <c r="K1952" i="2" s="1"/>
  <c r="L1952" i="2" s="1"/>
  <c r="F1952" i="2"/>
  <c r="D1952" i="2"/>
  <c r="I1951" i="2"/>
  <c r="H1951" i="2" s="1"/>
  <c r="K1951" i="2" s="1"/>
  <c r="L1951" i="2" s="1"/>
  <c r="F1951" i="2"/>
  <c r="D1951" i="2"/>
  <c r="I1950" i="2"/>
  <c r="H1950" i="2" s="1"/>
  <c r="K1950" i="2" s="1"/>
  <c r="L1950" i="2" s="1"/>
  <c r="F1950" i="2"/>
  <c r="D1950" i="2"/>
  <c r="I1949" i="2"/>
  <c r="H1949" i="2" s="1"/>
  <c r="K1949" i="2" s="1"/>
  <c r="L1949" i="2" s="1"/>
  <c r="F1949" i="2"/>
  <c r="D1949" i="2"/>
  <c r="I1948" i="2"/>
  <c r="H1948" i="2" s="1"/>
  <c r="K1948" i="2" s="1"/>
  <c r="L1948" i="2" s="1"/>
  <c r="N1948" i="2" s="1"/>
  <c r="O1948" i="2" s="1"/>
  <c r="F1948" i="2"/>
  <c r="D1948" i="2"/>
  <c r="I1947" i="2"/>
  <c r="H1947" i="2" s="1"/>
  <c r="K1947" i="2" s="1"/>
  <c r="L1947" i="2" s="1"/>
  <c r="F1947" i="2"/>
  <c r="D1947" i="2"/>
  <c r="I1946" i="2"/>
  <c r="H1946" i="2" s="1"/>
  <c r="K1946" i="2" s="1"/>
  <c r="L1946" i="2" s="1"/>
  <c r="F1946" i="2"/>
  <c r="D1946" i="2"/>
  <c r="I1945" i="2"/>
  <c r="H1945" i="2" s="1"/>
  <c r="K1945" i="2" s="1"/>
  <c r="L1945" i="2" s="1"/>
  <c r="F1945" i="2"/>
  <c r="D1945" i="2"/>
  <c r="I1943" i="2"/>
  <c r="H1943" i="2" s="1"/>
  <c r="K1943" i="2" s="1"/>
  <c r="L1943" i="2" s="1"/>
  <c r="F1943" i="2"/>
  <c r="D1943" i="2"/>
  <c r="I1942" i="2"/>
  <c r="H1942" i="2" s="1"/>
  <c r="K1942" i="2" s="1"/>
  <c r="L1942" i="2" s="1"/>
  <c r="F1942" i="2"/>
  <c r="D1942" i="2"/>
  <c r="I1941" i="2"/>
  <c r="H1941" i="2" s="1"/>
  <c r="K1941" i="2" s="1"/>
  <c r="L1941" i="2" s="1"/>
  <c r="M1941" i="2" s="1"/>
  <c r="F1941" i="2"/>
  <c r="D1941" i="2"/>
  <c r="I1939" i="2"/>
  <c r="H1939" i="2" s="1"/>
  <c r="K1939" i="2" s="1"/>
  <c r="L1939" i="2" s="1"/>
  <c r="F1939" i="2"/>
  <c r="D1939" i="2"/>
  <c r="I1938" i="2"/>
  <c r="H1938" i="2" s="1"/>
  <c r="K1938" i="2" s="1"/>
  <c r="L1938" i="2" s="1"/>
  <c r="F1938" i="2"/>
  <c r="D1938" i="2"/>
  <c r="I1935" i="2"/>
  <c r="H1935" i="2" s="1"/>
  <c r="K1935" i="2" s="1"/>
  <c r="L1935" i="2" s="1"/>
  <c r="F1935" i="2"/>
  <c r="D1935" i="2"/>
  <c r="I1933" i="2"/>
  <c r="H1933" i="2" s="1"/>
  <c r="K1933" i="2" s="1"/>
  <c r="L1933" i="2" s="1"/>
  <c r="F1933" i="2"/>
  <c r="D1933" i="2"/>
  <c r="I1926" i="2"/>
  <c r="H1926" i="2" s="1"/>
  <c r="K1926" i="2" s="1"/>
  <c r="L1926" i="2" s="1"/>
  <c r="F1926" i="2"/>
  <c r="D1926" i="2"/>
  <c r="I1925" i="2"/>
  <c r="H1925" i="2" s="1"/>
  <c r="K1925" i="2" s="1"/>
  <c r="L1925" i="2" s="1"/>
  <c r="F1925" i="2"/>
  <c r="D1925" i="2"/>
  <c r="I1922" i="2"/>
  <c r="H1922" i="2" s="1"/>
  <c r="K1922" i="2" s="1"/>
  <c r="L1922" i="2" s="1"/>
  <c r="F1922" i="2"/>
  <c r="D1922" i="2"/>
  <c r="I1921" i="2"/>
  <c r="H1921" i="2" s="1"/>
  <c r="K1921" i="2" s="1"/>
  <c r="L1921" i="2" s="1"/>
  <c r="F1921" i="2"/>
  <c r="D1921" i="2"/>
  <c r="I1919" i="2"/>
  <c r="H1919" i="2" s="1"/>
  <c r="K1919" i="2" s="1"/>
  <c r="L1919" i="2" s="1"/>
  <c r="F1919" i="2"/>
  <c r="D1919" i="2"/>
  <c r="I1917" i="2"/>
  <c r="H1917" i="2" s="1"/>
  <c r="K1917" i="2" s="1"/>
  <c r="L1917" i="2" s="1"/>
  <c r="F1917" i="2"/>
  <c r="D1917" i="2"/>
  <c r="I1916" i="2"/>
  <c r="H1916" i="2" s="1"/>
  <c r="K1916" i="2" s="1"/>
  <c r="L1916" i="2" s="1"/>
  <c r="M1916" i="2" s="1"/>
  <c r="F1916" i="2"/>
  <c r="D1916" i="2"/>
  <c r="I1905" i="2"/>
  <c r="H1905" i="2" s="1"/>
  <c r="K1905" i="2" s="1"/>
  <c r="L1905" i="2" s="1"/>
  <c r="F1905" i="2"/>
  <c r="D1905" i="2"/>
  <c r="I1904" i="2"/>
  <c r="H1904" i="2" s="1"/>
  <c r="K1904" i="2" s="1"/>
  <c r="L1904" i="2" s="1"/>
  <c r="F1904" i="2"/>
  <c r="D1904" i="2"/>
  <c r="I1902" i="2"/>
  <c r="H1902" i="2" s="1"/>
  <c r="K1902" i="2" s="1"/>
  <c r="L1902" i="2" s="1"/>
  <c r="F1902" i="2"/>
  <c r="D1902" i="2"/>
  <c r="I1899" i="2"/>
  <c r="H1899" i="2" s="1"/>
  <c r="K1899" i="2" s="1"/>
  <c r="L1899" i="2" s="1"/>
  <c r="F1899" i="2"/>
  <c r="D1899" i="2"/>
  <c r="I1886" i="2"/>
  <c r="H1886" i="2" s="1"/>
  <c r="K1886" i="2" s="1"/>
  <c r="L1886" i="2" s="1"/>
  <c r="F1886" i="2"/>
  <c r="D1886" i="2"/>
  <c r="I1885" i="2"/>
  <c r="H1885" i="2" s="1"/>
  <c r="K1885" i="2" s="1"/>
  <c r="L1885" i="2" s="1"/>
  <c r="F1885" i="2"/>
  <c r="D1885" i="2"/>
  <c r="I1884" i="2"/>
  <c r="H1884" i="2" s="1"/>
  <c r="K1884" i="2" s="1"/>
  <c r="L1884" i="2" s="1"/>
  <c r="F1884" i="2"/>
  <c r="D1884" i="2"/>
  <c r="I1883" i="2"/>
  <c r="H1883" i="2" s="1"/>
  <c r="K1883" i="2" s="1"/>
  <c r="L1883" i="2" s="1"/>
  <c r="F1883" i="2"/>
  <c r="D1883" i="2"/>
  <c r="I1882" i="2"/>
  <c r="H1882" i="2" s="1"/>
  <c r="K1882" i="2" s="1"/>
  <c r="L1882" i="2" s="1"/>
  <c r="F1882" i="2"/>
  <c r="D1882" i="2"/>
  <c r="I1881" i="2"/>
  <c r="H1881" i="2" s="1"/>
  <c r="K1881" i="2" s="1"/>
  <c r="L1881" i="2" s="1"/>
  <c r="F1881" i="2"/>
  <c r="D1881" i="2"/>
  <c r="I1880" i="2"/>
  <c r="H1880" i="2" s="1"/>
  <c r="K1880" i="2" s="1"/>
  <c r="L1880" i="2" s="1"/>
  <c r="F1880" i="2"/>
  <c r="D1880" i="2"/>
  <c r="I1879" i="2"/>
  <c r="H1879" i="2" s="1"/>
  <c r="K1879" i="2" s="1"/>
  <c r="L1879" i="2" s="1"/>
  <c r="F1879" i="2"/>
  <c r="D1879" i="2"/>
  <c r="I1875" i="2"/>
  <c r="H1875" i="2" s="1"/>
  <c r="K1875" i="2" s="1"/>
  <c r="L1875" i="2" s="1"/>
  <c r="F1875" i="2"/>
  <c r="D1875" i="2"/>
  <c r="I1874" i="2"/>
  <c r="H1874" i="2" s="1"/>
  <c r="K1874" i="2" s="1"/>
  <c r="L1874" i="2" s="1"/>
  <c r="F1874" i="2"/>
  <c r="D1874" i="2"/>
  <c r="I1873" i="2"/>
  <c r="H1873" i="2" s="1"/>
  <c r="K1873" i="2" s="1"/>
  <c r="L1873" i="2" s="1"/>
  <c r="F1873" i="2"/>
  <c r="D1873" i="2"/>
  <c r="I1872" i="2"/>
  <c r="H1872" i="2" s="1"/>
  <c r="K1872" i="2" s="1"/>
  <c r="L1872" i="2" s="1"/>
  <c r="F1872" i="2"/>
  <c r="D1872" i="2"/>
  <c r="I1869" i="2"/>
  <c r="H1869" i="2" s="1"/>
  <c r="K1869" i="2" s="1"/>
  <c r="L1869" i="2" s="1"/>
  <c r="F1869" i="2"/>
  <c r="D1869" i="2"/>
  <c r="I1867" i="2"/>
  <c r="H1867" i="2" s="1"/>
  <c r="K1867" i="2" s="1"/>
  <c r="L1867" i="2" s="1"/>
  <c r="F1867" i="2"/>
  <c r="D1867" i="2"/>
  <c r="I1857" i="2"/>
  <c r="H1857" i="2" s="1"/>
  <c r="K1857" i="2" s="1"/>
  <c r="L1857" i="2" s="1"/>
  <c r="M1857" i="2" s="1"/>
  <c r="F1857" i="2"/>
  <c r="D1857" i="2"/>
  <c r="I1856" i="2"/>
  <c r="H1856" i="2" s="1"/>
  <c r="K1856" i="2" s="1"/>
  <c r="L1856" i="2" s="1"/>
  <c r="Q1856" i="2" s="1"/>
  <c r="F1856" i="2"/>
  <c r="D1856" i="2"/>
  <c r="I1855" i="2"/>
  <c r="H1855" i="2" s="1"/>
  <c r="K1855" i="2" s="1"/>
  <c r="L1855" i="2" s="1"/>
  <c r="F1855" i="2"/>
  <c r="D1855" i="2"/>
  <c r="I1851" i="2"/>
  <c r="H1851" i="2" s="1"/>
  <c r="K1851" i="2" s="1"/>
  <c r="L1851" i="2" s="1"/>
  <c r="F1851" i="2"/>
  <c r="D1851" i="2"/>
  <c r="I1850" i="2"/>
  <c r="H1850" i="2" s="1"/>
  <c r="K1850" i="2" s="1"/>
  <c r="L1850" i="2" s="1"/>
  <c r="F1850" i="2"/>
  <c r="D1850" i="2"/>
  <c r="I1849" i="2"/>
  <c r="H1849" i="2" s="1"/>
  <c r="K1849" i="2" s="1"/>
  <c r="L1849" i="2" s="1"/>
  <c r="F1849" i="2"/>
  <c r="D1849" i="2"/>
  <c r="I1834" i="2"/>
  <c r="H1834" i="2" s="1"/>
  <c r="K1834" i="2" s="1"/>
  <c r="L1834" i="2" s="1"/>
  <c r="F1834" i="2"/>
  <c r="D1834" i="2"/>
  <c r="I1833" i="2"/>
  <c r="H1833" i="2" s="1"/>
  <c r="K1833" i="2" s="1"/>
  <c r="L1833" i="2" s="1"/>
  <c r="F1833" i="2"/>
  <c r="D1833" i="2"/>
  <c r="I1832" i="2"/>
  <c r="H1832" i="2" s="1"/>
  <c r="K1832" i="2" s="1"/>
  <c r="L1832" i="2" s="1"/>
  <c r="F1832" i="2"/>
  <c r="D1832" i="2"/>
  <c r="I1830" i="2"/>
  <c r="H1830" i="2" s="1"/>
  <c r="K1830" i="2" s="1"/>
  <c r="L1830" i="2" s="1"/>
  <c r="Q1830" i="2" s="1"/>
  <c r="F1830" i="2"/>
  <c r="D1830" i="2"/>
  <c r="I1828" i="2"/>
  <c r="H1828" i="2" s="1"/>
  <c r="K1828" i="2" s="1"/>
  <c r="L1828" i="2" s="1"/>
  <c r="F1828" i="2"/>
  <c r="D1828" i="2"/>
  <c r="I1827" i="2"/>
  <c r="H1827" i="2" s="1"/>
  <c r="K1827" i="2" s="1"/>
  <c r="L1827" i="2" s="1"/>
  <c r="Q1827" i="2" s="1"/>
  <c r="F1827" i="2"/>
  <c r="D1827" i="2"/>
  <c r="I1824" i="2"/>
  <c r="H1824" i="2" s="1"/>
  <c r="K1824" i="2" s="1"/>
  <c r="L1824" i="2" s="1"/>
  <c r="F1824" i="2"/>
  <c r="D1824" i="2"/>
  <c r="I1823" i="2"/>
  <c r="H1823" i="2" s="1"/>
  <c r="K1823" i="2" s="1"/>
  <c r="L1823" i="2" s="1"/>
  <c r="F1823" i="2"/>
  <c r="D1823" i="2"/>
  <c r="I1820" i="2"/>
  <c r="H1820" i="2" s="1"/>
  <c r="K1820" i="2" s="1"/>
  <c r="L1820" i="2" s="1"/>
  <c r="F1820" i="2"/>
  <c r="D1820" i="2"/>
  <c r="I1819" i="2"/>
  <c r="H1819" i="2" s="1"/>
  <c r="K1819" i="2" s="1"/>
  <c r="L1819" i="2" s="1"/>
  <c r="Q1819" i="2" s="1"/>
  <c r="F1819" i="2"/>
  <c r="D1819" i="2"/>
  <c r="I1817" i="2"/>
  <c r="H1817" i="2" s="1"/>
  <c r="K1817" i="2" s="1"/>
  <c r="L1817" i="2" s="1"/>
  <c r="F1817" i="2"/>
  <c r="D1817" i="2"/>
  <c r="I1814" i="2"/>
  <c r="H1814" i="2" s="1"/>
  <c r="K1814" i="2" s="1"/>
  <c r="L1814" i="2" s="1"/>
  <c r="F1814" i="2"/>
  <c r="D1814" i="2"/>
  <c r="I1813" i="2"/>
  <c r="H1813" i="2" s="1"/>
  <c r="K1813" i="2" s="1"/>
  <c r="L1813" i="2" s="1"/>
  <c r="F1813" i="2"/>
  <c r="D1813" i="2"/>
  <c r="I1811" i="2"/>
  <c r="H1811" i="2" s="1"/>
  <c r="K1811" i="2" s="1"/>
  <c r="L1811" i="2" s="1"/>
  <c r="M1811" i="2" s="1"/>
  <c r="F1811" i="2"/>
  <c r="D1811" i="2"/>
  <c r="I1808" i="2"/>
  <c r="H1808" i="2" s="1"/>
  <c r="K1808" i="2" s="1"/>
  <c r="L1808" i="2" s="1"/>
  <c r="F1808" i="2"/>
  <c r="D1808" i="2"/>
  <c r="I1805" i="2"/>
  <c r="H1805" i="2" s="1"/>
  <c r="K1805" i="2" s="1"/>
  <c r="L1805" i="2" s="1"/>
  <c r="M1805" i="2" s="1"/>
  <c r="F1805" i="2"/>
  <c r="D1805" i="2"/>
  <c r="I1803" i="2"/>
  <c r="H1803" i="2" s="1"/>
  <c r="K1803" i="2" s="1"/>
  <c r="L1803" i="2" s="1"/>
  <c r="N1803" i="2" s="1"/>
  <c r="F1803" i="2"/>
  <c r="D1803" i="2"/>
  <c r="I1801" i="2"/>
  <c r="H1801" i="2" s="1"/>
  <c r="K1801" i="2" s="1"/>
  <c r="L1801" i="2" s="1"/>
  <c r="F1801" i="2"/>
  <c r="D1801" i="2"/>
  <c r="I1799" i="2"/>
  <c r="H1799" i="2" s="1"/>
  <c r="K1799" i="2" s="1"/>
  <c r="L1799" i="2" s="1"/>
  <c r="F1799" i="2"/>
  <c r="D1799" i="2"/>
  <c r="I1782" i="2"/>
  <c r="H1782" i="2" s="1"/>
  <c r="K1782" i="2" s="1"/>
  <c r="L1782" i="2" s="1"/>
  <c r="F1782" i="2"/>
  <c r="D1782" i="2"/>
  <c r="I1781" i="2"/>
  <c r="H1781" i="2" s="1"/>
  <c r="K1781" i="2" s="1"/>
  <c r="L1781" i="2" s="1"/>
  <c r="Q1781" i="2" s="1"/>
  <c r="F1781" i="2"/>
  <c r="D1781" i="2"/>
  <c r="I1780" i="2"/>
  <c r="H1780" i="2" s="1"/>
  <c r="K1780" i="2" s="1"/>
  <c r="L1780" i="2" s="1"/>
  <c r="F1780" i="2"/>
  <c r="D1780" i="2"/>
  <c r="I1779" i="2"/>
  <c r="H1779" i="2" s="1"/>
  <c r="K1779" i="2" s="1"/>
  <c r="L1779" i="2" s="1"/>
  <c r="M1779" i="2" s="1"/>
  <c r="F1779" i="2"/>
  <c r="D1779" i="2"/>
  <c r="I1778" i="2"/>
  <c r="H1778" i="2" s="1"/>
  <c r="K1778" i="2" s="1"/>
  <c r="L1778" i="2" s="1"/>
  <c r="Q1778" i="2" s="1"/>
  <c r="F1778" i="2"/>
  <c r="D1778" i="2"/>
  <c r="I1777" i="2"/>
  <c r="H1777" i="2" s="1"/>
  <c r="K1777" i="2" s="1"/>
  <c r="L1777" i="2" s="1"/>
  <c r="F1777" i="2"/>
  <c r="D1777" i="2"/>
  <c r="I1776" i="2"/>
  <c r="H1776" i="2" s="1"/>
  <c r="K1776" i="2" s="1"/>
  <c r="L1776" i="2" s="1"/>
  <c r="F1776" i="2"/>
  <c r="D1776" i="2"/>
  <c r="I1775" i="2"/>
  <c r="H1775" i="2" s="1"/>
  <c r="K1775" i="2" s="1"/>
  <c r="L1775" i="2" s="1"/>
  <c r="F1775" i="2"/>
  <c r="D1775" i="2"/>
  <c r="I1774" i="2"/>
  <c r="H1774" i="2" s="1"/>
  <c r="K1774" i="2" s="1"/>
  <c r="L1774" i="2" s="1"/>
  <c r="F1774" i="2"/>
  <c r="D1774" i="2"/>
  <c r="I1773" i="2"/>
  <c r="H1773" i="2" s="1"/>
  <c r="K1773" i="2" s="1"/>
  <c r="L1773" i="2" s="1"/>
  <c r="F1773" i="2"/>
  <c r="D1773" i="2"/>
  <c r="I1772" i="2"/>
  <c r="H1772" i="2" s="1"/>
  <c r="K1772" i="2" s="1"/>
  <c r="L1772" i="2" s="1"/>
  <c r="F1772" i="2"/>
  <c r="D1772" i="2"/>
  <c r="I1771" i="2"/>
  <c r="H1771" i="2" s="1"/>
  <c r="K1771" i="2" s="1"/>
  <c r="L1771" i="2" s="1"/>
  <c r="F1771" i="2"/>
  <c r="D1771" i="2"/>
  <c r="I1770" i="2"/>
  <c r="H1770" i="2" s="1"/>
  <c r="K1770" i="2" s="1"/>
  <c r="L1770" i="2" s="1"/>
  <c r="F1770" i="2"/>
  <c r="D1770" i="2"/>
  <c r="I1769" i="2"/>
  <c r="H1769" i="2" s="1"/>
  <c r="K1769" i="2" s="1"/>
  <c r="L1769" i="2" s="1"/>
  <c r="F1769" i="2"/>
  <c r="D1769" i="2"/>
  <c r="I1768" i="2"/>
  <c r="H1768" i="2" s="1"/>
  <c r="K1768" i="2" s="1"/>
  <c r="L1768" i="2" s="1"/>
  <c r="F1768" i="2"/>
  <c r="D1768" i="2"/>
  <c r="I1767" i="2"/>
  <c r="H1767" i="2" s="1"/>
  <c r="K1767" i="2" s="1"/>
  <c r="L1767" i="2" s="1"/>
  <c r="N1767" i="2" s="1"/>
  <c r="F1767" i="2"/>
  <c r="D1767" i="2"/>
  <c r="I1766" i="2"/>
  <c r="H1766" i="2" s="1"/>
  <c r="K1766" i="2" s="1"/>
  <c r="L1766" i="2" s="1"/>
  <c r="N1766" i="2" s="1"/>
  <c r="F1766" i="2"/>
  <c r="D1766" i="2"/>
  <c r="I1765" i="2"/>
  <c r="H1765" i="2" s="1"/>
  <c r="K1765" i="2" s="1"/>
  <c r="L1765" i="2" s="1"/>
  <c r="Q1765" i="2" s="1"/>
  <c r="F1765" i="2"/>
  <c r="D1765" i="2"/>
  <c r="I1764" i="2"/>
  <c r="H1764" i="2" s="1"/>
  <c r="K1764" i="2" s="1"/>
  <c r="L1764" i="2" s="1"/>
  <c r="F1764" i="2"/>
  <c r="D1764" i="2"/>
  <c r="I1763" i="2"/>
  <c r="H1763" i="2" s="1"/>
  <c r="K1763" i="2" s="1"/>
  <c r="L1763" i="2" s="1"/>
  <c r="F1763" i="2"/>
  <c r="D1763" i="2"/>
  <c r="I1762" i="2"/>
  <c r="H1762" i="2" s="1"/>
  <c r="K1762" i="2" s="1"/>
  <c r="L1762" i="2" s="1"/>
  <c r="F1762" i="2"/>
  <c r="D1762" i="2"/>
  <c r="I1761" i="2"/>
  <c r="H1761" i="2" s="1"/>
  <c r="K1761" i="2" s="1"/>
  <c r="L1761" i="2" s="1"/>
  <c r="F1761" i="2"/>
  <c r="D1761" i="2"/>
  <c r="I1760" i="2"/>
  <c r="H1760" i="2" s="1"/>
  <c r="K1760" i="2" s="1"/>
  <c r="L1760" i="2" s="1"/>
  <c r="F1760" i="2"/>
  <c r="D1760" i="2"/>
  <c r="I1759" i="2"/>
  <c r="H1759" i="2" s="1"/>
  <c r="K1759" i="2" s="1"/>
  <c r="L1759" i="2" s="1"/>
  <c r="F1759" i="2"/>
  <c r="D1759" i="2"/>
  <c r="I1758" i="2"/>
  <c r="H1758" i="2" s="1"/>
  <c r="K1758" i="2" s="1"/>
  <c r="L1758" i="2" s="1"/>
  <c r="F1758" i="2"/>
  <c r="D1758" i="2"/>
  <c r="I1757" i="2"/>
  <c r="H1757" i="2" s="1"/>
  <c r="K1757" i="2" s="1"/>
  <c r="L1757" i="2" s="1"/>
  <c r="F1757" i="2"/>
  <c r="D1757" i="2"/>
  <c r="I1756" i="2"/>
  <c r="H1756" i="2" s="1"/>
  <c r="K1756" i="2" s="1"/>
  <c r="L1756" i="2" s="1"/>
  <c r="N1756" i="2" s="1"/>
  <c r="F1756" i="2"/>
  <c r="D1756" i="2"/>
  <c r="I1755" i="2"/>
  <c r="H1755" i="2" s="1"/>
  <c r="K1755" i="2" s="1"/>
  <c r="L1755" i="2" s="1"/>
  <c r="F1755" i="2"/>
  <c r="D1755" i="2"/>
  <c r="I1754" i="2"/>
  <c r="H1754" i="2" s="1"/>
  <c r="K1754" i="2" s="1"/>
  <c r="L1754" i="2" s="1"/>
  <c r="F1754" i="2"/>
  <c r="D1754" i="2"/>
  <c r="I1753" i="2"/>
  <c r="H1753" i="2" s="1"/>
  <c r="K1753" i="2" s="1"/>
  <c r="L1753" i="2" s="1"/>
  <c r="F1753" i="2"/>
  <c r="D1753" i="2"/>
  <c r="I1752" i="2"/>
  <c r="H1752" i="2" s="1"/>
  <c r="K1752" i="2" s="1"/>
  <c r="L1752" i="2" s="1"/>
  <c r="F1752" i="2"/>
  <c r="D1752" i="2"/>
  <c r="I1751" i="2"/>
  <c r="H1751" i="2" s="1"/>
  <c r="K1751" i="2" s="1"/>
  <c r="L1751" i="2" s="1"/>
  <c r="F1751" i="2"/>
  <c r="D1751" i="2"/>
  <c r="I1750" i="2"/>
  <c r="H1750" i="2" s="1"/>
  <c r="K1750" i="2" s="1"/>
  <c r="L1750" i="2" s="1"/>
  <c r="F1750" i="2"/>
  <c r="D1750" i="2"/>
  <c r="I1749" i="2"/>
  <c r="H1749" i="2" s="1"/>
  <c r="K1749" i="2" s="1"/>
  <c r="L1749" i="2" s="1"/>
  <c r="F1749" i="2"/>
  <c r="D1749" i="2"/>
  <c r="I1748" i="2"/>
  <c r="H1748" i="2" s="1"/>
  <c r="K1748" i="2" s="1"/>
  <c r="L1748" i="2" s="1"/>
  <c r="F1748" i="2"/>
  <c r="D1748" i="2"/>
  <c r="I1747" i="2"/>
  <c r="H1747" i="2" s="1"/>
  <c r="K1747" i="2" s="1"/>
  <c r="L1747" i="2" s="1"/>
  <c r="N1747" i="2" s="1"/>
  <c r="F1747" i="2"/>
  <c r="D1747" i="2"/>
  <c r="I1746" i="2"/>
  <c r="H1746" i="2" s="1"/>
  <c r="K1746" i="2" s="1"/>
  <c r="L1746" i="2" s="1"/>
  <c r="M1746" i="2" s="1"/>
  <c r="F1746" i="2"/>
  <c r="D1746" i="2"/>
  <c r="I1745" i="2"/>
  <c r="H1745" i="2" s="1"/>
  <c r="K1745" i="2" s="1"/>
  <c r="L1745" i="2" s="1"/>
  <c r="F1745" i="2"/>
  <c r="D1745" i="2"/>
  <c r="I1744" i="2"/>
  <c r="H1744" i="2" s="1"/>
  <c r="K1744" i="2" s="1"/>
  <c r="L1744" i="2" s="1"/>
  <c r="Q1744" i="2" s="1"/>
  <c r="F1744" i="2"/>
  <c r="D1744" i="2"/>
  <c r="I1743" i="2"/>
  <c r="H1743" i="2" s="1"/>
  <c r="K1743" i="2" s="1"/>
  <c r="L1743" i="2" s="1"/>
  <c r="F1743" i="2"/>
  <c r="D1743" i="2"/>
  <c r="I1742" i="2"/>
  <c r="H1742" i="2" s="1"/>
  <c r="K1742" i="2" s="1"/>
  <c r="L1742" i="2" s="1"/>
  <c r="N1742" i="2" s="1"/>
  <c r="R1742" i="2" s="1"/>
  <c r="F1742" i="2"/>
  <c r="D1742" i="2"/>
  <c r="I1741" i="2"/>
  <c r="H1741" i="2" s="1"/>
  <c r="K1741" i="2" s="1"/>
  <c r="L1741" i="2" s="1"/>
  <c r="F1741" i="2"/>
  <c r="D1741" i="2"/>
  <c r="I1740" i="2"/>
  <c r="H1740" i="2" s="1"/>
  <c r="K1740" i="2" s="1"/>
  <c r="L1740" i="2" s="1"/>
  <c r="F1740" i="2"/>
  <c r="D1740" i="2"/>
  <c r="I1739" i="2"/>
  <c r="H1739" i="2" s="1"/>
  <c r="K1739" i="2" s="1"/>
  <c r="L1739" i="2" s="1"/>
  <c r="F1739" i="2"/>
  <c r="D1739" i="2"/>
  <c r="I1738" i="2"/>
  <c r="H1738" i="2" s="1"/>
  <c r="K1738" i="2" s="1"/>
  <c r="L1738" i="2" s="1"/>
  <c r="F1738" i="2"/>
  <c r="D1738" i="2"/>
  <c r="I1737" i="2"/>
  <c r="H1737" i="2" s="1"/>
  <c r="K1737" i="2" s="1"/>
  <c r="L1737" i="2" s="1"/>
  <c r="F1737" i="2"/>
  <c r="D1737" i="2"/>
  <c r="I1736" i="2"/>
  <c r="H1736" i="2" s="1"/>
  <c r="K1736" i="2" s="1"/>
  <c r="L1736" i="2" s="1"/>
  <c r="F1736" i="2"/>
  <c r="D1736" i="2"/>
  <c r="I1735" i="2"/>
  <c r="H1735" i="2" s="1"/>
  <c r="K1735" i="2" s="1"/>
  <c r="L1735" i="2" s="1"/>
  <c r="F1735" i="2"/>
  <c r="D1735" i="2"/>
  <c r="I1734" i="2"/>
  <c r="H1734" i="2" s="1"/>
  <c r="K1734" i="2" s="1"/>
  <c r="L1734" i="2" s="1"/>
  <c r="Q1734" i="2" s="1"/>
  <c r="F1734" i="2"/>
  <c r="D1734" i="2"/>
  <c r="I1733" i="2"/>
  <c r="H1733" i="2" s="1"/>
  <c r="K1733" i="2" s="1"/>
  <c r="L1733" i="2" s="1"/>
  <c r="F1733" i="2"/>
  <c r="D1733" i="2"/>
  <c r="I1732" i="2"/>
  <c r="H1732" i="2" s="1"/>
  <c r="K1732" i="2" s="1"/>
  <c r="L1732" i="2" s="1"/>
  <c r="Q1732" i="2" s="1"/>
  <c r="F1732" i="2"/>
  <c r="D1732" i="2"/>
  <c r="I1731" i="2"/>
  <c r="H1731" i="2" s="1"/>
  <c r="K1731" i="2" s="1"/>
  <c r="L1731" i="2" s="1"/>
  <c r="M1731" i="2" s="1"/>
  <c r="F1731" i="2"/>
  <c r="D1731" i="2"/>
  <c r="I1730" i="2"/>
  <c r="H1730" i="2" s="1"/>
  <c r="K1730" i="2" s="1"/>
  <c r="L1730" i="2" s="1"/>
  <c r="F1730" i="2"/>
  <c r="D1730" i="2"/>
  <c r="I1729" i="2"/>
  <c r="H1729" i="2" s="1"/>
  <c r="K1729" i="2" s="1"/>
  <c r="L1729" i="2" s="1"/>
  <c r="N1729" i="2" s="1"/>
  <c r="R1729" i="2" s="1"/>
  <c r="F1729" i="2"/>
  <c r="D1729" i="2"/>
  <c r="I1728" i="2"/>
  <c r="H1728" i="2" s="1"/>
  <c r="K1728" i="2" s="1"/>
  <c r="L1728" i="2" s="1"/>
  <c r="F1728" i="2"/>
  <c r="D1728" i="2"/>
  <c r="I1727" i="2"/>
  <c r="H1727" i="2" s="1"/>
  <c r="K1727" i="2" s="1"/>
  <c r="L1727" i="2" s="1"/>
  <c r="F1727" i="2"/>
  <c r="D1727" i="2"/>
  <c r="I1726" i="2"/>
  <c r="H1726" i="2" s="1"/>
  <c r="K1726" i="2" s="1"/>
  <c r="L1726" i="2" s="1"/>
  <c r="M1726" i="2" s="1"/>
  <c r="F1726" i="2"/>
  <c r="D1726" i="2"/>
  <c r="I1725" i="2"/>
  <c r="H1725" i="2" s="1"/>
  <c r="K1725" i="2" s="1"/>
  <c r="L1725" i="2" s="1"/>
  <c r="F1725" i="2"/>
  <c r="D1725" i="2"/>
  <c r="I1724" i="2"/>
  <c r="H1724" i="2" s="1"/>
  <c r="K1724" i="2" s="1"/>
  <c r="L1724" i="2" s="1"/>
  <c r="F1724" i="2"/>
  <c r="D1724" i="2"/>
  <c r="I1723" i="2"/>
  <c r="H1723" i="2" s="1"/>
  <c r="K1723" i="2" s="1"/>
  <c r="L1723" i="2" s="1"/>
  <c r="F1723" i="2"/>
  <c r="D1723" i="2"/>
  <c r="I1722" i="2"/>
  <c r="H1722" i="2" s="1"/>
  <c r="K1722" i="2" s="1"/>
  <c r="L1722" i="2" s="1"/>
  <c r="F1722" i="2"/>
  <c r="D1722" i="2"/>
  <c r="I1721" i="2"/>
  <c r="H1721" i="2" s="1"/>
  <c r="K1721" i="2" s="1"/>
  <c r="L1721" i="2" s="1"/>
  <c r="F1721" i="2"/>
  <c r="D1721" i="2"/>
  <c r="I1720" i="2"/>
  <c r="H1720" i="2" s="1"/>
  <c r="K1720" i="2" s="1"/>
  <c r="L1720" i="2" s="1"/>
  <c r="F1720" i="2"/>
  <c r="D1720" i="2"/>
  <c r="I1719" i="2"/>
  <c r="H1719" i="2" s="1"/>
  <c r="K1719" i="2" s="1"/>
  <c r="L1719" i="2" s="1"/>
  <c r="F1719" i="2"/>
  <c r="D1719" i="2"/>
  <c r="I1718" i="2"/>
  <c r="H1718" i="2" s="1"/>
  <c r="K1718" i="2" s="1"/>
  <c r="L1718" i="2" s="1"/>
  <c r="F1718" i="2"/>
  <c r="D1718" i="2"/>
  <c r="I1717" i="2"/>
  <c r="H1717" i="2" s="1"/>
  <c r="K1717" i="2" s="1"/>
  <c r="L1717" i="2" s="1"/>
  <c r="F1717" i="2"/>
  <c r="D1717" i="2"/>
  <c r="I1716" i="2"/>
  <c r="H1716" i="2" s="1"/>
  <c r="K1716" i="2" s="1"/>
  <c r="L1716" i="2" s="1"/>
  <c r="F1716" i="2"/>
  <c r="D1716" i="2"/>
  <c r="I1715" i="2"/>
  <c r="H1715" i="2" s="1"/>
  <c r="K1715" i="2" s="1"/>
  <c r="L1715" i="2" s="1"/>
  <c r="F1715" i="2"/>
  <c r="D1715" i="2"/>
  <c r="I1714" i="2"/>
  <c r="H1714" i="2" s="1"/>
  <c r="K1714" i="2" s="1"/>
  <c r="L1714" i="2" s="1"/>
  <c r="Q1714" i="2" s="1"/>
  <c r="F1714" i="2"/>
  <c r="D1714" i="2"/>
  <c r="I1713" i="2"/>
  <c r="H1713" i="2" s="1"/>
  <c r="K1713" i="2" s="1"/>
  <c r="L1713" i="2" s="1"/>
  <c r="F1713" i="2"/>
  <c r="D1713" i="2"/>
  <c r="I1712" i="2"/>
  <c r="H1712" i="2" s="1"/>
  <c r="K1712" i="2" s="1"/>
  <c r="L1712" i="2" s="1"/>
  <c r="F1712" i="2"/>
  <c r="D1712" i="2"/>
  <c r="I1711" i="2"/>
  <c r="H1711" i="2" s="1"/>
  <c r="K1711" i="2" s="1"/>
  <c r="L1711" i="2" s="1"/>
  <c r="Q1711" i="2" s="1"/>
  <c r="F1711" i="2"/>
  <c r="D1711" i="2"/>
  <c r="I1710" i="2"/>
  <c r="H1710" i="2" s="1"/>
  <c r="K1710" i="2" s="1"/>
  <c r="L1710" i="2" s="1"/>
  <c r="F1710" i="2"/>
  <c r="D1710" i="2"/>
  <c r="I1709" i="2"/>
  <c r="H1709" i="2" s="1"/>
  <c r="K1709" i="2" s="1"/>
  <c r="L1709" i="2" s="1"/>
  <c r="F1709" i="2"/>
  <c r="D1709" i="2"/>
  <c r="I1708" i="2"/>
  <c r="H1708" i="2" s="1"/>
  <c r="K1708" i="2" s="1"/>
  <c r="L1708" i="2" s="1"/>
  <c r="M1708" i="2" s="1"/>
  <c r="F1708" i="2"/>
  <c r="D1708" i="2"/>
  <c r="I1706" i="2"/>
  <c r="H1706" i="2" s="1"/>
  <c r="K1706" i="2" s="1"/>
  <c r="L1706" i="2" s="1"/>
  <c r="F1706" i="2"/>
  <c r="D1706" i="2"/>
  <c r="I1705" i="2"/>
  <c r="H1705" i="2" s="1"/>
  <c r="K1705" i="2" s="1"/>
  <c r="L1705" i="2" s="1"/>
  <c r="F1705" i="2"/>
  <c r="D1705" i="2"/>
  <c r="I1704" i="2"/>
  <c r="H1704" i="2" s="1"/>
  <c r="K1704" i="2" s="1"/>
  <c r="L1704" i="2" s="1"/>
  <c r="F1704" i="2"/>
  <c r="D1704" i="2"/>
  <c r="I1703" i="2"/>
  <c r="H1703" i="2" s="1"/>
  <c r="K1703" i="2" s="1"/>
  <c r="L1703" i="2" s="1"/>
  <c r="F1703" i="2"/>
  <c r="D1703" i="2"/>
  <c r="I1702" i="2"/>
  <c r="H1702" i="2" s="1"/>
  <c r="K1702" i="2" s="1"/>
  <c r="L1702" i="2" s="1"/>
  <c r="F1702" i="2"/>
  <c r="D1702" i="2"/>
  <c r="I1701" i="2"/>
  <c r="H1701" i="2" s="1"/>
  <c r="K1701" i="2" s="1"/>
  <c r="L1701" i="2" s="1"/>
  <c r="Q1701" i="2" s="1"/>
  <c r="F1701" i="2"/>
  <c r="D1701" i="2"/>
  <c r="I1700" i="2"/>
  <c r="H1700" i="2" s="1"/>
  <c r="K1700" i="2" s="1"/>
  <c r="L1700" i="2" s="1"/>
  <c r="F1700" i="2"/>
  <c r="D1700" i="2"/>
  <c r="I1699" i="2"/>
  <c r="H1699" i="2" s="1"/>
  <c r="K1699" i="2" s="1"/>
  <c r="L1699" i="2" s="1"/>
  <c r="F1699" i="2"/>
  <c r="D1699" i="2"/>
  <c r="I1698" i="2"/>
  <c r="H1698" i="2" s="1"/>
  <c r="K1698" i="2" s="1"/>
  <c r="L1698" i="2" s="1"/>
  <c r="F1698" i="2"/>
  <c r="D1698" i="2"/>
  <c r="I1697" i="2"/>
  <c r="H1697" i="2" s="1"/>
  <c r="K1697" i="2" s="1"/>
  <c r="L1697" i="2" s="1"/>
  <c r="F1697" i="2"/>
  <c r="D1697" i="2"/>
  <c r="I1696" i="2"/>
  <c r="H1696" i="2" s="1"/>
  <c r="K1696" i="2" s="1"/>
  <c r="L1696" i="2" s="1"/>
  <c r="F1696" i="2"/>
  <c r="D1696" i="2"/>
  <c r="I1695" i="2"/>
  <c r="H1695" i="2" s="1"/>
  <c r="K1695" i="2" s="1"/>
  <c r="L1695" i="2" s="1"/>
  <c r="F1695" i="2"/>
  <c r="D1695" i="2"/>
  <c r="I1694" i="2"/>
  <c r="H1694" i="2" s="1"/>
  <c r="K1694" i="2" s="1"/>
  <c r="L1694" i="2" s="1"/>
  <c r="F1694" i="2"/>
  <c r="D1694" i="2"/>
  <c r="I1693" i="2"/>
  <c r="H1693" i="2" s="1"/>
  <c r="K1693" i="2" s="1"/>
  <c r="L1693" i="2" s="1"/>
  <c r="F1693" i="2"/>
  <c r="D1693" i="2"/>
  <c r="I1692" i="2"/>
  <c r="H1692" i="2" s="1"/>
  <c r="K1692" i="2" s="1"/>
  <c r="L1692" i="2" s="1"/>
  <c r="F1692" i="2"/>
  <c r="D1692" i="2"/>
  <c r="I1689" i="2"/>
  <c r="H1689" i="2" s="1"/>
  <c r="K1689" i="2" s="1"/>
  <c r="L1689" i="2" s="1"/>
  <c r="F1689" i="2"/>
  <c r="D1689" i="2"/>
  <c r="I1688" i="2"/>
  <c r="H1688" i="2" s="1"/>
  <c r="K1688" i="2" s="1"/>
  <c r="L1688" i="2" s="1"/>
  <c r="F1688" i="2"/>
  <c r="D1688" i="2"/>
  <c r="I1687" i="2"/>
  <c r="H1687" i="2" s="1"/>
  <c r="K1687" i="2" s="1"/>
  <c r="L1687" i="2" s="1"/>
  <c r="F1687" i="2"/>
  <c r="D1687" i="2"/>
  <c r="I1686" i="2"/>
  <c r="H1686" i="2" s="1"/>
  <c r="K1686" i="2" s="1"/>
  <c r="L1686" i="2" s="1"/>
  <c r="F1686" i="2"/>
  <c r="D1686" i="2"/>
  <c r="I1685" i="2"/>
  <c r="H1685" i="2" s="1"/>
  <c r="K1685" i="2" s="1"/>
  <c r="L1685" i="2" s="1"/>
  <c r="F1685" i="2"/>
  <c r="D1685" i="2"/>
  <c r="I1684" i="2"/>
  <c r="H1684" i="2" s="1"/>
  <c r="K1684" i="2" s="1"/>
  <c r="L1684" i="2" s="1"/>
  <c r="F1684" i="2"/>
  <c r="D1684" i="2"/>
  <c r="I1683" i="2"/>
  <c r="H1683" i="2" s="1"/>
  <c r="K1683" i="2" s="1"/>
  <c r="L1683" i="2" s="1"/>
  <c r="F1683" i="2"/>
  <c r="D1683" i="2"/>
  <c r="I1680" i="2"/>
  <c r="H1680" i="2" s="1"/>
  <c r="K1680" i="2" s="1"/>
  <c r="L1680" i="2" s="1"/>
  <c r="M1680" i="2" s="1"/>
  <c r="F1680" i="2"/>
  <c r="D1680" i="2"/>
  <c r="I1679" i="2"/>
  <c r="H1679" i="2" s="1"/>
  <c r="K1679" i="2" s="1"/>
  <c r="L1679" i="2" s="1"/>
  <c r="F1679" i="2"/>
  <c r="D1679" i="2"/>
  <c r="I1678" i="2"/>
  <c r="H1678" i="2" s="1"/>
  <c r="K1678" i="2" s="1"/>
  <c r="L1678" i="2" s="1"/>
  <c r="F1678" i="2"/>
  <c r="D1678" i="2"/>
  <c r="I1677" i="2"/>
  <c r="H1677" i="2" s="1"/>
  <c r="K1677" i="2" s="1"/>
  <c r="L1677" i="2" s="1"/>
  <c r="F1677" i="2"/>
  <c r="D1677" i="2"/>
  <c r="I1676" i="2"/>
  <c r="H1676" i="2" s="1"/>
  <c r="K1676" i="2" s="1"/>
  <c r="L1676" i="2" s="1"/>
  <c r="F1676" i="2"/>
  <c r="D1676" i="2"/>
  <c r="I1674" i="2"/>
  <c r="H1674" i="2" s="1"/>
  <c r="K1674" i="2" s="1"/>
  <c r="L1674" i="2" s="1"/>
  <c r="F1674" i="2"/>
  <c r="D1674" i="2"/>
  <c r="I1673" i="2"/>
  <c r="H1673" i="2" s="1"/>
  <c r="K1673" i="2" s="1"/>
  <c r="L1673" i="2" s="1"/>
  <c r="F1673" i="2"/>
  <c r="D1673" i="2"/>
  <c r="I1672" i="2"/>
  <c r="H1672" i="2" s="1"/>
  <c r="K1672" i="2" s="1"/>
  <c r="L1672" i="2" s="1"/>
  <c r="Q1672" i="2" s="1"/>
  <c r="F1672" i="2"/>
  <c r="D1672" i="2"/>
  <c r="I1671" i="2"/>
  <c r="H1671" i="2" s="1"/>
  <c r="K1671" i="2" s="1"/>
  <c r="L1671" i="2" s="1"/>
  <c r="F1671" i="2"/>
  <c r="D1671" i="2"/>
  <c r="I1670" i="2"/>
  <c r="H1670" i="2" s="1"/>
  <c r="K1670" i="2" s="1"/>
  <c r="L1670" i="2" s="1"/>
  <c r="F1670" i="2"/>
  <c r="D1670" i="2"/>
  <c r="I1668" i="2"/>
  <c r="H1668" i="2" s="1"/>
  <c r="K1668" i="2" s="1"/>
  <c r="L1668" i="2" s="1"/>
  <c r="F1668" i="2"/>
  <c r="D1668" i="2"/>
  <c r="I1665" i="2"/>
  <c r="H1665" i="2" s="1"/>
  <c r="K1665" i="2" s="1"/>
  <c r="L1665" i="2" s="1"/>
  <c r="F1665" i="2"/>
  <c r="D1665" i="2"/>
  <c r="I1664" i="2"/>
  <c r="H1664" i="2" s="1"/>
  <c r="K1664" i="2" s="1"/>
  <c r="L1664" i="2" s="1"/>
  <c r="N1664" i="2" s="1"/>
  <c r="F1664" i="2"/>
  <c r="D1664" i="2"/>
  <c r="I1662" i="2"/>
  <c r="H1662" i="2" s="1"/>
  <c r="K1662" i="2" s="1"/>
  <c r="L1662" i="2" s="1"/>
  <c r="F1662" i="2"/>
  <c r="D1662" i="2"/>
  <c r="I1661" i="2"/>
  <c r="H1661" i="2" s="1"/>
  <c r="K1661" i="2" s="1"/>
  <c r="L1661" i="2" s="1"/>
  <c r="F1661" i="2"/>
  <c r="D1661" i="2"/>
  <c r="I1659" i="2"/>
  <c r="H1659" i="2" s="1"/>
  <c r="K1659" i="2" s="1"/>
  <c r="L1659" i="2" s="1"/>
  <c r="F1659" i="2"/>
  <c r="D1659" i="2"/>
  <c r="I1658" i="2"/>
  <c r="H1658" i="2" s="1"/>
  <c r="K1658" i="2" s="1"/>
  <c r="L1658" i="2" s="1"/>
  <c r="F1658" i="2"/>
  <c r="D1658" i="2"/>
  <c r="I1657" i="2"/>
  <c r="H1657" i="2" s="1"/>
  <c r="K1657" i="2" s="1"/>
  <c r="L1657" i="2" s="1"/>
  <c r="F1657" i="2"/>
  <c r="D1657" i="2"/>
  <c r="I1656" i="2"/>
  <c r="H1656" i="2" s="1"/>
  <c r="K1656" i="2" s="1"/>
  <c r="L1656" i="2" s="1"/>
  <c r="F1656" i="2"/>
  <c r="D1656" i="2"/>
  <c r="I1655" i="2"/>
  <c r="H1655" i="2" s="1"/>
  <c r="K1655" i="2" s="1"/>
  <c r="L1655" i="2" s="1"/>
  <c r="M1655" i="2" s="1"/>
  <c r="F1655" i="2"/>
  <c r="D1655" i="2"/>
  <c r="I1654" i="2"/>
  <c r="H1654" i="2" s="1"/>
  <c r="K1654" i="2" s="1"/>
  <c r="L1654" i="2" s="1"/>
  <c r="M1654" i="2" s="1"/>
  <c r="F1654" i="2"/>
  <c r="D1654" i="2"/>
  <c r="I1643" i="2"/>
  <c r="H1643" i="2" s="1"/>
  <c r="K1643" i="2" s="1"/>
  <c r="L1643" i="2" s="1"/>
  <c r="F1643" i="2"/>
  <c r="D1643" i="2"/>
  <c r="I1639" i="2"/>
  <c r="H1639" i="2" s="1"/>
  <c r="K1639" i="2" s="1"/>
  <c r="L1639" i="2" s="1"/>
  <c r="F1639" i="2"/>
  <c r="D1639" i="2"/>
  <c r="I1628" i="2"/>
  <c r="H1628" i="2" s="1"/>
  <c r="K1628" i="2" s="1"/>
  <c r="L1628" i="2" s="1"/>
  <c r="F1628" i="2"/>
  <c r="D1628" i="2"/>
  <c r="I1627" i="2"/>
  <c r="H1627" i="2" s="1"/>
  <c r="K1627" i="2" s="1"/>
  <c r="L1627" i="2" s="1"/>
  <c r="F1627" i="2"/>
  <c r="D1627" i="2"/>
  <c r="I1626" i="2"/>
  <c r="H1626" i="2" s="1"/>
  <c r="K1626" i="2" s="1"/>
  <c r="L1626" i="2" s="1"/>
  <c r="F1626" i="2"/>
  <c r="D1626" i="2"/>
  <c r="I1624" i="2"/>
  <c r="H1624" i="2" s="1"/>
  <c r="K1624" i="2" s="1"/>
  <c r="L1624" i="2" s="1"/>
  <c r="F1624" i="2"/>
  <c r="D1624" i="2"/>
  <c r="I1623" i="2"/>
  <c r="H1623" i="2" s="1"/>
  <c r="K1623" i="2" s="1"/>
  <c r="L1623" i="2" s="1"/>
  <c r="Q1623" i="2" s="1"/>
  <c r="F1623" i="2"/>
  <c r="D1623" i="2"/>
  <c r="I1621" i="2"/>
  <c r="H1621" i="2" s="1"/>
  <c r="K1621" i="2" s="1"/>
  <c r="L1621" i="2" s="1"/>
  <c r="F1621" i="2"/>
  <c r="D1621" i="2"/>
  <c r="I1618" i="2"/>
  <c r="H1618" i="2" s="1"/>
  <c r="K1618" i="2" s="1"/>
  <c r="L1618" i="2" s="1"/>
  <c r="F1618" i="2"/>
  <c r="D1618" i="2"/>
  <c r="I1615" i="2"/>
  <c r="H1615" i="2" s="1"/>
  <c r="K1615" i="2" s="1"/>
  <c r="L1615" i="2" s="1"/>
  <c r="F1615" i="2"/>
  <c r="D1615" i="2"/>
  <c r="I1614" i="2"/>
  <c r="H1614" i="2" s="1"/>
  <c r="K1614" i="2" s="1"/>
  <c r="L1614" i="2" s="1"/>
  <c r="Q1614" i="2" s="1"/>
  <c r="F1614" i="2"/>
  <c r="D1614" i="2"/>
  <c r="I1612" i="2"/>
  <c r="H1612" i="2" s="1"/>
  <c r="K1612" i="2" s="1"/>
  <c r="L1612" i="2" s="1"/>
  <c r="M1612" i="2" s="1"/>
  <c r="F1612" i="2"/>
  <c r="D1612" i="2"/>
  <c r="I1610" i="2"/>
  <c r="H1610" i="2" s="1"/>
  <c r="K1610" i="2" s="1"/>
  <c r="L1610" i="2" s="1"/>
  <c r="F1610" i="2"/>
  <c r="D1610" i="2"/>
  <c r="I1609" i="2"/>
  <c r="H1609" i="2" s="1"/>
  <c r="K1609" i="2" s="1"/>
  <c r="L1609" i="2" s="1"/>
  <c r="Q1609" i="2" s="1"/>
  <c r="F1609" i="2"/>
  <c r="D1609" i="2"/>
  <c r="I1608" i="2"/>
  <c r="H1608" i="2" s="1"/>
  <c r="K1608" i="2" s="1"/>
  <c r="L1608" i="2" s="1"/>
  <c r="Q1608" i="2" s="1"/>
  <c r="F1608" i="2"/>
  <c r="D1608" i="2"/>
  <c r="I1607" i="2"/>
  <c r="H1607" i="2" s="1"/>
  <c r="K1607" i="2" s="1"/>
  <c r="L1607" i="2" s="1"/>
  <c r="F1607" i="2"/>
  <c r="D1607" i="2"/>
  <c r="I1606" i="2"/>
  <c r="H1606" i="2" s="1"/>
  <c r="K1606" i="2" s="1"/>
  <c r="L1606" i="2" s="1"/>
  <c r="N1606" i="2" s="1"/>
  <c r="R1606" i="2" s="1"/>
  <c r="F1606" i="2"/>
  <c r="D1606" i="2"/>
  <c r="I1605" i="2"/>
  <c r="H1605" i="2" s="1"/>
  <c r="K1605" i="2" s="1"/>
  <c r="L1605" i="2" s="1"/>
  <c r="M1605" i="2" s="1"/>
  <c r="F1605" i="2"/>
  <c r="D1605" i="2"/>
  <c r="I1604" i="2"/>
  <c r="H1604" i="2" s="1"/>
  <c r="K1604" i="2" s="1"/>
  <c r="L1604" i="2" s="1"/>
  <c r="Q1604" i="2" s="1"/>
  <c r="F1604" i="2"/>
  <c r="D1604" i="2"/>
  <c r="I1603" i="2"/>
  <c r="H1603" i="2" s="1"/>
  <c r="K1603" i="2" s="1"/>
  <c r="L1603" i="2" s="1"/>
  <c r="F1603" i="2"/>
  <c r="D1603" i="2"/>
  <c r="I1602" i="2"/>
  <c r="H1602" i="2" s="1"/>
  <c r="K1602" i="2" s="1"/>
  <c r="L1602" i="2" s="1"/>
  <c r="F1602" i="2"/>
  <c r="D1602" i="2"/>
  <c r="I1601" i="2"/>
  <c r="H1601" i="2" s="1"/>
  <c r="K1601" i="2" s="1"/>
  <c r="L1601" i="2" s="1"/>
  <c r="F1601" i="2"/>
  <c r="D1601" i="2"/>
  <c r="I1600" i="2"/>
  <c r="H1600" i="2" s="1"/>
  <c r="K1600" i="2" s="1"/>
  <c r="L1600" i="2" s="1"/>
  <c r="Q1600" i="2" s="1"/>
  <c r="F1600" i="2"/>
  <c r="D1600" i="2"/>
  <c r="I1599" i="2"/>
  <c r="H1599" i="2" s="1"/>
  <c r="K1599" i="2" s="1"/>
  <c r="L1599" i="2" s="1"/>
  <c r="Q1599" i="2" s="1"/>
  <c r="F1599" i="2"/>
  <c r="D1599" i="2"/>
  <c r="I1598" i="2"/>
  <c r="H1598" i="2" s="1"/>
  <c r="K1598" i="2" s="1"/>
  <c r="L1598" i="2" s="1"/>
  <c r="F1598" i="2"/>
  <c r="D1598" i="2"/>
  <c r="I1597" i="2"/>
  <c r="H1597" i="2" s="1"/>
  <c r="K1597" i="2" s="1"/>
  <c r="L1597" i="2" s="1"/>
  <c r="M1597" i="2" s="1"/>
  <c r="F1597" i="2"/>
  <c r="D1597" i="2"/>
  <c r="I1596" i="2"/>
  <c r="H1596" i="2" s="1"/>
  <c r="K1596" i="2" s="1"/>
  <c r="L1596" i="2" s="1"/>
  <c r="Q1596" i="2" s="1"/>
  <c r="F1596" i="2"/>
  <c r="D1596" i="2"/>
  <c r="I1595" i="2"/>
  <c r="H1595" i="2" s="1"/>
  <c r="K1595" i="2" s="1"/>
  <c r="L1595" i="2" s="1"/>
  <c r="F1595" i="2"/>
  <c r="D1595" i="2"/>
  <c r="I1594" i="2"/>
  <c r="H1594" i="2" s="1"/>
  <c r="K1594" i="2" s="1"/>
  <c r="L1594" i="2" s="1"/>
  <c r="M1594" i="2" s="1"/>
  <c r="F1594" i="2"/>
  <c r="D1594" i="2"/>
  <c r="I1593" i="2"/>
  <c r="H1593" i="2" s="1"/>
  <c r="K1593" i="2" s="1"/>
  <c r="L1593" i="2" s="1"/>
  <c r="F1593" i="2"/>
  <c r="D1593" i="2"/>
  <c r="I1592" i="2"/>
  <c r="H1592" i="2" s="1"/>
  <c r="K1592" i="2" s="1"/>
  <c r="L1592" i="2" s="1"/>
  <c r="Q1592" i="2" s="1"/>
  <c r="F1592" i="2"/>
  <c r="D1592" i="2"/>
  <c r="I1591" i="2"/>
  <c r="H1591" i="2" s="1"/>
  <c r="K1591" i="2" s="1"/>
  <c r="L1591" i="2" s="1"/>
  <c r="F1591" i="2"/>
  <c r="D1591" i="2"/>
  <c r="I1590" i="2"/>
  <c r="H1590" i="2" s="1"/>
  <c r="K1590" i="2" s="1"/>
  <c r="L1590" i="2" s="1"/>
  <c r="N1590" i="2" s="1"/>
  <c r="F1590" i="2"/>
  <c r="D1590" i="2"/>
  <c r="I1589" i="2"/>
  <c r="H1589" i="2" s="1"/>
  <c r="K1589" i="2" s="1"/>
  <c r="L1589" i="2" s="1"/>
  <c r="F1589" i="2"/>
  <c r="D1589" i="2"/>
  <c r="I1588" i="2"/>
  <c r="H1588" i="2" s="1"/>
  <c r="K1588" i="2" s="1"/>
  <c r="L1588" i="2" s="1"/>
  <c r="F1588" i="2"/>
  <c r="D1588" i="2"/>
  <c r="I1587" i="2"/>
  <c r="H1587" i="2" s="1"/>
  <c r="K1587" i="2" s="1"/>
  <c r="L1587" i="2" s="1"/>
  <c r="F1587" i="2"/>
  <c r="D1587" i="2"/>
  <c r="I1586" i="2"/>
  <c r="H1586" i="2" s="1"/>
  <c r="K1586" i="2" s="1"/>
  <c r="L1586" i="2" s="1"/>
  <c r="F1586" i="2"/>
  <c r="D1586" i="2"/>
  <c r="I1585" i="2"/>
  <c r="H1585" i="2" s="1"/>
  <c r="K1585" i="2" s="1"/>
  <c r="L1585" i="2" s="1"/>
  <c r="F1585" i="2"/>
  <c r="D1585" i="2"/>
  <c r="I1584" i="2"/>
  <c r="H1584" i="2" s="1"/>
  <c r="K1584" i="2" s="1"/>
  <c r="L1584" i="2" s="1"/>
  <c r="M1584" i="2" s="1"/>
  <c r="F1584" i="2"/>
  <c r="D1584" i="2"/>
  <c r="I1582" i="2"/>
  <c r="H1582" i="2" s="1"/>
  <c r="K1582" i="2" s="1"/>
  <c r="L1582" i="2" s="1"/>
  <c r="F1582" i="2"/>
  <c r="D1582" i="2"/>
  <c r="I1581" i="2"/>
  <c r="H1581" i="2" s="1"/>
  <c r="K1581" i="2" s="1"/>
  <c r="L1581" i="2" s="1"/>
  <c r="F1581" i="2"/>
  <c r="D1581" i="2"/>
  <c r="I1580" i="2"/>
  <c r="H1580" i="2" s="1"/>
  <c r="K1580" i="2" s="1"/>
  <c r="L1580" i="2" s="1"/>
  <c r="F1580" i="2"/>
  <c r="D1580" i="2"/>
  <c r="I1579" i="2"/>
  <c r="H1579" i="2" s="1"/>
  <c r="K1579" i="2" s="1"/>
  <c r="L1579" i="2" s="1"/>
  <c r="Q1579" i="2" s="1"/>
  <c r="F1579" i="2"/>
  <c r="D1579" i="2"/>
  <c r="I1578" i="2"/>
  <c r="H1578" i="2" s="1"/>
  <c r="K1578" i="2" s="1"/>
  <c r="L1578" i="2" s="1"/>
  <c r="F1578" i="2"/>
  <c r="D1578" i="2"/>
  <c r="I1576" i="2"/>
  <c r="H1576" i="2" s="1"/>
  <c r="K1576" i="2" s="1"/>
  <c r="L1576" i="2" s="1"/>
  <c r="F1576" i="2"/>
  <c r="D1576" i="2"/>
  <c r="I1575" i="2"/>
  <c r="H1575" i="2" s="1"/>
  <c r="K1575" i="2" s="1"/>
  <c r="L1575" i="2" s="1"/>
  <c r="F1575" i="2"/>
  <c r="D1575" i="2"/>
  <c r="I1573" i="2"/>
  <c r="H1573" i="2" s="1"/>
  <c r="K1573" i="2" s="1"/>
  <c r="L1573" i="2" s="1"/>
  <c r="F1573" i="2"/>
  <c r="D1573" i="2"/>
  <c r="I1572" i="2"/>
  <c r="H1572" i="2" s="1"/>
  <c r="K1572" i="2" s="1"/>
  <c r="L1572" i="2" s="1"/>
  <c r="F1572" i="2"/>
  <c r="D1572" i="2"/>
  <c r="I1571" i="2"/>
  <c r="H1571" i="2" s="1"/>
  <c r="K1571" i="2" s="1"/>
  <c r="L1571" i="2" s="1"/>
  <c r="F1571" i="2"/>
  <c r="D1571" i="2"/>
  <c r="I1569" i="2"/>
  <c r="H1569" i="2" s="1"/>
  <c r="K1569" i="2" s="1"/>
  <c r="L1569" i="2" s="1"/>
  <c r="F1569" i="2"/>
  <c r="D1569" i="2"/>
  <c r="I1568" i="2"/>
  <c r="H1568" i="2" s="1"/>
  <c r="K1568" i="2" s="1"/>
  <c r="L1568" i="2" s="1"/>
  <c r="F1568" i="2"/>
  <c r="D1568" i="2"/>
  <c r="I1566" i="2"/>
  <c r="H1566" i="2" s="1"/>
  <c r="K1566" i="2" s="1"/>
  <c r="L1566" i="2" s="1"/>
  <c r="Q1566" i="2" s="1"/>
  <c r="F1566" i="2"/>
  <c r="D1566" i="2"/>
  <c r="I1564" i="2"/>
  <c r="H1564" i="2" s="1"/>
  <c r="K1564" i="2" s="1"/>
  <c r="L1564" i="2" s="1"/>
  <c r="F1564" i="2"/>
  <c r="D1564" i="2"/>
  <c r="I1563" i="2"/>
  <c r="H1563" i="2" s="1"/>
  <c r="K1563" i="2" s="1"/>
  <c r="L1563" i="2" s="1"/>
  <c r="F1563" i="2"/>
  <c r="D1563" i="2"/>
  <c r="I1562" i="2"/>
  <c r="H1562" i="2" s="1"/>
  <c r="K1562" i="2" s="1"/>
  <c r="L1562" i="2" s="1"/>
  <c r="F1562" i="2"/>
  <c r="D1562" i="2"/>
  <c r="I1561" i="2"/>
  <c r="H1561" i="2" s="1"/>
  <c r="K1561" i="2" s="1"/>
  <c r="L1561" i="2" s="1"/>
  <c r="F1561" i="2"/>
  <c r="D1561" i="2"/>
  <c r="I1560" i="2"/>
  <c r="H1560" i="2" s="1"/>
  <c r="K1560" i="2" s="1"/>
  <c r="L1560" i="2" s="1"/>
  <c r="F1560" i="2"/>
  <c r="D1560" i="2"/>
  <c r="I1559" i="2"/>
  <c r="H1559" i="2" s="1"/>
  <c r="K1559" i="2" s="1"/>
  <c r="L1559" i="2" s="1"/>
  <c r="F1559" i="2"/>
  <c r="D1559" i="2"/>
  <c r="I1558" i="2"/>
  <c r="H1558" i="2" s="1"/>
  <c r="K1558" i="2" s="1"/>
  <c r="L1558" i="2" s="1"/>
  <c r="F1558" i="2"/>
  <c r="D1558" i="2"/>
  <c r="I1557" i="2"/>
  <c r="H1557" i="2" s="1"/>
  <c r="K1557" i="2" s="1"/>
  <c r="L1557" i="2" s="1"/>
  <c r="F1557" i="2"/>
  <c r="D1557" i="2"/>
  <c r="I1556" i="2"/>
  <c r="H1556" i="2" s="1"/>
  <c r="K1556" i="2" s="1"/>
  <c r="L1556" i="2" s="1"/>
  <c r="F1556" i="2"/>
  <c r="D1556" i="2"/>
  <c r="I1555" i="2"/>
  <c r="H1555" i="2" s="1"/>
  <c r="K1555" i="2" s="1"/>
  <c r="L1555" i="2" s="1"/>
  <c r="F1555" i="2"/>
  <c r="D1555" i="2"/>
  <c r="I1554" i="2"/>
  <c r="H1554" i="2" s="1"/>
  <c r="K1554" i="2" s="1"/>
  <c r="L1554" i="2" s="1"/>
  <c r="F1554" i="2"/>
  <c r="D1554" i="2"/>
  <c r="I1553" i="2"/>
  <c r="H1553" i="2" s="1"/>
  <c r="K1553" i="2" s="1"/>
  <c r="L1553" i="2" s="1"/>
  <c r="F1553" i="2"/>
  <c r="D1553" i="2"/>
  <c r="I1552" i="2"/>
  <c r="H1552" i="2" s="1"/>
  <c r="K1552" i="2" s="1"/>
  <c r="L1552" i="2" s="1"/>
  <c r="F1552" i="2"/>
  <c r="D1552" i="2"/>
  <c r="I1551" i="2"/>
  <c r="H1551" i="2" s="1"/>
  <c r="K1551" i="2" s="1"/>
  <c r="L1551" i="2" s="1"/>
  <c r="F1551" i="2"/>
  <c r="D1551" i="2"/>
  <c r="I1550" i="2"/>
  <c r="H1550" i="2" s="1"/>
  <c r="K1550" i="2" s="1"/>
  <c r="L1550" i="2" s="1"/>
  <c r="F1550" i="2"/>
  <c r="D1550" i="2"/>
  <c r="I1549" i="2"/>
  <c r="H1549" i="2" s="1"/>
  <c r="K1549" i="2" s="1"/>
  <c r="L1549" i="2" s="1"/>
  <c r="F1549" i="2"/>
  <c r="D1549" i="2"/>
  <c r="I1548" i="2"/>
  <c r="H1548" i="2" s="1"/>
  <c r="K1548" i="2" s="1"/>
  <c r="L1548" i="2" s="1"/>
  <c r="Q1548" i="2" s="1"/>
  <c r="F1548" i="2"/>
  <c r="D1548" i="2"/>
  <c r="I1547" i="2"/>
  <c r="H1547" i="2" s="1"/>
  <c r="K1547" i="2" s="1"/>
  <c r="L1547" i="2" s="1"/>
  <c r="F1547" i="2"/>
  <c r="D1547" i="2"/>
  <c r="I1546" i="2"/>
  <c r="H1546" i="2" s="1"/>
  <c r="K1546" i="2" s="1"/>
  <c r="L1546" i="2" s="1"/>
  <c r="F1546" i="2"/>
  <c r="D1546" i="2"/>
  <c r="I1545" i="2"/>
  <c r="H1545" i="2" s="1"/>
  <c r="K1545" i="2" s="1"/>
  <c r="L1545" i="2" s="1"/>
  <c r="F1545" i="2"/>
  <c r="D1545" i="2"/>
  <c r="I1528" i="2"/>
  <c r="H1528" i="2" s="1"/>
  <c r="K1528" i="2" s="1"/>
  <c r="L1528" i="2" s="1"/>
  <c r="M1528" i="2" s="1"/>
  <c r="F1528" i="2"/>
  <c r="D1528" i="2"/>
  <c r="I1527" i="2"/>
  <c r="H1527" i="2" s="1"/>
  <c r="K1527" i="2" s="1"/>
  <c r="L1527" i="2" s="1"/>
  <c r="F1527" i="2"/>
  <c r="D1527" i="2"/>
  <c r="I1526" i="2"/>
  <c r="H1526" i="2" s="1"/>
  <c r="K1526" i="2" s="1"/>
  <c r="L1526" i="2" s="1"/>
  <c r="F1526" i="2"/>
  <c r="D1526" i="2"/>
  <c r="I1525" i="2"/>
  <c r="H1525" i="2" s="1"/>
  <c r="K1525" i="2" s="1"/>
  <c r="L1525" i="2" s="1"/>
  <c r="F1525" i="2"/>
  <c r="D1525" i="2"/>
  <c r="I1524" i="2"/>
  <c r="H1524" i="2" s="1"/>
  <c r="K1524" i="2" s="1"/>
  <c r="L1524" i="2" s="1"/>
  <c r="F1524" i="2"/>
  <c r="D1524" i="2"/>
  <c r="I1523" i="2"/>
  <c r="H1523" i="2" s="1"/>
  <c r="K1523" i="2" s="1"/>
  <c r="L1523" i="2" s="1"/>
  <c r="F1523" i="2"/>
  <c r="D1523" i="2"/>
  <c r="I1522" i="2"/>
  <c r="H1522" i="2" s="1"/>
  <c r="K1522" i="2" s="1"/>
  <c r="L1522" i="2" s="1"/>
  <c r="F1522" i="2"/>
  <c r="D1522" i="2"/>
  <c r="I1521" i="2"/>
  <c r="H1521" i="2" s="1"/>
  <c r="K1521" i="2" s="1"/>
  <c r="L1521" i="2" s="1"/>
  <c r="F1521" i="2"/>
  <c r="D1521" i="2"/>
  <c r="I1519" i="2"/>
  <c r="H1519" i="2" s="1"/>
  <c r="K1519" i="2" s="1"/>
  <c r="L1519" i="2" s="1"/>
  <c r="F1519" i="2"/>
  <c r="D1519" i="2"/>
  <c r="I1518" i="2"/>
  <c r="H1518" i="2" s="1"/>
  <c r="K1518" i="2" s="1"/>
  <c r="L1518" i="2" s="1"/>
  <c r="F1518" i="2"/>
  <c r="D1518" i="2"/>
  <c r="I1517" i="2"/>
  <c r="H1517" i="2" s="1"/>
  <c r="K1517" i="2" s="1"/>
  <c r="L1517" i="2" s="1"/>
  <c r="F1517" i="2"/>
  <c r="D1517" i="2"/>
  <c r="I1515" i="2"/>
  <c r="H1515" i="2" s="1"/>
  <c r="K1515" i="2" s="1"/>
  <c r="L1515" i="2" s="1"/>
  <c r="F1515" i="2"/>
  <c r="D1515" i="2"/>
  <c r="I1513" i="2"/>
  <c r="H1513" i="2" s="1"/>
  <c r="K1513" i="2" s="1"/>
  <c r="L1513" i="2" s="1"/>
  <c r="Q1513" i="2" s="1"/>
  <c r="F1513" i="2"/>
  <c r="D1513" i="2"/>
  <c r="I1512" i="2"/>
  <c r="H1512" i="2" s="1"/>
  <c r="K1512" i="2" s="1"/>
  <c r="L1512" i="2" s="1"/>
  <c r="F1512" i="2"/>
  <c r="D1512" i="2"/>
  <c r="I1510" i="2"/>
  <c r="H1510" i="2" s="1"/>
  <c r="K1510" i="2" s="1"/>
  <c r="L1510" i="2" s="1"/>
  <c r="F1510" i="2"/>
  <c r="D1510" i="2"/>
  <c r="I1509" i="2"/>
  <c r="H1509" i="2" s="1"/>
  <c r="K1509" i="2" s="1"/>
  <c r="L1509" i="2" s="1"/>
  <c r="F1509" i="2"/>
  <c r="D1509" i="2"/>
  <c r="I1508" i="2"/>
  <c r="H1508" i="2" s="1"/>
  <c r="K1508" i="2" s="1"/>
  <c r="L1508" i="2" s="1"/>
  <c r="Q1508" i="2" s="1"/>
  <c r="F1508" i="2"/>
  <c r="D1508" i="2"/>
  <c r="I1507" i="2"/>
  <c r="H1507" i="2" s="1"/>
  <c r="K1507" i="2" s="1"/>
  <c r="L1507" i="2" s="1"/>
  <c r="F1507" i="2"/>
  <c r="D1507" i="2"/>
  <c r="I1506" i="2"/>
  <c r="H1506" i="2" s="1"/>
  <c r="K1506" i="2" s="1"/>
  <c r="L1506" i="2" s="1"/>
  <c r="F1506" i="2"/>
  <c r="D1506" i="2"/>
  <c r="I1505" i="2"/>
  <c r="H1505" i="2" s="1"/>
  <c r="K1505" i="2" s="1"/>
  <c r="L1505" i="2" s="1"/>
  <c r="F1505" i="2"/>
  <c r="D1505" i="2"/>
  <c r="I1504" i="2"/>
  <c r="H1504" i="2" s="1"/>
  <c r="K1504" i="2" s="1"/>
  <c r="L1504" i="2" s="1"/>
  <c r="F1504" i="2"/>
  <c r="D1504" i="2"/>
  <c r="I1503" i="2"/>
  <c r="H1503" i="2" s="1"/>
  <c r="K1503" i="2" s="1"/>
  <c r="L1503" i="2" s="1"/>
  <c r="F1503" i="2"/>
  <c r="D1503" i="2"/>
  <c r="I1502" i="2"/>
  <c r="H1502" i="2" s="1"/>
  <c r="K1502" i="2" s="1"/>
  <c r="L1502" i="2" s="1"/>
  <c r="F1502" i="2"/>
  <c r="D1502" i="2"/>
  <c r="I1501" i="2"/>
  <c r="H1501" i="2" s="1"/>
  <c r="K1501" i="2" s="1"/>
  <c r="L1501" i="2" s="1"/>
  <c r="F1501" i="2"/>
  <c r="D1501" i="2"/>
  <c r="I1500" i="2"/>
  <c r="H1500" i="2" s="1"/>
  <c r="K1500" i="2" s="1"/>
  <c r="L1500" i="2" s="1"/>
  <c r="F1500" i="2"/>
  <c r="D1500" i="2"/>
  <c r="I1499" i="2"/>
  <c r="H1499" i="2" s="1"/>
  <c r="K1499" i="2" s="1"/>
  <c r="L1499" i="2" s="1"/>
  <c r="F1499" i="2"/>
  <c r="D1499" i="2"/>
  <c r="I1498" i="2"/>
  <c r="H1498" i="2" s="1"/>
  <c r="K1498" i="2" s="1"/>
  <c r="L1498" i="2" s="1"/>
  <c r="Q1498" i="2" s="1"/>
  <c r="F1498" i="2"/>
  <c r="D1498" i="2"/>
  <c r="I1497" i="2"/>
  <c r="H1497" i="2" s="1"/>
  <c r="K1497" i="2" s="1"/>
  <c r="L1497" i="2" s="1"/>
  <c r="F1497" i="2"/>
  <c r="D1497" i="2"/>
  <c r="I1496" i="2"/>
  <c r="H1496" i="2" s="1"/>
  <c r="K1496" i="2" s="1"/>
  <c r="L1496" i="2" s="1"/>
  <c r="F1496" i="2"/>
  <c r="D1496" i="2"/>
  <c r="I1495" i="2"/>
  <c r="H1495" i="2" s="1"/>
  <c r="K1495" i="2" s="1"/>
  <c r="L1495" i="2" s="1"/>
  <c r="N1495" i="2" s="1"/>
  <c r="F1495" i="2"/>
  <c r="D1495" i="2"/>
  <c r="I1494" i="2"/>
  <c r="H1494" i="2" s="1"/>
  <c r="K1494" i="2" s="1"/>
  <c r="L1494" i="2" s="1"/>
  <c r="F1494" i="2"/>
  <c r="D1494" i="2"/>
  <c r="I1493" i="2"/>
  <c r="H1493" i="2" s="1"/>
  <c r="K1493" i="2" s="1"/>
  <c r="L1493" i="2" s="1"/>
  <c r="F1493" i="2"/>
  <c r="D1493" i="2"/>
  <c r="I1492" i="2"/>
  <c r="H1492" i="2" s="1"/>
  <c r="K1492" i="2" s="1"/>
  <c r="L1492" i="2" s="1"/>
  <c r="Q1492" i="2" s="1"/>
  <c r="F1492" i="2"/>
  <c r="D1492" i="2"/>
  <c r="I1490" i="2"/>
  <c r="H1490" i="2" s="1"/>
  <c r="K1490" i="2" s="1"/>
  <c r="L1490" i="2" s="1"/>
  <c r="Q1490" i="2" s="1"/>
  <c r="F1490" i="2"/>
  <c r="D1490" i="2"/>
  <c r="I1489" i="2"/>
  <c r="H1489" i="2" s="1"/>
  <c r="K1489" i="2" s="1"/>
  <c r="L1489" i="2" s="1"/>
  <c r="N1489" i="2" s="1"/>
  <c r="F1489" i="2"/>
  <c r="D1489" i="2"/>
  <c r="I1487" i="2"/>
  <c r="H1487" i="2" s="1"/>
  <c r="K1487" i="2" s="1"/>
  <c r="L1487" i="2" s="1"/>
  <c r="F1487" i="2"/>
  <c r="D1487" i="2"/>
  <c r="I1486" i="2"/>
  <c r="H1486" i="2" s="1"/>
  <c r="K1486" i="2" s="1"/>
  <c r="L1486" i="2" s="1"/>
  <c r="F1486" i="2"/>
  <c r="D1486" i="2"/>
  <c r="I1485" i="2"/>
  <c r="H1485" i="2" s="1"/>
  <c r="K1485" i="2" s="1"/>
  <c r="L1485" i="2" s="1"/>
  <c r="F1485" i="2"/>
  <c r="D1485" i="2"/>
  <c r="I1483" i="2"/>
  <c r="H1483" i="2" s="1"/>
  <c r="K1483" i="2" s="1"/>
  <c r="L1483" i="2" s="1"/>
  <c r="F1483" i="2"/>
  <c r="D1483" i="2"/>
  <c r="I1482" i="2"/>
  <c r="H1482" i="2" s="1"/>
  <c r="K1482" i="2" s="1"/>
  <c r="L1482" i="2" s="1"/>
  <c r="F1482" i="2"/>
  <c r="D1482" i="2"/>
  <c r="I1481" i="2"/>
  <c r="H1481" i="2" s="1"/>
  <c r="K1481" i="2" s="1"/>
  <c r="L1481" i="2" s="1"/>
  <c r="F1481" i="2"/>
  <c r="D1481" i="2"/>
  <c r="I1480" i="2"/>
  <c r="H1480" i="2" s="1"/>
  <c r="K1480" i="2" s="1"/>
  <c r="L1480" i="2" s="1"/>
  <c r="N1480" i="2" s="1"/>
  <c r="F1480" i="2"/>
  <c r="D1480" i="2"/>
  <c r="I1479" i="2"/>
  <c r="H1479" i="2" s="1"/>
  <c r="K1479" i="2" s="1"/>
  <c r="L1479" i="2" s="1"/>
  <c r="Q1479" i="2" s="1"/>
  <c r="F1479" i="2"/>
  <c r="D1479" i="2"/>
  <c r="I1477" i="2"/>
  <c r="H1477" i="2" s="1"/>
  <c r="K1477" i="2" s="1"/>
  <c r="L1477" i="2" s="1"/>
  <c r="F1477" i="2"/>
  <c r="D1477" i="2"/>
  <c r="I1472" i="2"/>
  <c r="H1472" i="2" s="1"/>
  <c r="K1472" i="2" s="1"/>
  <c r="L1472" i="2" s="1"/>
  <c r="F1472" i="2"/>
  <c r="D1472" i="2"/>
  <c r="I1471" i="2"/>
  <c r="H1471" i="2" s="1"/>
  <c r="K1471" i="2" s="1"/>
  <c r="L1471" i="2" s="1"/>
  <c r="F1471" i="2"/>
  <c r="D1471" i="2"/>
  <c r="I1470" i="2"/>
  <c r="H1470" i="2" s="1"/>
  <c r="K1470" i="2" s="1"/>
  <c r="L1470" i="2" s="1"/>
  <c r="Q1470" i="2" s="1"/>
  <c r="F1470" i="2"/>
  <c r="D1470" i="2"/>
  <c r="I1461" i="2"/>
  <c r="H1461" i="2" s="1"/>
  <c r="K1461" i="2" s="1"/>
  <c r="L1461" i="2" s="1"/>
  <c r="M1461" i="2" s="1"/>
  <c r="F1461" i="2"/>
  <c r="D1461" i="2"/>
  <c r="I1459" i="2"/>
  <c r="H1459" i="2" s="1"/>
  <c r="K1459" i="2" s="1"/>
  <c r="L1459" i="2" s="1"/>
  <c r="F1459" i="2"/>
  <c r="D1459" i="2"/>
  <c r="I1458" i="2"/>
  <c r="H1458" i="2" s="1"/>
  <c r="K1458" i="2" s="1"/>
  <c r="L1458" i="2" s="1"/>
  <c r="F1458" i="2"/>
  <c r="D1458" i="2"/>
  <c r="I1452" i="2"/>
  <c r="H1452" i="2" s="1"/>
  <c r="K1452" i="2" s="1"/>
  <c r="L1452" i="2" s="1"/>
  <c r="Q1452" i="2" s="1"/>
  <c r="F1452" i="2"/>
  <c r="D1452" i="2"/>
  <c r="I1450" i="2"/>
  <c r="H1450" i="2" s="1"/>
  <c r="K1450" i="2" s="1"/>
  <c r="L1450" i="2" s="1"/>
  <c r="N1450" i="2" s="1"/>
  <c r="F1450" i="2"/>
  <c r="D1450" i="2"/>
  <c r="I1449" i="2"/>
  <c r="H1449" i="2" s="1"/>
  <c r="K1449" i="2" s="1"/>
  <c r="L1449" i="2" s="1"/>
  <c r="M1449" i="2" s="1"/>
  <c r="F1449" i="2"/>
  <c r="D1449" i="2"/>
  <c r="I1437" i="2"/>
  <c r="H1437" i="2" s="1"/>
  <c r="K1437" i="2" s="1"/>
  <c r="L1437" i="2" s="1"/>
  <c r="F1437" i="2"/>
  <c r="D1437" i="2"/>
  <c r="I1434" i="2"/>
  <c r="H1434" i="2" s="1"/>
  <c r="K1434" i="2" s="1"/>
  <c r="L1434" i="2" s="1"/>
  <c r="F1434" i="2"/>
  <c r="D1434" i="2"/>
  <c r="I1432" i="2"/>
  <c r="H1432" i="2" s="1"/>
  <c r="K1432" i="2" s="1"/>
  <c r="L1432" i="2" s="1"/>
  <c r="Q1432" i="2" s="1"/>
  <c r="F1432" i="2"/>
  <c r="D1432" i="2"/>
  <c r="I1429" i="2"/>
  <c r="H1429" i="2" s="1"/>
  <c r="K1429" i="2" s="1"/>
  <c r="L1429" i="2" s="1"/>
  <c r="F1429" i="2"/>
  <c r="D1429" i="2"/>
  <c r="I1428" i="2"/>
  <c r="H1428" i="2" s="1"/>
  <c r="K1428" i="2" s="1"/>
  <c r="L1428" i="2" s="1"/>
  <c r="M1428" i="2" s="1"/>
  <c r="F1428" i="2"/>
  <c r="D1428" i="2"/>
  <c r="I1427" i="2"/>
  <c r="H1427" i="2" s="1"/>
  <c r="K1427" i="2" s="1"/>
  <c r="L1427" i="2" s="1"/>
  <c r="F1427" i="2"/>
  <c r="D1427" i="2"/>
  <c r="I1424" i="2"/>
  <c r="H1424" i="2" s="1"/>
  <c r="K1424" i="2" s="1"/>
  <c r="L1424" i="2" s="1"/>
  <c r="F1424" i="2"/>
  <c r="D1424" i="2"/>
  <c r="I1423" i="2"/>
  <c r="H1423" i="2" s="1"/>
  <c r="K1423" i="2" s="1"/>
  <c r="L1423" i="2" s="1"/>
  <c r="N1423" i="2" s="1"/>
  <c r="F1423" i="2"/>
  <c r="D1423" i="2"/>
  <c r="I1421" i="2"/>
  <c r="H1421" i="2" s="1"/>
  <c r="K1421" i="2" s="1"/>
  <c r="L1421" i="2" s="1"/>
  <c r="F1421" i="2"/>
  <c r="D1421" i="2"/>
  <c r="I1417" i="2"/>
  <c r="H1417" i="2" s="1"/>
  <c r="K1417" i="2" s="1"/>
  <c r="L1417" i="2" s="1"/>
  <c r="F1417" i="2"/>
  <c r="D1417" i="2"/>
  <c r="I1415" i="2"/>
  <c r="H1415" i="2" s="1"/>
  <c r="K1415" i="2" s="1"/>
  <c r="L1415" i="2" s="1"/>
  <c r="Q1415" i="2" s="1"/>
  <c r="F1415" i="2"/>
  <c r="D1415" i="2"/>
  <c r="I1414" i="2"/>
  <c r="H1414" i="2" s="1"/>
  <c r="K1414" i="2" s="1"/>
  <c r="L1414" i="2" s="1"/>
  <c r="F1414" i="2"/>
  <c r="D1414" i="2"/>
  <c r="I1413" i="2"/>
  <c r="H1413" i="2" s="1"/>
  <c r="K1413" i="2" s="1"/>
  <c r="L1413" i="2" s="1"/>
  <c r="F1413" i="2"/>
  <c r="D1413" i="2"/>
  <c r="I1411" i="2"/>
  <c r="H1411" i="2" s="1"/>
  <c r="K1411" i="2" s="1"/>
  <c r="L1411" i="2" s="1"/>
  <c r="F1411" i="2"/>
  <c r="D1411" i="2"/>
  <c r="I1410" i="2"/>
  <c r="H1410" i="2" s="1"/>
  <c r="K1410" i="2" s="1"/>
  <c r="L1410" i="2" s="1"/>
  <c r="F1410" i="2"/>
  <c r="D1410" i="2"/>
  <c r="I1408" i="2"/>
  <c r="H1408" i="2" s="1"/>
  <c r="K1408" i="2" s="1"/>
  <c r="L1408" i="2" s="1"/>
  <c r="F1408" i="2"/>
  <c r="D1408" i="2"/>
  <c r="I1407" i="2"/>
  <c r="H1407" i="2" s="1"/>
  <c r="K1407" i="2" s="1"/>
  <c r="L1407" i="2" s="1"/>
  <c r="F1407" i="2"/>
  <c r="D1407" i="2"/>
  <c r="I1406" i="2"/>
  <c r="H1406" i="2" s="1"/>
  <c r="K1406" i="2" s="1"/>
  <c r="L1406" i="2" s="1"/>
  <c r="F1406" i="2"/>
  <c r="D1406" i="2"/>
  <c r="I1404" i="2"/>
  <c r="H1404" i="2" s="1"/>
  <c r="K1404" i="2" s="1"/>
  <c r="L1404" i="2" s="1"/>
  <c r="F1404" i="2"/>
  <c r="D1404" i="2"/>
  <c r="I1402" i="2"/>
  <c r="H1402" i="2" s="1"/>
  <c r="K1402" i="2" s="1"/>
  <c r="L1402" i="2" s="1"/>
  <c r="F1402" i="2"/>
  <c r="D1402" i="2"/>
  <c r="I1401" i="2"/>
  <c r="H1401" i="2" s="1"/>
  <c r="K1401" i="2" s="1"/>
  <c r="L1401" i="2" s="1"/>
  <c r="F1401" i="2"/>
  <c r="D1401" i="2"/>
  <c r="I1398" i="2"/>
  <c r="H1398" i="2" s="1"/>
  <c r="K1398" i="2" s="1"/>
  <c r="L1398" i="2" s="1"/>
  <c r="F1398" i="2"/>
  <c r="D1398" i="2"/>
  <c r="I1397" i="2"/>
  <c r="H1397" i="2" s="1"/>
  <c r="K1397" i="2" s="1"/>
  <c r="L1397" i="2" s="1"/>
  <c r="F1397" i="2"/>
  <c r="D1397" i="2"/>
  <c r="I1395" i="2"/>
  <c r="H1395" i="2" s="1"/>
  <c r="K1395" i="2" s="1"/>
  <c r="L1395" i="2" s="1"/>
  <c r="F1395" i="2"/>
  <c r="D1395" i="2"/>
  <c r="I1394" i="2"/>
  <c r="H1394" i="2" s="1"/>
  <c r="K1394" i="2" s="1"/>
  <c r="L1394" i="2" s="1"/>
  <c r="F1394" i="2"/>
  <c r="D1394" i="2"/>
  <c r="I1393" i="2"/>
  <c r="H1393" i="2" s="1"/>
  <c r="K1393" i="2" s="1"/>
  <c r="L1393" i="2" s="1"/>
  <c r="F1393" i="2"/>
  <c r="D1393" i="2"/>
  <c r="I1392" i="2"/>
  <c r="H1392" i="2" s="1"/>
  <c r="K1392" i="2" s="1"/>
  <c r="L1392" i="2" s="1"/>
  <c r="F1392" i="2"/>
  <c r="D1392" i="2"/>
  <c r="I1391" i="2"/>
  <c r="H1391" i="2" s="1"/>
  <c r="K1391" i="2" s="1"/>
  <c r="L1391" i="2" s="1"/>
  <c r="F1391" i="2"/>
  <c r="D1391" i="2"/>
  <c r="I1390" i="2"/>
  <c r="H1390" i="2" s="1"/>
  <c r="K1390" i="2" s="1"/>
  <c r="L1390" i="2" s="1"/>
  <c r="F1390" i="2"/>
  <c r="D1390" i="2"/>
  <c r="I1389" i="2"/>
  <c r="H1389" i="2" s="1"/>
  <c r="K1389" i="2" s="1"/>
  <c r="L1389" i="2" s="1"/>
  <c r="F1389" i="2"/>
  <c r="D1389" i="2"/>
  <c r="I1387" i="2"/>
  <c r="H1387" i="2" s="1"/>
  <c r="K1387" i="2" s="1"/>
  <c r="L1387" i="2" s="1"/>
  <c r="F1387" i="2"/>
  <c r="D1387" i="2"/>
  <c r="I1386" i="2"/>
  <c r="H1386" i="2" s="1"/>
  <c r="K1386" i="2" s="1"/>
  <c r="L1386" i="2" s="1"/>
  <c r="F1386" i="2"/>
  <c r="D1386" i="2"/>
  <c r="I1385" i="2"/>
  <c r="H1385" i="2" s="1"/>
  <c r="K1385" i="2" s="1"/>
  <c r="L1385" i="2" s="1"/>
  <c r="M1385" i="2" s="1"/>
  <c r="F1385" i="2"/>
  <c r="D1385" i="2"/>
  <c r="I1384" i="2"/>
  <c r="H1384" i="2" s="1"/>
  <c r="K1384" i="2" s="1"/>
  <c r="L1384" i="2" s="1"/>
  <c r="F1384" i="2"/>
  <c r="D1384" i="2"/>
  <c r="I1382" i="2"/>
  <c r="H1382" i="2" s="1"/>
  <c r="K1382" i="2" s="1"/>
  <c r="L1382" i="2" s="1"/>
  <c r="Q1382" i="2" s="1"/>
  <c r="F1382" i="2"/>
  <c r="D1382" i="2"/>
  <c r="I1381" i="2"/>
  <c r="H1381" i="2" s="1"/>
  <c r="K1381" i="2" s="1"/>
  <c r="L1381" i="2" s="1"/>
  <c r="F1381" i="2"/>
  <c r="D1381" i="2"/>
  <c r="I1380" i="2"/>
  <c r="H1380" i="2" s="1"/>
  <c r="K1380" i="2" s="1"/>
  <c r="L1380" i="2" s="1"/>
  <c r="F1380" i="2"/>
  <c r="D1380" i="2"/>
  <c r="I1379" i="2"/>
  <c r="H1379" i="2" s="1"/>
  <c r="K1379" i="2" s="1"/>
  <c r="L1379" i="2" s="1"/>
  <c r="F1379" i="2"/>
  <c r="D1379" i="2"/>
  <c r="I1378" i="2"/>
  <c r="H1378" i="2" s="1"/>
  <c r="K1378" i="2" s="1"/>
  <c r="L1378" i="2" s="1"/>
  <c r="F1378" i="2"/>
  <c r="D1378" i="2"/>
  <c r="I1377" i="2"/>
  <c r="H1377" i="2" s="1"/>
  <c r="K1377" i="2" s="1"/>
  <c r="L1377" i="2" s="1"/>
  <c r="F1377" i="2"/>
  <c r="D1377" i="2"/>
  <c r="I1376" i="2"/>
  <c r="H1376" i="2" s="1"/>
  <c r="K1376" i="2" s="1"/>
  <c r="L1376" i="2" s="1"/>
  <c r="F1376" i="2"/>
  <c r="D1376" i="2"/>
  <c r="I1375" i="2"/>
  <c r="H1375" i="2" s="1"/>
  <c r="K1375" i="2" s="1"/>
  <c r="L1375" i="2" s="1"/>
  <c r="F1375" i="2"/>
  <c r="D1375" i="2"/>
  <c r="I1374" i="2"/>
  <c r="H1374" i="2" s="1"/>
  <c r="K1374" i="2" s="1"/>
  <c r="L1374" i="2" s="1"/>
  <c r="F1374" i="2"/>
  <c r="D1374" i="2"/>
  <c r="I1373" i="2"/>
  <c r="H1373" i="2" s="1"/>
  <c r="K1373" i="2" s="1"/>
  <c r="L1373" i="2" s="1"/>
  <c r="F1373" i="2"/>
  <c r="D1373" i="2"/>
  <c r="I1372" i="2"/>
  <c r="H1372" i="2" s="1"/>
  <c r="K1372" i="2" s="1"/>
  <c r="L1372" i="2" s="1"/>
  <c r="F1372" i="2"/>
  <c r="D1372" i="2"/>
  <c r="I1371" i="2"/>
  <c r="H1371" i="2" s="1"/>
  <c r="K1371" i="2" s="1"/>
  <c r="L1371" i="2" s="1"/>
  <c r="F1371" i="2"/>
  <c r="D1371" i="2"/>
  <c r="I1370" i="2"/>
  <c r="H1370" i="2" s="1"/>
  <c r="K1370" i="2" s="1"/>
  <c r="L1370" i="2" s="1"/>
  <c r="M1370" i="2" s="1"/>
  <c r="F1370" i="2"/>
  <c r="D1370" i="2"/>
  <c r="I1369" i="2"/>
  <c r="H1369" i="2" s="1"/>
  <c r="K1369" i="2" s="1"/>
  <c r="L1369" i="2" s="1"/>
  <c r="F1369" i="2"/>
  <c r="D1369" i="2"/>
  <c r="I1368" i="2"/>
  <c r="H1368" i="2" s="1"/>
  <c r="K1368" i="2" s="1"/>
  <c r="L1368" i="2" s="1"/>
  <c r="F1368" i="2"/>
  <c r="D1368" i="2"/>
  <c r="I1366" i="2"/>
  <c r="H1366" i="2" s="1"/>
  <c r="K1366" i="2" s="1"/>
  <c r="L1366" i="2" s="1"/>
  <c r="F1366" i="2"/>
  <c r="D1366" i="2"/>
  <c r="I1365" i="2"/>
  <c r="H1365" i="2" s="1"/>
  <c r="K1365" i="2" s="1"/>
  <c r="L1365" i="2" s="1"/>
  <c r="F1365" i="2"/>
  <c r="D1365" i="2"/>
  <c r="I1363" i="2"/>
  <c r="H1363" i="2" s="1"/>
  <c r="K1363" i="2" s="1"/>
  <c r="L1363" i="2" s="1"/>
  <c r="N1363" i="2" s="1"/>
  <c r="F1363" i="2"/>
  <c r="D1363" i="2"/>
  <c r="I1362" i="2"/>
  <c r="H1362" i="2" s="1"/>
  <c r="K1362" i="2" s="1"/>
  <c r="L1362" i="2" s="1"/>
  <c r="M1362" i="2" s="1"/>
  <c r="F1362" i="2"/>
  <c r="D1362" i="2"/>
  <c r="I1360" i="2"/>
  <c r="H1360" i="2" s="1"/>
  <c r="K1360" i="2" s="1"/>
  <c r="L1360" i="2" s="1"/>
  <c r="F1360" i="2"/>
  <c r="D1360" i="2"/>
  <c r="I1359" i="2"/>
  <c r="H1359" i="2" s="1"/>
  <c r="K1359" i="2" s="1"/>
  <c r="L1359" i="2" s="1"/>
  <c r="F1359" i="2"/>
  <c r="D1359" i="2"/>
  <c r="I1357" i="2"/>
  <c r="H1357" i="2" s="1"/>
  <c r="K1357" i="2" s="1"/>
  <c r="L1357" i="2" s="1"/>
  <c r="F1357" i="2"/>
  <c r="D1357" i="2"/>
  <c r="I1356" i="2"/>
  <c r="H1356" i="2" s="1"/>
  <c r="K1356" i="2" s="1"/>
  <c r="L1356" i="2" s="1"/>
  <c r="F1356" i="2"/>
  <c r="D1356" i="2"/>
  <c r="I1354" i="2"/>
  <c r="H1354" i="2" s="1"/>
  <c r="K1354" i="2" s="1"/>
  <c r="L1354" i="2" s="1"/>
  <c r="F1354" i="2"/>
  <c r="D1354" i="2"/>
  <c r="I1353" i="2"/>
  <c r="H1353" i="2" s="1"/>
  <c r="K1353" i="2" s="1"/>
  <c r="L1353" i="2" s="1"/>
  <c r="F1353" i="2"/>
  <c r="D1353" i="2"/>
  <c r="I1352" i="2"/>
  <c r="H1352" i="2" s="1"/>
  <c r="K1352" i="2" s="1"/>
  <c r="L1352" i="2" s="1"/>
  <c r="F1352" i="2"/>
  <c r="D1352" i="2"/>
  <c r="I1351" i="2"/>
  <c r="H1351" i="2" s="1"/>
  <c r="K1351" i="2" s="1"/>
  <c r="L1351" i="2" s="1"/>
  <c r="F1351" i="2"/>
  <c r="D1351" i="2"/>
  <c r="I1349" i="2"/>
  <c r="H1349" i="2" s="1"/>
  <c r="K1349" i="2" s="1"/>
  <c r="L1349" i="2" s="1"/>
  <c r="F1349" i="2"/>
  <c r="D1349" i="2"/>
  <c r="I1348" i="2"/>
  <c r="H1348" i="2" s="1"/>
  <c r="K1348" i="2" s="1"/>
  <c r="L1348" i="2" s="1"/>
  <c r="F1348" i="2"/>
  <c r="D1348" i="2"/>
  <c r="I1347" i="2"/>
  <c r="H1347" i="2" s="1"/>
  <c r="K1347" i="2" s="1"/>
  <c r="L1347" i="2" s="1"/>
  <c r="F1347" i="2"/>
  <c r="D1347" i="2"/>
  <c r="I1346" i="2"/>
  <c r="H1346" i="2" s="1"/>
  <c r="K1346" i="2" s="1"/>
  <c r="L1346" i="2" s="1"/>
  <c r="F1346" i="2"/>
  <c r="D1346" i="2"/>
  <c r="I1345" i="2"/>
  <c r="H1345" i="2" s="1"/>
  <c r="K1345" i="2" s="1"/>
  <c r="L1345" i="2" s="1"/>
  <c r="F1345" i="2"/>
  <c r="D1345" i="2"/>
  <c r="I1344" i="2"/>
  <c r="H1344" i="2" s="1"/>
  <c r="K1344" i="2" s="1"/>
  <c r="L1344" i="2" s="1"/>
  <c r="F1344" i="2"/>
  <c r="D1344" i="2"/>
  <c r="I1343" i="2"/>
  <c r="H1343" i="2" s="1"/>
  <c r="K1343" i="2" s="1"/>
  <c r="L1343" i="2" s="1"/>
  <c r="F1343" i="2"/>
  <c r="D1343" i="2"/>
  <c r="I1342" i="2"/>
  <c r="H1342" i="2" s="1"/>
  <c r="K1342" i="2" s="1"/>
  <c r="L1342" i="2" s="1"/>
  <c r="F1342" i="2"/>
  <c r="D1342" i="2"/>
  <c r="I1339" i="2"/>
  <c r="H1339" i="2" s="1"/>
  <c r="K1339" i="2" s="1"/>
  <c r="L1339" i="2" s="1"/>
  <c r="F1339" i="2"/>
  <c r="D1339" i="2"/>
  <c r="I1338" i="2"/>
  <c r="H1338" i="2" s="1"/>
  <c r="K1338" i="2" s="1"/>
  <c r="L1338" i="2" s="1"/>
  <c r="F1338" i="2"/>
  <c r="D1338" i="2"/>
  <c r="I1337" i="2"/>
  <c r="H1337" i="2" s="1"/>
  <c r="K1337" i="2" s="1"/>
  <c r="L1337" i="2" s="1"/>
  <c r="N1337" i="2" s="1"/>
  <c r="F1337" i="2"/>
  <c r="D1337" i="2"/>
  <c r="I1336" i="2"/>
  <c r="H1336" i="2" s="1"/>
  <c r="K1336" i="2" s="1"/>
  <c r="L1336" i="2" s="1"/>
  <c r="M1336" i="2" s="1"/>
  <c r="F1336" i="2"/>
  <c r="D1336" i="2"/>
  <c r="I1335" i="2"/>
  <c r="H1335" i="2" s="1"/>
  <c r="K1335" i="2" s="1"/>
  <c r="L1335" i="2" s="1"/>
  <c r="F1335" i="2"/>
  <c r="D1335" i="2"/>
  <c r="I1334" i="2"/>
  <c r="H1334" i="2" s="1"/>
  <c r="K1334" i="2" s="1"/>
  <c r="L1334" i="2" s="1"/>
  <c r="M1334" i="2" s="1"/>
  <c r="F1334" i="2"/>
  <c r="D1334" i="2"/>
  <c r="I1333" i="2"/>
  <c r="H1333" i="2" s="1"/>
  <c r="K1333" i="2" s="1"/>
  <c r="L1333" i="2" s="1"/>
  <c r="F1333" i="2"/>
  <c r="D1333" i="2"/>
  <c r="I1332" i="2"/>
  <c r="H1332" i="2" s="1"/>
  <c r="K1332" i="2" s="1"/>
  <c r="L1332" i="2" s="1"/>
  <c r="F1332" i="2"/>
  <c r="D1332" i="2"/>
  <c r="I1331" i="2"/>
  <c r="H1331" i="2" s="1"/>
  <c r="K1331" i="2" s="1"/>
  <c r="L1331" i="2" s="1"/>
  <c r="N1331" i="2" s="1"/>
  <c r="O1331" i="2" s="1"/>
  <c r="F1331" i="2"/>
  <c r="D1331" i="2"/>
  <c r="I1330" i="2"/>
  <c r="H1330" i="2" s="1"/>
  <c r="K1330" i="2" s="1"/>
  <c r="L1330" i="2" s="1"/>
  <c r="M1330" i="2" s="1"/>
  <c r="F1330" i="2"/>
  <c r="D1330" i="2"/>
  <c r="I1327" i="2"/>
  <c r="H1327" i="2" s="1"/>
  <c r="K1327" i="2" s="1"/>
  <c r="L1327" i="2" s="1"/>
  <c r="F1327" i="2"/>
  <c r="D1327" i="2"/>
  <c r="I1326" i="2"/>
  <c r="H1326" i="2" s="1"/>
  <c r="K1326" i="2" s="1"/>
  <c r="L1326" i="2" s="1"/>
  <c r="F1326" i="2"/>
  <c r="D1326" i="2"/>
  <c r="I1325" i="2"/>
  <c r="H1325" i="2" s="1"/>
  <c r="K1325" i="2" s="1"/>
  <c r="L1325" i="2" s="1"/>
  <c r="F1325" i="2"/>
  <c r="D1325" i="2"/>
  <c r="I1319" i="2"/>
  <c r="H1319" i="2" s="1"/>
  <c r="K1319" i="2" s="1"/>
  <c r="L1319" i="2" s="1"/>
  <c r="F1319" i="2"/>
  <c r="D1319" i="2"/>
  <c r="I1318" i="2"/>
  <c r="H1318" i="2" s="1"/>
  <c r="K1318" i="2" s="1"/>
  <c r="L1318" i="2" s="1"/>
  <c r="F1318" i="2"/>
  <c r="D1318" i="2"/>
  <c r="I1317" i="2"/>
  <c r="H1317" i="2" s="1"/>
  <c r="K1317" i="2" s="1"/>
  <c r="L1317" i="2" s="1"/>
  <c r="M1317" i="2" s="1"/>
  <c r="F1317" i="2"/>
  <c r="D1317" i="2"/>
  <c r="I1314" i="2"/>
  <c r="H1314" i="2" s="1"/>
  <c r="K1314" i="2" s="1"/>
  <c r="L1314" i="2" s="1"/>
  <c r="F1314" i="2"/>
  <c r="D1314" i="2"/>
  <c r="I1309" i="2"/>
  <c r="H1309" i="2" s="1"/>
  <c r="K1309" i="2" s="1"/>
  <c r="L1309" i="2" s="1"/>
  <c r="F1309" i="2"/>
  <c r="D1309" i="2"/>
  <c r="I1308" i="2"/>
  <c r="H1308" i="2" s="1"/>
  <c r="K1308" i="2" s="1"/>
  <c r="L1308" i="2" s="1"/>
  <c r="F1308" i="2"/>
  <c r="D1308" i="2"/>
  <c r="I1307" i="2"/>
  <c r="H1307" i="2" s="1"/>
  <c r="K1307" i="2" s="1"/>
  <c r="L1307" i="2" s="1"/>
  <c r="Q1307" i="2" s="1"/>
  <c r="F1307" i="2"/>
  <c r="D1307" i="2"/>
  <c r="I1306" i="2"/>
  <c r="H1306" i="2" s="1"/>
  <c r="K1306" i="2" s="1"/>
  <c r="L1306" i="2" s="1"/>
  <c r="M1306" i="2" s="1"/>
  <c r="F1306" i="2"/>
  <c r="D1306" i="2"/>
  <c r="I1303" i="2"/>
  <c r="H1303" i="2" s="1"/>
  <c r="K1303" i="2" s="1"/>
  <c r="L1303" i="2" s="1"/>
  <c r="F1303" i="2"/>
  <c r="D1303" i="2"/>
  <c r="I1302" i="2"/>
  <c r="H1302" i="2" s="1"/>
  <c r="K1302" i="2" s="1"/>
  <c r="L1302" i="2" s="1"/>
  <c r="F1302" i="2"/>
  <c r="D1302" i="2"/>
  <c r="I1301" i="2"/>
  <c r="H1301" i="2" s="1"/>
  <c r="K1301" i="2" s="1"/>
  <c r="L1301" i="2" s="1"/>
  <c r="F1301" i="2"/>
  <c r="D1301" i="2"/>
  <c r="I1300" i="2"/>
  <c r="H1300" i="2" s="1"/>
  <c r="K1300" i="2" s="1"/>
  <c r="L1300" i="2" s="1"/>
  <c r="F1300" i="2"/>
  <c r="D1300" i="2"/>
  <c r="I1299" i="2"/>
  <c r="H1299" i="2" s="1"/>
  <c r="K1299" i="2" s="1"/>
  <c r="L1299" i="2" s="1"/>
  <c r="F1299" i="2"/>
  <c r="D1299" i="2"/>
  <c r="I1292" i="2"/>
  <c r="H1292" i="2" s="1"/>
  <c r="K1292" i="2" s="1"/>
  <c r="L1292" i="2" s="1"/>
  <c r="F1292" i="2"/>
  <c r="D1292" i="2"/>
  <c r="I1289" i="2"/>
  <c r="H1289" i="2" s="1"/>
  <c r="K1289" i="2" s="1"/>
  <c r="L1289" i="2" s="1"/>
  <c r="F1289" i="2"/>
  <c r="D1289" i="2"/>
  <c r="I1288" i="2"/>
  <c r="H1288" i="2" s="1"/>
  <c r="K1288" i="2" s="1"/>
  <c r="L1288" i="2" s="1"/>
  <c r="F1288" i="2"/>
  <c r="D1288" i="2"/>
  <c r="I1287" i="2"/>
  <c r="H1287" i="2" s="1"/>
  <c r="K1287" i="2" s="1"/>
  <c r="L1287" i="2" s="1"/>
  <c r="F1287" i="2"/>
  <c r="D1287" i="2"/>
  <c r="I1285" i="2"/>
  <c r="H1285" i="2" s="1"/>
  <c r="K1285" i="2" s="1"/>
  <c r="L1285" i="2" s="1"/>
  <c r="F1285" i="2"/>
  <c r="D1285" i="2"/>
  <c r="I1282" i="2"/>
  <c r="H1282" i="2" s="1"/>
  <c r="K1282" i="2" s="1"/>
  <c r="L1282" i="2" s="1"/>
  <c r="F1282" i="2"/>
  <c r="D1282" i="2"/>
  <c r="I1281" i="2"/>
  <c r="H1281" i="2" s="1"/>
  <c r="K1281" i="2" s="1"/>
  <c r="L1281" i="2" s="1"/>
  <c r="N1281" i="2" s="1"/>
  <c r="F1281" i="2"/>
  <c r="D1281" i="2"/>
  <c r="I1280" i="2"/>
  <c r="H1280" i="2" s="1"/>
  <c r="K1280" i="2" s="1"/>
  <c r="L1280" i="2" s="1"/>
  <c r="F1280" i="2"/>
  <c r="D1280" i="2"/>
  <c r="I1279" i="2"/>
  <c r="H1279" i="2" s="1"/>
  <c r="K1279" i="2" s="1"/>
  <c r="L1279" i="2" s="1"/>
  <c r="F1279" i="2"/>
  <c r="D1279" i="2"/>
  <c r="I1278" i="2"/>
  <c r="H1278" i="2" s="1"/>
  <c r="K1278" i="2" s="1"/>
  <c r="L1278" i="2" s="1"/>
  <c r="F1278" i="2"/>
  <c r="D1278" i="2"/>
  <c r="I1277" i="2"/>
  <c r="H1277" i="2" s="1"/>
  <c r="K1277" i="2" s="1"/>
  <c r="L1277" i="2" s="1"/>
  <c r="F1277" i="2"/>
  <c r="D1277" i="2"/>
  <c r="I1276" i="2"/>
  <c r="H1276" i="2" s="1"/>
  <c r="K1276" i="2" s="1"/>
  <c r="L1276" i="2" s="1"/>
  <c r="F1276" i="2"/>
  <c r="D1276" i="2"/>
  <c r="I1275" i="2"/>
  <c r="H1275" i="2" s="1"/>
  <c r="K1275" i="2" s="1"/>
  <c r="L1275" i="2" s="1"/>
  <c r="Q1275" i="2" s="1"/>
  <c r="F1275" i="2"/>
  <c r="D1275" i="2"/>
  <c r="I1274" i="2"/>
  <c r="H1274" i="2" s="1"/>
  <c r="K1274" i="2" s="1"/>
  <c r="L1274" i="2" s="1"/>
  <c r="F1274" i="2"/>
  <c r="D1274" i="2"/>
  <c r="I1273" i="2"/>
  <c r="H1273" i="2" s="1"/>
  <c r="K1273" i="2" s="1"/>
  <c r="L1273" i="2" s="1"/>
  <c r="F1273" i="2"/>
  <c r="D1273" i="2"/>
  <c r="I1272" i="2"/>
  <c r="H1272" i="2" s="1"/>
  <c r="K1272" i="2" s="1"/>
  <c r="L1272" i="2" s="1"/>
  <c r="F1272" i="2"/>
  <c r="D1272" i="2"/>
  <c r="I1270" i="2"/>
  <c r="H1270" i="2" s="1"/>
  <c r="K1270" i="2" s="1"/>
  <c r="L1270" i="2" s="1"/>
  <c r="F1270" i="2"/>
  <c r="D1270" i="2"/>
  <c r="I1268" i="2"/>
  <c r="H1268" i="2" s="1"/>
  <c r="K1268" i="2" s="1"/>
  <c r="L1268" i="2" s="1"/>
  <c r="F1268" i="2"/>
  <c r="D1268" i="2"/>
  <c r="I1266" i="2"/>
  <c r="H1266" i="2" s="1"/>
  <c r="K1266" i="2" s="1"/>
  <c r="L1266" i="2" s="1"/>
  <c r="F1266" i="2"/>
  <c r="D1266" i="2"/>
  <c r="I1264" i="2"/>
  <c r="H1264" i="2" s="1"/>
  <c r="K1264" i="2" s="1"/>
  <c r="L1264" i="2" s="1"/>
  <c r="Q1264" i="2" s="1"/>
  <c r="F1264" i="2"/>
  <c r="D1264" i="2"/>
  <c r="I1263" i="2"/>
  <c r="H1263" i="2" s="1"/>
  <c r="K1263" i="2" s="1"/>
  <c r="L1263" i="2" s="1"/>
  <c r="Q1263" i="2" s="1"/>
  <c r="F1263" i="2"/>
  <c r="D1263" i="2"/>
  <c r="I1261" i="2"/>
  <c r="H1261" i="2" s="1"/>
  <c r="K1261" i="2" s="1"/>
  <c r="L1261" i="2" s="1"/>
  <c r="F1261" i="2"/>
  <c r="D1261" i="2"/>
  <c r="I1259" i="2"/>
  <c r="H1259" i="2" s="1"/>
  <c r="K1259" i="2" s="1"/>
  <c r="L1259" i="2" s="1"/>
  <c r="N1259" i="2" s="1"/>
  <c r="R1259" i="2" s="1"/>
  <c r="F1259" i="2"/>
  <c r="D1259" i="2"/>
  <c r="I1258" i="2"/>
  <c r="H1258" i="2" s="1"/>
  <c r="K1258" i="2" s="1"/>
  <c r="L1258" i="2" s="1"/>
  <c r="F1258" i="2"/>
  <c r="D1258" i="2"/>
  <c r="I1257" i="2"/>
  <c r="H1257" i="2" s="1"/>
  <c r="K1257" i="2" s="1"/>
  <c r="L1257" i="2" s="1"/>
  <c r="F1257" i="2"/>
  <c r="D1257" i="2"/>
  <c r="I1255" i="2"/>
  <c r="H1255" i="2" s="1"/>
  <c r="K1255" i="2" s="1"/>
  <c r="L1255" i="2" s="1"/>
  <c r="F1255" i="2"/>
  <c r="D1255" i="2"/>
  <c r="I1254" i="2"/>
  <c r="H1254" i="2" s="1"/>
  <c r="K1254" i="2" s="1"/>
  <c r="L1254" i="2" s="1"/>
  <c r="F1254" i="2"/>
  <c r="D1254" i="2"/>
  <c r="I1253" i="2"/>
  <c r="H1253" i="2" s="1"/>
  <c r="K1253" i="2" s="1"/>
  <c r="L1253" i="2" s="1"/>
  <c r="F1253" i="2"/>
  <c r="D1253" i="2"/>
  <c r="I1252" i="2"/>
  <c r="H1252" i="2" s="1"/>
  <c r="K1252" i="2" s="1"/>
  <c r="L1252" i="2" s="1"/>
  <c r="F1252" i="2"/>
  <c r="D1252" i="2"/>
  <c r="I1251" i="2"/>
  <c r="H1251" i="2" s="1"/>
  <c r="K1251" i="2" s="1"/>
  <c r="L1251" i="2" s="1"/>
  <c r="Q1251" i="2" s="1"/>
  <c r="F1251" i="2"/>
  <c r="D1251" i="2"/>
  <c r="I1250" i="2"/>
  <c r="H1250" i="2" s="1"/>
  <c r="K1250" i="2" s="1"/>
  <c r="L1250" i="2" s="1"/>
  <c r="F1250" i="2"/>
  <c r="D1250" i="2"/>
  <c r="I1249" i="2"/>
  <c r="H1249" i="2" s="1"/>
  <c r="K1249" i="2" s="1"/>
  <c r="L1249" i="2" s="1"/>
  <c r="F1249" i="2"/>
  <c r="D1249" i="2"/>
  <c r="I1248" i="2"/>
  <c r="H1248" i="2" s="1"/>
  <c r="K1248" i="2" s="1"/>
  <c r="L1248" i="2" s="1"/>
  <c r="F1248" i="2"/>
  <c r="D1248" i="2"/>
  <c r="I1247" i="2"/>
  <c r="H1247" i="2" s="1"/>
  <c r="K1247" i="2" s="1"/>
  <c r="L1247" i="2" s="1"/>
  <c r="F1247" i="2"/>
  <c r="D1247" i="2"/>
  <c r="I1246" i="2"/>
  <c r="H1246" i="2" s="1"/>
  <c r="K1246" i="2" s="1"/>
  <c r="L1246" i="2" s="1"/>
  <c r="N1246" i="2" s="1"/>
  <c r="F1246" i="2"/>
  <c r="D1246" i="2"/>
  <c r="I1236" i="2"/>
  <c r="H1236" i="2" s="1"/>
  <c r="K1236" i="2" s="1"/>
  <c r="L1236" i="2" s="1"/>
  <c r="Q1236" i="2" s="1"/>
  <c r="F1236" i="2"/>
  <c r="D1236" i="2"/>
  <c r="I1235" i="2"/>
  <c r="H1235" i="2" s="1"/>
  <c r="K1235" i="2" s="1"/>
  <c r="L1235" i="2" s="1"/>
  <c r="F1235" i="2"/>
  <c r="D1235" i="2"/>
  <c r="I1234" i="2"/>
  <c r="H1234" i="2" s="1"/>
  <c r="K1234" i="2" s="1"/>
  <c r="L1234" i="2" s="1"/>
  <c r="F1234" i="2"/>
  <c r="D1234" i="2"/>
  <c r="I1232" i="2"/>
  <c r="H1232" i="2" s="1"/>
  <c r="K1232" i="2" s="1"/>
  <c r="L1232" i="2" s="1"/>
  <c r="F1232" i="2"/>
  <c r="D1232" i="2"/>
  <c r="I1231" i="2"/>
  <c r="H1231" i="2" s="1"/>
  <c r="K1231" i="2" s="1"/>
  <c r="L1231" i="2" s="1"/>
  <c r="F1231" i="2"/>
  <c r="D1231" i="2"/>
  <c r="I1228" i="2"/>
  <c r="H1228" i="2" s="1"/>
  <c r="K1228" i="2" s="1"/>
  <c r="L1228" i="2" s="1"/>
  <c r="N1228" i="2" s="1"/>
  <c r="R1228" i="2" s="1"/>
  <c r="F1228" i="2"/>
  <c r="D1228" i="2"/>
  <c r="I1227" i="2"/>
  <c r="H1227" i="2" s="1"/>
  <c r="K1227" i="2" s="1"/>
  <c r="L1227" i="2" s="1"/>
  <c r="F1227" i="2"/>
  <c r="D1227" i="2"/>
  <c r="I1226" i="2"/>
  <c r="H1226" i="2" s="1"/>
  <c r="K1226" i="2" s="1"/>
  <c r="L1226" i="2" s="1"/>
  <c r="F1226" i="2"/>
  <c r="D1226" i="2"/>
  <c r="I1224" i="2"/>
  <c r="H1224" i="2" s="1"/>
  <c r="K1224" i="2" s="1"/>
  <c r="L1224" i="2" s="1"/>
  <c r="F1224" i="2"/>
  <c r="D1224" i="2"/>
  <c r="I1222" i="2"/>
  <c r="H1222" i="2" s="1"/>
  <c r="K1222" i="2" s="1"/>
  <c r="L1222" i="2" s="1"/>
  <c r="F1222" i="2"/>
  <c r="D1222" i="2"/>
  <c r="I1221" i="2"/>
  <c r="H1221" i="2" s="1"/>
  <c r="K1221" i="2" s="1"/>
  <c r="L1221" i="2" s="1"/>
  <c r="F1221" i="2"/>
  <c r="D1221" i="2"/>
  <c r="I1220" i="2"/>
  <c r="H1220" i="2" s="1"/>
  <c r="K1220" i="2" s="1"/>
  <c r="L1220" i="2" s="1"/>
  <c r="F1220" i="2"/>
  <c r="D1220" i="2"/>
  <c r="I1219" i="2"/>
  <c r="H1219" i="2" s="1"/>
  <c r="K1219" i="2" s="1"/>
  <c r="L1219" i="2" s="1"/>
  <c r="F1219" i="2"/>
  <c r="D1219" i="2"/>
  <c r="I1218" i="2"/>
  <c r="H1218" i="2" s="1"/>
  <c r="K1218" i="2" s="1"/>
  <c r="L1218" i="2" s="1"/>
  <c r="N1218" i="2" s="1"/>
  <c r="F1218" i="2"/>
  <c r="D1218" i="2"/>
  <c r="I1216" i="2"/>
  <c r="H1216" i="2" s="1"/>
  <c r="K1216" i="2" s="1"/>
  <c r="L1216" i="2" s="1"/>
  <c r="F1216" i="2"/>
  <c r="D1216" i="2"/>
  <c r="I1215" i="2"/>
  <c r="H1215" i="2" s="1"/>
  <c r="K1215" i="2" s="1"/>
  <c r="L1215" i="2" s="1"/>
  <c r="F1215" i="2"/>
  <c r="D1215" i="2"/>
  <c r="I1213" i="2"/>
  <c r="H1213" i="2" s="1"/>
  <c r="K1213" i="2" s="1"/>
  <c r="L1213" i="2" s="1"/>
  <c r="F1213" i="2"/>
  <c r="D1213" i="2"/>
  <c r="I1212" i="2"/>
  <c r="H1212" i="2" s="1"/>
  <c r="K1212" i="2" s="1"/>
  <c r="L1212" i="2" s="1"/>
  <c r="F1212" i="2"/>
  <c r="D1212" i="2"/>
  <c r="I1211" i="2"/>
  <c r="H1211" i="2" s="1"/>
  <c r="K1211" i="2" s="1"/>
  <c r="L1211" i="2" s="1"/>
  <c r="F1211" i="2"/>
  <c r="D1211" i="2"/>
  <c r="I1202" i="2"/>
  <c r="H1202" i="2" s="1"/>
  <c r="K1202" i="2" s="1"/>
  <c r="L1202" i="2" s="1"/>
  <c r="F1202" i="2"/>
  <c r="D1202" i="2"/>
  <c r="I1201" i="2"/>
  <c r="H1201" i="2" s="1"/>
  <c r="K1201" i="2" s="1"/>
  <c r="L1201" i="2" s="1"/>
  <c r="F1201" i="2"/>
  <c r="D1201" i="2"/>
  <c r="I1199" i="2"/>
  <c r="H1199" i="2" s="1"/>
  <c r="K1199" i="2" s="1"/>
  <c r="L1199" i="2" s="1"/>
  <c r="F1199" i="2"/>
  <c r="D1199" i="2"/>
  <c r="I1197" i="2"/>
  <c r="H1197" i="2" s="1"/>
  <c r="K1197" i="2" s="1"/>
  <c r="L1197" i="2" s="1"/>
  <c r="F1197" i="2"/>
  <c r="D1197" i="2"/>
  <c r="I1196" i="2"/>
  <c r="H1196" i="2" s="1"/>
  <c r="K1196" i="2" s="1"/>
  <c r="L1196" i="2" s="1"/>
  <c r="F1196" i="2"/>
  <c r="D1196" i="2"/>
  <c r="I1195" i="2"/>
  <c r="H1195" i="2" s="1"/>
  <c r="K1195" i="2" s="1"/>
  <c r="L1195" i="2" s="1"/>
  <c r="F1195" i="2"/>
  <c r="D1195" i="2"/>
  <c r="I1194" i="2"/>
  <c r="H1194" i="2" s="1"/>
  <c r="K1194" i="2" s="1"/>
  <c r="L1194" i="2" s="1"/>
  <c r="F1194" i="2"/>
  <c r="D1194" i="2"/>
  <c r="I1192" i="2"/>
  <c r="H1192" i="2" s="1"/>
  <c r="K1192" i="2" s="1"/>
  <c r="L1192" i="2" s="1"/>
  <c r="F1192" i="2"/>
  <c r="D1192" i="2"/>
  <c r="I1191" i="2"/>
  <c r="H1191" i="2" s="1"/>
  <c r="K1191" i="2" s="1"/>
  <c r="L1191" i="2" s="1"/>
  <c r="F1191" i="2"/>
  <c r="D1191" i="2"/>
  <c r="I1190" i="2"/>
  <c r="H1190" i="2" s="1"/>
  <c r="K1190" i="2" s="1"/>
  <c r="L1190" i="2" s="1"/>
  <c r="Q1190" i="2" s="1"/>
  <c r="F1190" i="2"/>
  <c r="D1190" i="2"/>
  <c r="I1189" i="2"/>
  <c r="H1189" i="2" s="1"/>
  <c r="K1189" i="2" s="1"/>
  <c r="L1189" i="2" s="1"/>
  <c r="F1189" i="2"/>
  <c r="D1189" i="2"/>
  <c r="I1188" i="2"/>
  <c r="H1188" i="2" s="1"/>
  <c r="K1188" i="2" s="1"/>
  <c r="L1188" i="2" s="1"/>
  <c r="N1188" i="2" s="1"/>
  <c r="F1188" i="2"/>
  <c r="D1188" i="2"/>
  <c r="I1187" i="2"/>
  <c r="H1187" i="2" s="1"/>
  <c r="K1187" i="2" s="1"/>
  <c r="L1187" i="2" s="1"/>
  <c r="N1187" i="2" s="1"/>
  <c r="O1187" i="2" s="1"/>
  <c r="F1187" i="2"/>
  <c r="D1187" i="2"/>
  <c r="I1185" i="2"/>
  <c r="H1185" i="2" s="1"/>
  <c r="K1185" i="2" s="1"/>
  <c r="L1185" i="2" s="1"/>
  <c r="F1185" i="2"/>
  <c r="D1185" i="2"/>
  <c r="I1183" i="2"/>
  <c r="H1183" i="2" s="1"/>
  <c r="K1183" i="2" s="1"/>
  <c r="L1183" i="2" s="1"/>
  <c r="F1183" i="2"/>
  <c r="D1183" i="2"/>
  <c r="I1182" i="2"/>
  <c r="H1182" i="2" s="1"/>
  <c r="K1182" i="2" s="1"/>
  <c r="L1182" i="2" s="1"/>
  <c r="F1182" i="2"/>
  <c r="D1182" i="2"/>
  <c r="I1181" i="2"/>
  <c r="H1181" i="2" s="1"/>
  <c r="K1181" i="2" s="1"/>
  <c r="L1181" i="2" s="1"/>
  <c r="N1181" i="2" s="1"/>
  <c r="F1181" i="2"/>
  <c r="D1181" i="2"/>
  <c r="I1180" i="2"/>
  <c r="H1180" i="2" s="1"/>
  <c r="K1180" i="2" s="1"/>
  <c r="L1180" i="2" s="1"/>
  <c r="F1180" i="2"/>
  <c r="D1180" i="2"/>
  <c r="I1179" i="2"/>
  <c r="H1179" i="2" s="1"/>
  <c r="K1179" i="2" s="1"/>
  <c r="L1179" i="2" s="1"/>
  <c r="M1179" i="2" s="1"/>
  <c r="F1179" i="2"/>
  <c r="D1179" i="2"/>
  <c r="I1169" i="2"/>
  <c r="H1169" i="2" s="1"/>
  <c r="K1169" i="2" s="1"/>
  <c r="L1169" i="2" s="1"/>
  <c r="Q1169" i="2" s="1"/>
  <c r="F1169" i="2"/>
  <c r="D1169" i="2"/>
  <c r="I1168" i="2"/>
  <c r="H1168" i="2" s="1"/>
  <c r="K1168" i="2" s="1"/>
  <c r="L1168" i="2" s="1"/>
  <c r="F1168" i="2"/>
  <c r="D1168" i="2"/>
  <c r="I1167" i="2"/>
  <c r="H1167" i="2" s="1"/>
  <c r="K1167" i="2" s="1"/>
  <c r="L1167" i="2" s="1"/>
  <c r="F1167" i="2"/>
  <c r="D1167" i="2"/>
  <c r="I1166" i="2"/>
  <c r="H1166" i="2" s="1"/>
  <c r="K1166" i="2" s="1"/>
  <c r="L1166" i="2" s="1"/>
  <c r="F1166" i="2"/>
  <c r="D1166" i="2"/>
  <c r="I1164" i="2"/>
  <c r="H1164" i="2" s="1"/>
  <c r="K1164" i="2" s="1"/>
  <c r="L1164" i="2" s="1"/>
  <c r="F1164" i="2"/>
  <c r="D1164" i="2"/>
  <c r="I1163" i="2"/>
  <c r="H1163" i="2" s="1"/>
  <c r="K1163" i="2" s="1"/>
  <c r="L1163" i="2" s="1"/>
  <c r="F1163" i="2"/>
  <c r="D1163" i="2"/>
  <c r="I1162" i="2"/>
  <c r="H1162" i="2" s="1"/>
  <c r="K1162" i="2" s="1"/>
  <c r="L1162" i="2" s="1"/>
  <c r="F1162" i="2"/>
  <c r="D1162" i="2"/>
  <c r="I1161" i="2"/>
  <c r="H1161" i="2" s="1"/>
  <c r="K1161" i="2" s="1"/>
  <c r="L1161" i="2" s="1"/>
  <c r="Q1161" i="2" s="1"/>
  <c r="F1161" i="2"/>
  <c r="D1161" i="2"/>
  <c r="I1159" i="2"/>
  <c r="H1159" i="2" s="1"/>
  <c r="K1159" i="2" s="1"/>
  <c r="L1159" i="2" s="1"/>
  <c r="F1159" i="2"/>
  <c r="D1159" i="2"/>
  <c r="I1158" i="2"/>
  <c r="H1158" i="2" s="1"/>
  <c r="K1158" i="2" s="1"/>
  <c r="L1158" i="2" s="1"/>
  <c r="F1158" i="2"/>
  <c r="D1158" i="2"/>
  <c r="I1157" i="2"/>
  <c r="H1157" i="2" s="1"/>
  <c r="K1157" i="2" s="1"/>
  <c r="L1157" i="2" s="1"/>
  <c r="F1157" i="2"/>
  <c r="D1157" i="2"/>
  <c r="I1156" i="2"/>
  <c r="H1156" i="2" s="1"/>
  <c r="K1156" i="2" s="1"/>
  <c r="L1156" i="2" s="1"/>
  <c r="F1156" i="2"/>
  <c r="D1156" i="2"/>
  <c r="I1155" i="2"/>
  <c r="H1155" i="2" s="1"/>
  <c r="K1155" i="2" s="1"/>
  <c r="L1155" i="2" s="1"/>
  <c r="F1155" i="2"/>
  <c r="D1155" i="2"/>
  <c r="I1152" i="2"/>
  <c r="H1152" i="2" s="1"/>
  <c r="K1152" i="2" s="1"/>
  <c r="L1152" i="2" s="1"/>
  <c r="F1152" i="2"/>
  <c r="D1152" i="2"/>
  <c r="I1151" i="2"/>
  <c r="H1151" i="2" s="1"/>
  <c r="K1151" i="2" s="1"/>
  <c r="L1151" i="2" s="1"/>
  <c r="F1151" i="2"/>
  <c r="D1151" i="2"/>
  <c r="I1150" i="2"/>
  <c r="H1150" i="2" s="1"/>
  <c r="K1150" i="2" s="1"/>
  <c r="L1150" i="2" s="1"/>
  <c r="F1150" i="2"/>
  <c r="D1150" i="2"/>
  <c r="I1149" i="2"/>
  <c r="H1149" i="2" s="1"/>
  <c r="K1149" i="2" s="1"/>
  <c r="L1149" i="2" s="1"/>
  <c r="F1149" i="2"/>
  <c r="D1149" i="2"/>
  <c r="I1148" i="2"/>
  <c r="H1148" i="2" s="1"/>
  <c r="K1148" i="2" s="1"/>
  <c r="L1148" i="2" s="1"/>
  <c r="F1148" i="2"/>
  <c r="D1148" i="2"/>
  <c r="I1147" i="2"/>
  <c r="H1147" i="2" s="1"/>
  <c r="K1147" i="2" s="1"/>
  <c r="L1147" i="2" s="1"/>
  <c r="Q1147" i="2" s="1"/>
  <c r="F1147" i="2"/>
  <c r="D1147" i="2"/>
  <c r="I1146" i="2"/>
  <c r="H1146" i="2" s="1"/>
  <c r="K1146" i="2" s="1"/>
  <c r="L1146" i="2" s="1"/>
  <c r="F1146" i="2"/>
  <c r="D1146" i="2"/>
  <c r="I1145" i="2"/>
  <c r="H1145" i="2" s="1"/>
  <c r="K1145" i="2" s="1"/>
  <c r="L1145" i="2" s="1"/>
  <c r="F1145" i="2"/>
  <c r="D1145" i="2"/>
  <c r="I1144" i="2"/>
  <c r="H1144" i="2" s="1"/>
  <c r="K1144" i="2" s="1"/>
  <c r="L1144" i="2" s="1"/>
  <c r="Q1144" i="2" s="1"/>
  <c r="F1144" i="2"/>
  <c r="D1144" i="2"/>
  <c r="I1143" i="2"/>
  <c r="H1143" i="2" s="1"/>
  <c r="K1143" i="2" s="1"/>
  <c r="L1143" i="2" s="1"/>
  <c r="F1143" i="2"/>
  <c r="D1143" i="2"/>
  <c r="I1142" i="2"/>
  <c r="H1142" i="2" s="1"/>
  <c r="K1142" i="2" s="1"/>
  <c r="L1142" i="2" s="1"/>
  <c r="F1142" i="2"/>
  <c r="D1142" i="2"/>
  <c r="I1141" i="2"/>
  <c r="H1141" i="2" s="1"/>
  <c r="K1141" i="2" s="1"/>
  <c r="L1141" i="2" s="1"/>
  <c r="F1141" i="2"/>
  <c r="D1141" i="2"/>
  <c r="I1140" i="2"/>
  <c r="H1140" i="2" s="1"/>
  <c r="K1140" i="2" s="1"/>
  <c r="L1140" i="2" s="1"/>
  <c r="N1140" i="2" s="1"/>
  <c r="F1140" i="2"/>
  <c r="D1140" i="2"/>
  <c r="I1139" i="2"/>
  <c r="H1139" i="2" s="1"/>
  <c r="K1139" i="2" s="1"/>
  <c r="L1139" i="2" s="1"/>
  <c r="F1139" i="2"/>
  <c r="D1139" i="2"/>
  <c r="I1138" i="2"/>
  <c r="H1138" i="2" s="1"/>
  <c r="K1138" i="2" s="1"/>
  <c r="L1138" i="2" s="1"/>
  <c r="F1138" i="2"/>
  <c r="D1138" i="2"/>
  <c r="I1137" i="2"/>
  <c r="H1137" i="2" s="1"/>
  <c r="K1137" i="2" s="1"/>
  <c r="L1137" i="2" s="1"/>
  <c r="F1137" i="2"/>
  <c r="D1137" i="2"/>
  <c r="I1136" i="2"/>
  <c r="H1136" i="2" s="1"/>
  <c r="K1136" i="2" s="1"/>
  <c r="L1136" i="2" s="1"/>
  <c r="F1136" i="2"/>
  <c r="D1136" i="2"/>
  <c r="I1135" i="2"/>
  <c r="H1135" i="2" s="1"/>
  <c r="K1135" i="2" s="1"/>
  <c r="L1135" i="2" s="1"/>
  <c r="F1135" i="2"/>
  <c r="D1135" i="2"/>
  <c r="I1134" i="2"/>
  <c r="H1134" i="2" s="1"/>
  <c r="K1134" i="2" s="1"/>
  <c r="L1134" i="2" s="1"/>
  <c r="F1134" i="2"/>
  <c r="D1134" i="2"/>
  <c r="I1133" i="2"/>
  <c r="H1133" i="2" s="1"/>
  <c r="K1133" i="2" s="1"/>
  <c r="L1133" i="2" s="1"/>
  <c r="F1133" i="2"/>
  <c r="D1133" i="2"/>
  <c r="I1132" i="2"/>
  <c r="H1132" i="2" s="1"/>
  <c r="K1132" i="2" s="1"/>
  <c r="L1132" i="2" s="1"/>
  <c r="F1132" i="2"/>
  <c r="D1132" i="2"/>
  <c r="I1131" i="2"/>
  <c r="H1131" i="2" s="1"/>
  <c r="K1131" i="2" s="1"/>
  <c r="L1131" i="2" s="1"/>
  <c r="F1131" i="2"/>
  <c r="D1131" i="2"/>
  <c r="I1130" i="2"/>
  <c r="H1130" i="2" s="1"/>
  <c r="K1130" i="2" s="1"/>
  <c r="L1130" i="2" s="1"/>
  <c r="N1130" i="2" s="1"/>
  <c r="F1130" i="2"/>
  <c r="D1130" i="2"/>
  <c r="I1129" i="2"/>
  <c r="H1129" i="2" s="1"/>
  <c r="K1129" i="2" s="1"/>
  <c r="L1129" i="2" s="1"/>
  <c r="F1129" i="2"/>
  <c r="D1129" i="2"/>
  <c r="I1128" i="2"/>
  <c r="H1128" i="2" s="1"/>
  <c r="K1128" i="2" s="1"/>
  <c r="L1128" i="2" s="1"/>
  <c r="F1128" i="2"/>
  <c r="D1128" i="2"/>
  <c r="I1127" i="2"/>
  <c r="H1127" i="2" s="1"/>
  <c r="K1127" i="2" s="1"/>
  <c r="L1127" i="2" s="1"/>
  <c r="F1127" i="2"/>
  <c r="D1127" i="2"/>
  <c r="I1126" i="2"/>
  <c r="H1126" i="2" s="1"/>
  <c r="K1126" i="2" s="1"/>
  <c r="L1126" i="2" s="1"/>
  <c r="F1126" i="2"/>
  <c r="D1126" i="2"/>
  <c r="I1125" i="2"/>
  <c r="H1125" i="2" s="1"/>
  <c r="K1125" i="2" s="1"/>
  <c r="L1125" i="2" s="1"/>
  <c r="Q1125" i="2" s="1"/>
  <c r="F1125" i="2"/>
  <c r="D1125" i="2"/>
  <c r="I1124" i="2"/>
  <c r="H1124" i="2" s="1"/>
  <c r="K1124" i="2" s="1"/>
  <c r="L1124" i="2" s="1"/>
  <c r="M1124" i="2" s="1"/>
  <c r="F1124" i="2"/>
  <c r="D1124" i="2"/>
  <c r="I1123" i="2"/>
  <c r="H1123" i="2" s="1"/>
  <c r="K1123" i="2" s="1"/>
  <c r="L1123" i="2" s="1"/>
  <c r="F1123" i="2"/>
  <c r="D1123" i="2"/>
  <c r="I1122" i="2"/>
  <c r="H1122" i="2" s="1"/>
  <c r="K1122" i="2" s="1"/>
  <c r="L1122" i="2" s="1"/>
  <c r="M1122" i="2" s="1"/>
  <c r="F1122" i="2"/>
  <c r="D1122" i="2"/>
  <c r="I1121" i="2"/>
  <c r="H1121" i="2" s="1"/>
  <c r="K1121" i="2" s="1"/>
  <c r="L1121" i="2" s="1"/>
  <c r="F1121" i="2"/>
  <c r="D1121" i="2"/>
  <c r="I1120" i="2"/>
  <c r="H1120" i="2" s="1"/>
  <c r="K1120" i="2" s="1"/>
  <c r="L1120" i="2" s="1"/>
  <c r="F1120" i="2"/>
  <c r="D1120" i="2"/>
  <c r="I1119" i="2"/>
  <c r="H1119" i="2" s="1"/>
  <c r="K1119" i="2" s="1"/>
  <c r="L1119" i="2" s="1"/>
  <c r="F1119" i="2"/>
  <c r="D1119" i="2"/>
  <c r="I1118" i="2"/>
  <c r="H1118" i="2" s="1"/>
  <c r="K1118" i="2" s="1"/>
  <c r="L1118" i="2" s="1"/>
  <c r="F1118" i="2"/>
  <c r="D1118" i="2"/>
  <c r="I1117" i="2"/>
  <c r="H1117" i="2" s="1"/>
  <c r="K1117" i="2" s="1"/>
  <c r="L1117" i="2" s="1"/>
  <c r="F1117" i="2"/>
  <c r="D1117" i="2"/>
  <c r="I1116" i="2"/>
  <c r="H1116" i="2" s="1"/>
  <c r="K1116" i="2" s="1"/>
  <c r="L1116" i="2" s="1"/>
  <c r="Q1116" i="2" s="1"/>
  <c r="F1116" i="2"/>
  <c r="D1116" i="2"/>
  <c r="I1115" i="2"/>
  <c r="H1115" i="2" s="1"/>
  <c r="K1115" i="2" s="1"/>
  <c r="L1115" i="2" s="1"/>
  <c r="Q1115" i="2" s="1"/>
  <c r="F1115" i="2"/>
  <c r="D1115" i="2"/>
  <c r="I1114" i="2"/>
  <c r="H1114" i="2" s="1"/>
  <c r="K1114" i="2" s="1"/>
  <c r="L1114" i="2" s="1"/>
  <c r="F1114" i="2"/>
  <c r="D1114" i="2"/>
  <c r="I1113" i="2"/>
  <c r="H1113" i="2" s="1"/>
  <c r="K1113" i="2" s="1"/>
  <c r="L1113" i="2" s="1"/>
  <c r="F1113" i="2"/>
  <c r="D1113" i="2"/>
  <c r="I1112" i="2"/>
  <c r="H1112" i="2" s="1"/>
  <c r="K1112" i="2" s="1"/>
  <c r="L1112" i="2" s="1"/>
  <c r="F1112" i="2"/>
  <c r="D1112" i="2"/>
  <c r="I1111" i="2"/>
  <c r="H1111" i="2" s="1"/>
  <c r="K1111" i="2" s="1"/>
  <c r="L1111" i="2" s="1"/>
  <c r="F1111" i="2"/>
  <c r="D1111" i="2"/>
  <c r="I1110" i="2"/>
  <c r="H1110" i="2" s="1"/>
  <c r="K1110" i="2" s="1"/>
  <c r="L1110" i="2" s="1"/>
  <c r="Q1110" i="2" s="1"/>
  <c r="F1110" i="2"/>
  <c r="D1110" i="2"/>
  <c r="I1109" i="2"/>
  <c r="H1109" i="2" s="1"/>
  <c r="K1109" i="2" s="1"/>
  <c r="L1109" i="2" s="1"/>
  <c r="F1109" i="2"/>
  <c r="D1109" i="2"/>
  <c r="I1108" i="2"/>
  <c r="H1108" i="2" s="1"/>
  <c r="K1108" i="2" s="1"/>
  <c r="L1108" i="2" s="1"/>
  <c r="F1108" i="2"/>
  <c r="D1108" i="2"/>
  <c r="I1107" i="2"/>
  <c r="H1107" i="2" s="1"/>
  <c r="K1107" i="2" s="1"/>
  <c r="L1107" i="2" s="1"/>
  <c r="N1107" i="2" s="1"/>
  <c r="F1107" i="2"/>
  <c r="D1107" i="2"/>
  <c r="I1106" i="2"/>
  <c r="H1106" i="2" s="1"/>
  <c r="K1106" i="2" s="1"/>
  <c r="L1106" i="2" s="1"/>
  <c r="F1106" i="2"/>
  <c r="D1106" i="2"/>
  <c r="I1105" i="2"/>
  <c r="H1105" i="2" s="1"/>
  <c r="K1105" i="2" s="1"/>
  <c r="L1105" i="2" s="1"/>
  <c r="F1105" i="2"/>
  <c r="D1105" i="2"/>
  <c r="I1104" i="2"/>
  <c r="H1104" i="2" s="1"/>
  <c r="K1104" i="2" s="1"/>
  <c r="L1104" i="2" s="1"/>
  <c r="F1104" i="2"/>
  <c r="D1104" i="2"/>
  <c r="I1103" i="2"/>
  <c r="H1103" i="2" s="1"/>
  <c r="K1103" i="2" s="1"/>
  <c r="L1103" i="2" s="1"/>
  <c r="F1103" i="2"/>
  <c r="D1103" i="2"/>
  <c r="I1102" i="2"/>
  <c r="H1102" i="2" s="1"/>
  <c r="K1102" i="2" s="1"/>
  <c r="L1102" i="2" s="1"/>
  <c r="F1102" i="2"/>
  <c r="D1102" i="2"/>
  <c r="I1101" i="2"/>
  <c r="H1101" i="2" s="1"/>
  <c r="K1101" i="2" s="1"/>
  <c r="L1101" i="2" s="1"/>
  <c r="M1101" i="2" s="1"/>
  <c r="F1101" i="2"/>
  <c r="D1101" i="2"/>
  <c r="I1100" i="2"/>
  <c r="H1100" i="2" s="1"/>
  <c r="K1100" i="2" s="1"/>
  <c r="L1100" i="2" s="1"/>
  <c r="F1100" i="2"/>
  <c r="D1100" i="2"/>
  <c r="I1099" i="2"/>
  <c r="H1099" i="2" s="1"/>
  <c r="K1099" i="2" s="1"/>
  <c r="L1099" i="2" s="1"/>
  <c r="F1099" i="2"/>
  <c r="D1099" i="2"/>
  <c r="I1098" i="2"/>
  <c r="H1098" i="2" s="1"/>
  <c r="K1098" i="2" s="1"/>
  <c r="L1098" i="2" s="1"/>
  <c r="N1098" i="2" s="1"/>
  <c r="F1098" i="2"/>
  <c r="D1098" i="2"/>
  <c r="I1097" i="2"/>
  <c r="H1097" i="2" s="1"/>
  <c r="K1097" i="2" s="1"/>
  <c r="L1097" i="2" s="1"/>
  <c r="N1097" i="2" s="1"/>
  <c r="O1097" i="2" s="1"/>
  <c r="F1097" i="2"/>
  <c r="D1097" i="2"/>
  <c r="I1090" i="2"/>
  <c r="H1090" i="2" s="1"/>
  <c r="K1090" i="2" s="1"/>
  <c r="L1090" i="2" s="1"/>
  <c r="Q1090" i="2" s="1"/>
  <c r="F1090" i="2"/>
  <c r="I1085" i="2"/>
  <c r="H1085" i="2" s="1"/>
  <c r="K1085" i="2" s="1"/>
  <c r="L1085" i="2" s="1"/>
  <c r="F1085" i="2"/>
  <c r="I1081" i="2"/>
  <c r="H1081" i="2" s="1"/>
  <c r="K1081" i="2" s="1"/>
  <c r="L1081" i="2" s="1"/>
  <c r="N1081" i="2" s="1"/>
  <c r="R1081" i="2" s="1"/>
  <c r="F1081" i="2"/>
  <c r="I1071" i="2"/>
  <c r="H1071" i="2" s="1"/>
  <c r="K1071" i="2" s="1"/>
  <c r="L1071" i="2" s="1"/>
  <c r="F1071" i="2"/>
  <c r="I1057" i="2"/>
  <c r="H1057" i="2" s="1"/>
  <c r="K1057" i="2" s="1"/>
  <c r="L1057" i="2" s="1"/>
  <c r="F1057" i="2"/>
  <c r="I1055" i="2"/>
  <c r="H1055" i="2" s="1"/>
  <c r="K1055" i="2" s="1"/>
  <c r="L1055" i="2" s="1"/>
  <c r="F1055" i="2"/>
  <c r="I1052" i="2"/>
  <c r="H1052" i="2" s="1"/>
  <c r="K1052" i="2" s="1"/>
  <c r="L1052" i="2" s="1"/>
  <c r="F1052" i="2"/>
  <c r="I1051" i="2"/>
  <c r="H1051" i="2" s="1"/>
  <c r="K1051" i="2" s="1"/>
  <c r="L1051" i="2" s="1"/>
  <c r="F1051" i="2"/>
  <c r="I1046" i="2"/>
  <c r="H1046" i="2" s="1"/>
  <c r="K1046" i="2" s="1"/>
  <c r="L1046" i="2" s="1"/>
  <c r="N1046" i="2" s="1"/>
  <c r="O1046" i="2" s="1"/>
  <c r="F1046" i="2"/>
  <c r="I1042" i="2"/>
  <c r="H1042" i="2" s="1"/>
  <c r="K1042" i="2" s="1"/>
  <c r="L1042" i="2" s="1"/>
  <c r="F1042" i="2"/>
  <c r="I1039" i="2"/>
  <c r="H1039" i="2" s="1"/>
  <c r="K1039" i="2" s="1"/>
  <c r="L1039" i="2" s="1"/>
  <c r="N1039" i="2" s="1"/>
  <c r="F1039" i="2"/>
  <c r="I1033" i="2"/>
  <c r="H1033" i="2" s="1"/>
  <c r="K1033" i="2" s="1"/>
  <c r="L1033" i="2" s="1"/>
  <c r="M1033" i="2" s="1"/>
  <c r="F1033" i="2"/>
  <c r="I1030" i="2"/>
  <c r="H1030" i="2" s="1"/>
  <c r="K1030" i="2" s="1"/>
  <c r="L1030" i="2" s="1"/>
  <c r="F1030" i="2"/>
  <c r="I1029" i="2"/>
  <c r="H1029" i="2" s="1"/>
  <c r="K1029" i="2" s="1"/>
  <c r="L1029" i="2" s="1"/>
  <c r="F1029" i="2"/>
  <c r="I1020" i="2"/>
  <c r="H1020" i="2" s="1"/>
  <c r="K1020" i="2" s="1"/>
  <c r="L1020" i="2" s="1"/>
  <c r="F1020" i="2"/>
  <c r="D1020" i="2"/>
  <c r="I1016" i="2"/>
  <c r="H1016" i="2" s="1"/>
  <c r="K1016" i="2" s="1"/>
  <c r="L1016" i="2" s="1"/>
  <c r="F1016" i="2"/>
  <c r="D1016" i="2"/>
  <c r="I1015" i="2"/>
  <c r="H1015" i="2" s="1"/>
  <c r="K1015" i="2" s="1"/>
  <c r="L1015" i="2" s="1"/>
  <c r="N1015" i="2" s="1"/>
  <c r="F1015" i="2"/>
  <c r="D1015" i="2"/>
  <c r="I1014" i="2"/>
  <c r="H1014" i="2" s="1"/>
  <c r="K1014" i="2" s="1"/>
  <c r="L1014" i="2" s="1"/>
  <c r="M1014" i="2" s="1"/>
  <c r="F1014" i="2"/>
  <c r="D1014" i="2"/>
  <c r="I999" i="2"/>
  <c r="H999" i="2" s="1"/>
  <c r="K999" i="2" s="1"/>
  <c r="L999" i="2" s="1"/>
  <c r="F999" i="2"/>
  <c r="D999" i="2"/>
  <c r="I998" i="2"/>
  <c r="H998" i="2" s="1"/>
  <c r="K998" i="2" s="1"/>
  <c r="L998" i="2" s="1"/>
  <c r="F998" i="2"/>
  <c r="D998" i="2"/>
  <c r="I997" i="2"/>
  <c r="H997" i="2" s="1"/>
  <c r="K997" i="2" s="1"/>
  <c r="L997" i="2" s="1"/>
  <c r="F997" i="2"/>
  <c r="D997" i="2"/>
  <c r="I995" i="2"/>
  <c r="H995" i="2" s="1"/>
  <c r="K995" i="2" s="1"/>
  <c r="L995" i="2" s="1"/>
  <c r="Q995" i="2" s="1"/>
  <c r="F995" i="2"/>
  <c r="D995" i="2"/>
  <c r="I994" i="2"/>
  <c r="H994" i="2" s="1"/>
  <c r="K994" i="2" s="1"/>
  <c r="L994" i="2" s="1"/>
  <c r="F994" i="2"/>
  <c r="D994" i="2"/>
  <c r="I993" i="2"/>
  <c r="H993" i="2" s="1"/>
  <c r="K993" i="2" s="1"/>
  <c r="L993" i="2" s="1"/>
  <c r="F993" i="2"/>
  <c r="D993" i="2"/>
  <c r="I990" i="2"/>
  <c r="H990" i="2" s="1"/>
  <c r="K990" i="2" s="1"/>
  <c r="L990" i="2" s="1"/>
  <c r="F990" i="2"/>
  <c r="D990" i="2"/>
  <c r="I987" i="2"/>
  <c r="H987" i="2" s="1"/>
  <c r="K987" i="2" s="1"/>
  <c r="L987" i="2" s="1"/>
  <c r="F987" i="2"/>
  <c r="D987" i="2"/>
  <c r="I986" i="2"/>
  <c r="H986" i="2" s="1"/>
  <c r="K986" i="2" s="1"/>
  <c r="L986" i="2" s="1"/>
  <c r="N986" i="2" s="1"/>
  <c r="F986" i="2"/>
  <c r="D986" i="2"/>
  <c r="I982" i="2"/>
  <c r="H982" i="2" s="1"/>
  <c r="K982" i="2" s="1"/>
  <c r="L982" i="2" s="1"/>
  <c r="Q982" i="2" s="1"/>
  <c r="F982" i="2"/>
  <c r="D982" i="2"/>
  <c r="I980" i="2"/>
  <c r="H980" i="2" s="1"/>
  <c r="K980" i="2" s="1"/>
  <c r="L980" i="2" s="1"/>
  <c r="Q980" i="2" s="1"/>
  <c r="F980" i="2"/>
  <c r="D980" i="2"/>
  <c r="I977" i="2"/>
  <c r="H977" i="2" s="1"/>
  <c r="K977" i="2" s="1"/>
  <c r="L977" i="2" s="1"/>
  <c r="F977" i="2"/>
  <c r="D977" i="2"/>
  <c r="I974" i="2"/>
  <c r="H974" i="2" s="1"/>
  <c r="K974" i="2" s="1"/>
  <c r="L974" i="2" s="1"/>
  <c r="F974" i="2"/>
  <c r="D974" i="2"/>
  <c r="I972" i="2"/>
  <c r="H972" i="2" s="1"/>
  <c r="K972" i="2" s="1"/>
  <c r="L972" i="2" s="1"/>
  <c r="F972" i="2"/>
  <c r="D972" i="2"/>
  <c r="I969" i="2"/>
  <c r="H969" i="2" s="1"/>
  <c r="K969" i="2" s="1"/>
  <c r="L969" i="2" s="1"/>
  <c r="F969" i="2"/>
  <c r="D969" i="2"/>
  <c r="I952" i="2"/>
  <c r="H952" i="2" s="1"/>
  <c r="K952" i="2" s="1"/>
  <c r="L952" i="2" s="1"/>
  <c r="F952" i="2"/>
  <c r="D952" i="2"/>
  <c r="I951" i="2"/>
  <c r="H951" i="2" s="1"/>
  <c r="K951" i="2" s="1"/>
  <c r="L951" i="2" s="1"/>
  <c r="M951" i="2" s="1"/>
  <c r="F951" i="2"/>
  <c r="D951" i="2"/>
  <c r="I948" i="2"/>
  <c r="H948" i="2" s="1"/>
  <c r="K948" i="2" s="1"/>
  <c r="L948" i="2" s="1"/>
  <c r="M948" i="2" s="1"/>
  <c r="F948" i="2"/>
  <c r="D948" i="2"/>
  <c r="I945" i="2"/>
  <c r="H945" i="2" s="1"/>
  <c r="K945" i="2" s="1"/>
  <c r="L945" i="2" s="1"/>
  <c r="F945" i="2"/>
  <c r="D945" i="2"/>
  <c r="I941" i="2"/>
  <c r="H941" i="2" s="1"/>
  <c r="K941" i="2" s="1"/>
  <c r="L941" i="2" s="1"/>
  <c r="Q941" i="2" s="1"/>
  <c r="F941" i="2"/>
  <c r="D941" i="2"/>
  <c r="I937" i="2"/>
  <c r="H937" i="2" s="1"/>
  <c r="K937" i="2" s="1"/>
  <c r="L937" i="2" s="1"/>
  <c r="F937" i="2"/>
  <c r="D937" i="2"/>
  <c r="I932" i="2"/>
  <c r="H932" i="2" s="1"/>
  <c r="K932" i="2" s="1"/>
  <c r="L932" i="2" s="1"/>
  <c r="F932" i="2"/>
  <c r="D932" i="2"/>
  <c r="I925" i="2"/>
  <c r="H925" i="2" s="1"/>
  <c r="K925" i="2" s="1"/>
  <c r="L925" i="2" s="1"/>
  <c r="F925" i="2"/>
  <c r="D925" i="2"/>
  <c r="I922" i="2"/>
  <c r="H922" i="2" s="1"/>
  <c r="K922" i="2" s="1"/>
  <c r="L922" i="2" s="1"/>
  <c r="M922" i="2" s="1"/>
  <c r="F922" i="2"/>
  <c r="D922" i="2"/>
  <c r="I917" i="2"/>
  <c r="H917" i="2" s="1"/>
  <c r="K917" i="2" s="1"/>
  <c r="L917" i="2" s="1"/>
  <c r="M917" i="2" s="1"/>
  <c r="F917" i="2"/>
  <c r="D917" i="2"/>
  <c r="I914" i="2"/>
  <c r="H914" i="2" s="1"/>
  <c r="K914" i="2" s="1"/>
  <c r="L914" i="2" s="1"/>
  <c r="F914" i="2"/>
  <c r="D914" i="2"/>
  <c r="I912" i="2"/>
  <c r="H912" i="2" s="1"/>
  <c r="K912" i="2" s="1"/>
  <c r="L912" i="2" s="1"/>
  <c r="N912" i="2" s="1"/>
  <c r="F912" i="2"/>
  <c r="D912" i="2"/>
  <c r="I911" i="2"/>
  <c r="H911" i="2" s="1"/>
  <c r="K911" i="2" s="1"/>
  <c r="L911" i="2" s="1"/>
  <c r="F911" i="2"/>
  <c r="D911" i="2"/>
  <c r="I905" i="2"/>
  <c r="H905" i="2" s="1"/>
  <c r="K905" i="2" s="1"/>
  <c r="L905" i="2" s="1"/>
  <c r="M905" i="2" s="1"/>
  <c r="F905" i="2"/>
  <c r="D905" i="2"/>
  <c r="I901" i="2"/>
  <c r="H901" i="2" s="1"/>
  <c r="K901" i="2" s="1"/>
  <c r="L901" i="2" s="1"/>
  <c r="F901" i="2"/>
  <c r="D901" i="2"/>
  <c r="I893" i="2"/>
  <c r="H893" i="2" s="1"/>
  <c r="K893" i="2" s="1"/>
  <c r="L893" i="2" s="1"/>
  <c r="F893" i="2"/>
  <c r="D893" i="2"/>
  <c r="I892" i="2"/>
  <c r="H892" i="2" s="1"/>
  <c r="K892" i="2" s="1"/>
  <c r="L892" i="2" s="1"/>
  <c r="F892" i="2"/>
  <c r="D892" i="2"/>
  <c r="I891" i="2"/>
  <c r="H891" i="2" s="1"/>
  <c r="K891" i="2" s="1"/>
  <c r="L891" i="2" s="1"/>
  <c r="F891" i="2"/>
  <c r="D891" i="2"/>
  <c r="I890" i="2"/>
  <c r="H890" i="2" s="1"/>
  <c r="K890" i="2" s="1"/>
  <c r="L890" i="2" s="1"/>
  <c r="M890" i="2" s="1"/>
  <c r="F890" i="2"/>
  <c r="D890" i="2"/>
  <c r="I885" i="2"/>
  <c r="H885" i="2" s="1"/>
  <c r="K885" i="2" s="1"/>
  <c r="L885" i="2" s="1"/>
  <c r="F885" i="2"/>
  <c r="D885" i="2"/>
  <c r="I884" i="2"/>
  <c r="H884" i="2" s="1"/>
  <c r="K884" i="2" s="1"/>
  <c r="L884" i="2" s="1"/>
  <c r="F884" i="2"/>
  <c r="D884" i="2"/>
  <c r="I881" i="2"/>
  <c r="H881" i="2" s="1"/>
  <c r="K881" i="2" s="1"/>
  <c r="L881" i="2" s="1"/>
  <c r="F881" i="2"/>
  <c r="D881" i="2"/>
  <c r="I880" i="2"/>
  <c r="H880" i="2" s="1"/>
  <c r="K880" i="2" s="1"/>
  <c r="L880" i="2" s="1"/>
  <c r="M880" i="2" s="1"/>
  <c r="F880" i="2"/>
  <c r="D880" i="2"/>
  <c r="I879" i="2"/>
  <c r="H879" i="2" s="1"/>
  <c r="K879" i="2" s="1"/>
  <c r="L879" i="2" s="1"/>
  <c r="F879" i="2"/>
  <c r="D879" i="2"/>
  <c r="I852" i="2"/>
  <c r="H852" i="2" s="1"/>
  <c r="K852" i="2" s="1"/>
  <c r="L852" i="2" s="1"/>
  <c r="F852" i="2"/>
  <c r="D852" i="2"/>
  <c r="I851" i="2"/>
  <c r="H851" i="2" s="1"/>
  <c r="K851" i="2" s="1"/>
  <c r="L851" i="2" s="1"/>
  <c r="F851" i="2"/>
  <c r="D851" i="2"/>
  <c r="I850" i="2"/>
  <c r="H850" i="2" s="1"/>
  <c r="K850" i="2" s="1"/>
  <c r="L850" i="2" s="1"/>
  <c r="F850" i="2"/>
  <c r="D850" i="2"/>
  <c r="I849" i="2"/>
  <c r="H849" i="2" s="1"/>
  <c r="K849" i="2" s="1"/>
  <c r="L849" i="2" s="1"/>
  <c r="N849" i="2" s="1"/>
  <c r="F849" i="2"/>
  <c r="D849" i="2"/>
  <c r="I846" i="2"/>
  <c r="H846" i="2" s="1"/>
  <c r="K846" i="2" s="1"/>
  <c r="L846" i="2" s="1"/>
  <c r="F846" i="2"/>
  <c r="D846" i="2"/>
  <c r="I845" i="2"/>
  <c r="H845" i="2" s="1"/>
  <c r="K845" i="2" s="1"/>
  <c r="L845" i="2" s="1"/>
  <c r="F845" i="2"/>
  <c r="D845" i="2"/>
  <c r="I844" i="2"/>
  <c r="H844" i="2" s="1"/>
  <c r="K844" i="2" s="1"/>
  <c r="L844" i="2" s="1"/>
  <c r="M844" i="2" s="1"/>
  <c r="F844" i="2"/>
  <c r="D844" i="2"/>
  <c r="I843" i="2"/>
  <c r="H843" i="2" s="1"/>
  <c r="K843" i="2" s="1"/>
  <c r="L843" i="2" s="1"/>
  <c r="F843" i="2"/>
  <c r="D843" i="2"/>
  <c r="I842" i="2"/>
  <c r="H842" i="2" s="1"/>
  <c r="K842" i="2" s="1"/>
  <c r="L842" i="2" s="1"/>
  <c r="F842" i="2"/>
  <c r="D842" i="2"/>
  <c r="I841" i="2"/>
  <c r="H841" i="2" s="1"/>
  <c r="K841" i="2" s="1"/>
  <c r="L841" i="2" s="1"/>
  <c r="F841" i="2"/>
  <c r="D841" i="2"/>
  <c r="I840" i="2"/>
  <c r="H840" i="2" s="1"/>
  <c r="K840" i="2" s="1"/>
  <c r="L840" i="2" s="1"/>
  <c r="F840" i="2"/>
  <c r="D840" i="2"/>
  <c r="I835" i="2"/>
  <c r="H835" i="2" s="1"/>
  <c r="K835" i="2" s="1"/>
  <c r="L835" i="2" s="1"/>
  <c r="F835" i="2"/>
  <c r="D835" i="2"/>
  <c r="I834" i="2"/>
  <c r="H834" i="2" s="1"/>
  <c r="K834" i="2" s="1"/>
  <c r="L834" i="2" s="1"/>
  <c r="F834" i="2"/>
  <c r="D834" i="2"/>
  <c r="I833" i="2"/>
  <c r="H833" i="2" s="1"/>
  <c r="K833" i="2" s="1"/>
  <c r="L833" i="2" s="1"/>
  <c r="F833" i="2"/>
  <c r="D833" i="2"/>
  <c r="I832" i="2"/>
  <c r="H832" i="2" s="1"/>
  <c r="K832" i="2" s="1"/>
  <c r="L832" i="2" s="1"/>
  <c r="M832" i="2" s="1"/>
  <c r="F832" i="2"/>
  <c r="D832" i="2"/>
  <c r="I831" i="2"/>
  <c r="H831" i="2" s="1"/>
  <c r="K831" i="2" s="1"/>
  <c r="L831" i="2" s="1"/>
  <c r="Q831" i="2" s="1"/>
  <c r="F831" i="2"/>
  <c r="D831" i="2"/>
  <c r="I830" i="2"/>
  <c r="H830" i="2" s="1"/>
  <c r="K830" i="2" s="1"/>
  <c r="L830" i="2" s="1"/>
  <c r="F830" i="2"/>
  <c r="D830" i="2"/>
  <c r="I829" i="2"/>
  <c r="H829" i="2" s="1"/>
  <c r="K829" i="2" s="1"/>
  <c r="L829" i="2" s="1"/>
  <c r="F829" i="2"/>
  <c r="D829" i="2"/>
  <c r="I828" i="2"/>
  <c r="H828" i="2" s="1"/>
  <c r="K828" i="2" s="1"/>
  <c r="L828" i="2" s="1"/>
  <c r="F828" i="2"/>
  <c r="D828" i="2"/>
  <c r="I827" i="2"/>
  <c r="H827" i="2" s="1"/>
  <c r="K827" i="2" s="1"/>
  <c r="L827" i="2" s="1"/>
  <c r="F827" i="2"/>
  <c r="D827" i="2"/>
  <c r="I826" i="2"/>
  <c r="H826" i="2" s="1"/>
  <c r="K826" i="2" s="1"/>
  <c r="L826" i="2" s="1"/>
  <c r="Q826" i="2" s="1"/>
  <c r="F826" i="2"/>
  <c r="D826" i="2"/>
  <c r="I820" i="2"/>
  <c r="H820" i="2" s="1"/>
  <c r="K820" i="2" s="1"/>
  <c r="L820" i="2" s="1"/>
  <c r="F820" i="2"/>
  <c r="D820" i="2"/>
  <c r="I819" i="2"/>
  <c r="H819" i="2" s="1"/>
  <c r="K819" i="2" s="1"/>
  <c r="L819" i="2" s="1"/>
  <c r="F819" i="2"/>
  <c r="D819" i="2"/>
  <c r="I818" i="2"/>
  <c r="H818" i="2" s="1"/>
  <c r="K818" i="2" s="1"/>
  <c r="L818" i="2" s="1"/>
  <c r="Q818" i="2" s="1"/>
  <c r="F818" i="2"/>
  <c r="D818" i="2"/>
  <c r="I817" i="2"/>
  <c r="H817" i="2" s="1"/>
  <c r="K817" i="2" s="1"/>
  <c r="L817" i="2" s="1"/>
  <c r="F817" i="2"/>
  <c r="D817" i="2"/>
  <c r="I816" i="2"/>
  <c r="H816" i="2" s="1"/>
  <c r="K816" i="2" s="1"/>
  <c r="L816" i="2" s="1"/>
  <c r="N816" i="2" s="1"/>
  <c r="F816" i="2"/>
  <c r="D816" i="2"/>
  <c r="I815" i="2"/>
  <c r="H815" i="2" s="1"/>
  <c r="K815" i="2" s="1"/>
  <c r="L815" i="2" s="1"/>
  <c r="F815" i="2"/>
  <c r="D815" i="2"/>
  <c r="I814" i="2"/>
  <c r="H814" i="2" s="1"/>
  <c r="K814" i="2" s="1"/>
  <c r="L814" i="2" s="1"/>
  <c r="F814" i="2"/>
  <c r="D814" i="2"/>
  <c r="I813" i="2"/>
  <c r="H813" i="2" s="1"/>
  <c r="K813" i="2" s="1"/>
  <c r="L813" i="2" s="1"/>
  <c r="F813" i="2"/>
  <c r="D813" i="2"/>
  <c r="I812" i="2"/>
  <c r="H812" i="2" s="1"/>
  <c r="K812" i="2" s="1"/>
  <c r="L812" i="2" s="1"/>
  <c r="F812" i="2"/>
  <c r="D812" i="2"/>
  <c r="I811" i="2"/>
  <c r="H811" i="2" s="1"/>
  <c r="K811" i="2" s="1"/>
  <c r="L811" i="2" s="1"/>
  <c r="F811" i="2"/>
  <c r="D811" i="2"/>
  <c r="I810" i="2"/>
  <c r="H810" i="2" s="1"/>
  <c r="K810" i="2" s="1"/>
  <c r="L810" i="2" s="1"/>
  <c r="F810" i="2"/>
  <c r="D810" i="2"/>
  <c r="I809" i="2"/>
  <c r="H809" i="2" s="1"/>
  <c r="K809" i="2" s="1"/>
  <c r="L809" i="2" s="1"/>
  <c r="F809" i="2"/>
  <c r="D809" i="2"/>
  <c r="I807" i="2"/>
  <c r="H807" i="2" s="1"/>
  <c r="K807" i="2" s="1"/>
  <c r="L807" i="2" s="1"/>
  <c r="N807" i="2" s="1"/>
  <c r="F807" i="2"/>
  <c r="D807" i="2"/>
  <c r="I806" i="2"/>
  <c r="H806" i="2" s="1"/>
  <c r="K806" i="2" s="1"/>
  <c r="L806" i="2" s="1"/>
  <c r="Q806" i="2" s="1"/>
  <c r="F806" i="2"/>
  <c r="D806" i="2"/>
  <c r="I805" i="2"/>
  <c r="H805" i="2" s="1"/>
  <c r="K805" i="2" s="1"/>
  <c r="L805" i="2" s="1"/>
  <c r="Q805" i="2" s="1"/>
  <c r="F805" i="2"/>
  <c r="D805" i="2"/>
  <c r="I804" i="2"/>
  <c r="H804" i="2" s="1"/>
  <c r="K804" i="2" s="1"/>
  <c r="L804" i="2" s="1"/>
  <c r="F804" i="2"/>
  <c r="D804" i="2"/>
  <c r="I803" i="2"/>
  <c r="H803" i="2" s="1"/>
  <c r="K803" i="2" s="1"/>
  <c r="L803" i="2" s="1"/>
  <c r="F803" i="2"/>
  <c r="D803" i="2"/>
  <c r="I802" i="2"/>
  <c r="H802" i="2" s="1"/>
  <c r="K802" i="2" s="1"/>
  <c r="L802" i="2" s="1"/>
  <c r="F802" i="2"/>
  <c r="D802" i="2"/>
  <c r="I801" i="2"/>
  <c r="H801" i="2" s="1"/>
  <c r="K801" i="2" s="1"/>
  <c r="L801" i="2" s="1"/>
  <c r="M801" i="2" s="1"/>
  <c r="F801" i="2"/>
  <c r="D801" i="2"/>
  <c r="I790" i="2"/>
  <c r="H790" i="2" s="1"/>
  <c r="K790" i="2" s="1"/>
  <c r="L790" i="2" s="1"/>
  <c r="F790" i="2"/>
  <c r="D790" i="2"/>
  <c r="I789" i="2"/>
  <c r="H789" i="2" s="1"/>
  <c r="K789" i="2" s="1"/>
  <c r="L789" i="2" s="1"/>
  <c r="F789" i="2"/>
  <c r="D789" i="2"/>
  <c r="I788" i="2"/>
  <c r="H788" i="2" s="1"/>
  <c r="K788" i="2" s="1"/>
  <c r="L788" i="2" s="1"/>
  <c r="F788" i="2"/>
  <c r="D788" i="2"/>
  <c r="I770" i="2"/>
  <c r="H770" i="2" s="1"/>
  <c r="K770" i="2" s="1"/>
  <c r="L770" i="2" s="1"/>
  <c r="F770" i="2"/>
  <c r="D770" i="2"/>
  <c r="I769" i="2"/>
  <c r="H769" i="2" s="1"/>
  <c r="K769" i="2" s="1"/>
  <c r="L769" i="2" s="1"/>
  <c r="N769" i="2" s="1"/>
  <c r="F769" i="2"/>
  <c r="D769" i="2"/>
  <c r="I763" i="2"/>
  <c r="H763" i="2" s="1"/>
  <c r="K763" i="2" s="1"/>
  <c r="L763" i="2" s="1"/>
  <c r="F763" i="2"/>
  <c r="D763" i="2"/>
  <c r="I759" i="2"/>
  <c r="H759" i="2" s="1"/>
  <c r="K759" i="2" s="1"/>
  <c r="L759" i="2" s="1"/>
  <c r="F759" i="2"/>
  <c r="D759" i="2"/>
  <c r="I752" i="2"/>
  <c r="H752" i="2" s="1"/>
  <c r="K752" i="2" s="1"/>
  <c r="L752" i="2" s="1"/>
  <c r="F752" i="2"/>
  <c r="D752" i="2"/>
  <c r="I735" i="2"/>
  <c r="H735" i="2" s="1"/>
  <c r="K735" i="2" s="1"/>
  <c r="L735" i="2" s="1"/>
  <c r="F735" i="2"/>
  <c r="D735" i="2"/>
  <c r="I733" i="2"/>
  <c r="H733" i="2" s="1"/>
  <c r="K733" i="2" s="1"/>
  <c r="L733" i="2" s="1"/>
  <c r="F733" i="2"/>
  <c r="D733" i="2"/>
  <c r="I732" i="2"/>
  <c r="H732" i="2" s="1"/>
  <c r="K732" i="2" s="1"/>
  <c r="L732" i="2" s="1"/>
  <c r="Q732" i="2" s="1"/>
  <c r="F732" i="2"/>
  <c r="D732" i="2"/>
  <c r="I730" i="2"/>
  <c r="H730" i="2" s="1"/>
  <c r="K730" i="2" s="1"/>
  <c r="L730" i="2" s="1"/>
  <c r="F730" i="2"/>
  <c r="D730" i="2"/>
  <c r="I729" i="2"/>
  <c r="H729" i="2" s="1"/>
  <c r="K729" i="2" s="1"/>
  <c r="L729" i="2" s="1"/>
  <c r="F729" i="2"/>
  <c r="D729" i="2"/>
  <c r="I727" i="2"/>
  <c r="H727" i="2" s="1"/>
  <c r="K727" i="2" s="1"/>
  <c r="L727" i="2" s="1"/>
  <c r="F727" i="2"/>
  <c r="D727" i="2"/>
  <c r="I726" i="2"/>
  <c r="H726" i="2" s="1"/>
  <c r="K726" i="2" s="1"/>
  <c r="L726" i="2" s="1"/>
  <c r="F726" i="2"/>
  <c r="D726" i="2"/>
  <c r="I724" i="2"/>
  <c r="H724" i="2" s="1"/>
  <c r="K724" i="2" s="1"/>
  <c r="L724" i="2" s="1"/>
  <c r="M724" i="2" s="1"/>
  <c r="F724" i="2"/>
  <c r="D724" i="2"/>
  <c r="I723" i="2"/>
  <c r="H723" i="2" s="1"/>
  <c r="K723" i="2" s="1"/>
  <c r="L723" i="2" s="1"/>
  <c r="F723" i="2"/>
  <c r="D723" i="2"/>
  <c r="I719" i="2"/>
  <c r="H719" i="2" s="1"/>
  <c r="K719" i="2" s="1"/>
  <c r="L719" i="2" s="1"/>
  <c r="F719" i="2"/>
  <c r="D719" i="2"/>
  <c r="I704" i="2"/>
  <c r="H704" i="2" s="1"/>
  <c r="K704" i="2" s="1"/>
  <c r="L704" i="2" s="1"/>
  <c r="N704" i="2" s="1"/>
  <c r="F704" i="2"/>
  <c r="D704" i="2"/>
  <c r="I703" i="2"/>
  <c r="H703" i="2" s="1"/>
  <c r="K703" i="2" s="1"/>
  <c r="L703" i="2" s="1"/>
  <c r="F703" i="2"/>
  <c r="D703" i="2"/>
  <c r="I701" i="2"/>
  <c r="H701" i="2" s="1"/>
  <c r="K701" i="2" s="1"/>
  <c r="L701" i="2" s="1"/>
  <c r="M701" i="2" s="1"/>
  <c r="F701" i="2"/>
  <c r="D701" i="2"/>
  <c r="I700" i="2"/>
  <c r="H700" i="2" s="1"/>
  <c r="K700" i="2" s="1"/>
  <c r="L700" i="2" s="1"/>
  <c r="F700" i="2"/>
  <c r="D700" i="2"/>
  <c r="I699" i="2"/>
  <c r="H699" i="2" s="1"/>
  <c r="K699" i="2" s="1"/>
  <c r="L699" i="2" s="1"/>
  <c r="F699" i="2"/>
  <c r="D699" i="2"/>
  <c r="I698" i="2"/>
  <c r="H698" i="2" s="1"/>
  <c r="K698" i="2" s="1"/>
  <c r="L698" i="2" s="1"/>
  <c r="F698" i="2"/>
  <c r="D698" i="2"/>
  <c r="I697" i="2"/>
  <c r="H697" i="2" s="1"/>
  <c r="K697" i="2" s="1"/>
  <c r="L697" i="2" s="1"/>
  <c r="F697" i="2"/>
  <c r="D697" i="2"/>
  <c r="I692" i="2"/>
  <c r="H692" i="2" s="1"/>
  <c r="K692" i="2" s="1"/>
  <c r="L692" i="2" s="1"/>
  <c r="F692" i="2"/>
  <c r="D692" i="2"/>
  <c r="I691" i="2"/>
  <c r="H691" i="2" s="1"/>
  <c r="K691" i="2" s="1"/>
  <c r="L691" i="2" s="1"/>
  <c r="F691" i="2"/>
  <c r="D691" i="2"/>
  <c r="I689" i="2"/>
  <c r="H689" i="2" s="1"/>
  <c r="K689" i="2" s="1"/>
  <c r="L689" i="2" s="1"/>
  <c r="F689" i="2"/>
  <c r="D689" i="2"/>
  <c r="I686" i="2"/>
  <c r="H686" i="2" s="1"/>
  <c r="K686" i="2" s="1"/>
  <c r="L686" i="2" s="1"/>
  <c r="F686" i="2"/>
  <c r="D686" i="2"/>
  <c r="I678" i="2"/>
  <c r="H678" i="2" s="1"/>
  <c r="K678" i="2" s="1"/>
  <c r="L678" i="2" s="1"/>
  <c r="F678" i="2"/>
  <c r="D678" i="2"/>
  <c r="I677" i="2"/>
  <c r="H677" i="2" s="1"/>
  <c r="K677" i="2" s="1"/>
  <c r="L677" i="2" s="1"/>
  <c r="F677" i="2"/>
  <c r="D677" i="2"/>
  <c r="I676" i="2"/>
  <c r="H676" i="2" s="1"/>
  <c r="K676" i="2" s="1"/>
  <c r="L676" i="2" s="1"/>
  <c r="F676" i="2"/>
  <c r="D676" i="2"/>
  <c r="I675" i="2"/>
  <c r="H675" i="2" s="1"/>
  <c r="K675" i="2" s="1"/>
  <c r="L675" i="2" s="1"/>
  <c r="Q675" i="2" s="1"/>
  <c r="F675" i="2"/>
  <c r="D675" i="2"/>
  <c r="I669" i="2"/>
  <c r="H669" i="2" s="1"/>
  <c r="K669" i="2" s="1"/>
  <c r="L669" i="2" s="1"/>
  <c r="F669" i="2"/>
  <c r="D669" i="2"/>
  <c r="I666" i="2"/>
  <c r="H666" i="2" s="1"/>
  <c r="K666" i="2" s="1"/>
  <c r="L666" i="2" s="1"/>
  <c r="F666" i="2"/>
  <c r="D666" i="2"/>
  <c r="I664" i="2"/>
  <c r="H664" i="2" s="1"/>
  <c r="K664" i="2" s="1"/>
  <c r="L664" i="2" s="1"/>
  <c r="F664" i="2"/>
  <c r="D664" i="2"/>
  <c r="I663" i="2"/>
  <c r="H663" i="2" s="1"/>
  <c r="K663" i="2" s="1"/>
  <c r="L663" i="2" s="1"/>
  <c r="F663" i="2"/>
  <c r="D663" i="2"/>
  <c r="I659" i="2"/>
  <c r="H659" i="2" s="1"/>
  <c r="K659" i="2" s="1"/>
  <c r="L659" i="2" s="1"/>
  <c r="F659" i="2"/>
  <c r="D659" i="2"/>
  <c r="I657" i="2"/>
  <c r="H657" i="2" s="1"/>
  <c r="K657" i="2" s="1"/>
  <c r="L657" i="2" s="1"/>
  <c r="F657" i="2"/>
  <c r="D657" i="2"/>
  <c r="I656" i="2"/>
  <c r="H656" i="2" s="1"/>
  <c r="K656" i="2" s="1"/>
  <c r="L656" i="2" s="1"/>
  <c r="N656" i="2" s="1"/>
  <c r="R656" i="2" s="1"/>
  <c r="F656" i="2"/>
  <c r="D656" i="2"/>
  <c r="I655" i="2"/>
  <c r="H655" i="2" s="1"/>
  <c r="K655" i="2" s="1"/>
  <c r="L655" i="2" s="1"/>
  <c r="F655" i="2"/>
  <c r="D655" i="2"/>
  <c r="I651" i="2"/>
  <c r="H651" i="2" s="1"/>
  <c r="K651" i="2" s="1"/>
  <c r="L651" i="2" s="1"/>
  <c r="N651" i="2" s="1"/>
  <c r="U651" i="2" s="1"/>
  <c r="F651" i="2"/>
  <c r="D651" i="2"/>
  <c r="I650" i="2"/>
  <c r="H650" i="2" s="1"/>
  <c r="K650" i="2" s="1"/>
  <c r="L650" i="2" s="1"/>
  <c r="F650" i="2"/>
  <c r="D650" i="2"/>
  <c r="I649" i="2"/>
  <c r="H649" i="2" s="1"/>
  <c r="K649" i="2" s="1"/>
  <c r="L649" i="2" s="1"/>
  <c r="F649" i="2"/>
  <c r="D649" i="2"/>
  <c r="I648" i="2"/>
  <c r="H648" i="2" s="1"/>
  <c r="K648" i="2" s="1"/>
  <c r="L648" i="2" s="1"/>
  <c r="F648" i="2"/>
  <c r="D648" i="2"/>
  <c r="I646" i="2"/>
  <c r="H646" i="2" s="1"/>
  <c r="K646" i="2" s="1"/>
  <c r="L646" i="2" s="1"/>
  <c r="F646" i="2"/>
  <c r="D646" i="2"/>
  <c r="I645" i="2"/>
  <c r="H645" i="2" s="1"/>
  <c r="K645" i="2" s="1"/>
  <c r="L645" i="2" s="1"/>
  <c r="F645" i="2"/>
  <c r="D645" i="2"/>
  <c r="I644" i="2"/>
  <c r="H644" i="2" s="1"/>
  <c r="K644" i="2" s="1"/>
  <c r="L644" i="2" s="1"/>
  <c r="F644" i="2"/>
  <c r="D644" i="2"/>
  <c r="I643" i="2"/>
  <c r="H643" i="2" s="1"/>
  <c r="K643" i="2" s="1"/>
  <c r="L643" i="2" s="1"/>
  <c r="F643" i="2"/>
  <c r="D643" i="2"/>
  <c r="I641" i="2"/>
  <c r="H641" i="2" s="1"/>
  <c r="K641" i="2" s="1"/>
  <c r="L641" i="2" s="1"/>
  <c r="F641" i="2"/>
  <c r="D641" i="2"/>
  <c r="I640" i="2"/>
  <c r="H640" i="2" s="1"/>
  <c r="K640" i="2" s="1"/>
  <c r="L640" i="2" s="1"/>
  <c r="M640" i="2" s="1"/>
  <c r="F640" i="2"/>
  <c r="D640" i="2"/>
  <c r="I639" i="2"/>
  <c r="H639" i="2" s="1"/>
  <c r="K639" i="2" s="1"/>
  <c r="L639" i="2" s="1"/>
  <c r="F639" i="2"/>
  <c r="D639" i="2"/>
  <c r="I638" i="2"/>
  <c r="H638" i="2" s="1"/>
  <c r="K638" i="2" s="1"/>
  <c r="L638" i="2" s="1"/>
  <c r="F638" i="2"/>
  <c r="D638" i="2"/>
  <c r="I637" i="2"/>
  <c r="H637" i="2" s="1"/>
  <c r="K637" i="2" s="1"/>
  <c r="L637" i="2" s="1"/>
  <c r="F637" i="2"/>
  <c r="D637" i="2"/>
  <c r="I636" i="2"/>
  <c r="H636" i="2" s="1"/>
  <c r="K636" i="2" s="1"/>
  <c r="L636" i="2" s="1"/>
  <c r="F636" i="2"/>
  <c r="D636" i="2"/>
  <c r="I635" i="2"/>
  <c r="H635" i="2" s="1"/>
  <c r="K635" i="2" s="1"/>
  <c r="L635" i="2" s="1"/>
  <c r="F635" i="2"/>
  <c r="D635" i="2"/>
  <c r="I634" i="2"/>
  <c r="H634" i="2" s="1"/>
  <c r="K634" i="2" s="1"/>
  <c r="L634" i="2" s="1"/>
  <c r="F634" i="2"/>
  <c r="D634" i="2"/>
  <c r="I627" i="2"/>
  <c r="H627" i="2" s="1"/>
  <c r="K627" i="2" s="1"/>
  <c r="L627" i="2" s="1"/>
  <c r="N627" i="2" s="1"/>
  <c r="R627" i="2" s="1"/>
  <c r="F627" i="2"/>
  <c r="D627" i="2"/>
  <c r="I625" i="2"/>
  <c r="H625" i="2" s="1"/>
  <c r="K625" i="2" s="1"/>
  <c r="L625" i="2" s="1"/>
  <c r="F625" i="2"/>
  <c r="D625" i="2"/>
  <c r="I623" i="2"/>
  <c r="H623" i="2" s="1"/>
  <c r="K623" i="2" s="1"/>
  <c r="L623" i="2" s="1"/>
  <c r="F623" i="2"/>
  <c r="D623" i="2"/>
  <c r="I622" i="2"/>
  <c r="H622" i="2" s="1"/>
  <c r="K622" i="2" s="1"/>
  <c r="L622" i="2" s="1"/>
  <c r="Q622" i="2" s="1"/>
  <c r="F622" i="2"/>
  <c r="D622" i="2"/>
  <c r="I621" i="2"/>
  <c r="H621" i="2" s="1"/>
  <c r="K621" i="2" s="1"/>
  <c r="L621" i="2" s="1"/>
  <c r="N621" i="2" s="1"/>
  <c r="R621" i="2" s="1"/>
  <c r="F621" i="2"/>
  <c r="D621" i="2"/>
  <c r="I620" i="2"/>
  <c r="H620" i="2" s="1"/>
  <c r="K620" i="2" s="1"/>
  <c r="L620" i="2" s="1"/>
  <c r="F620" i="2"/>
  <c r="D620" i="2"/>
  <c r="I589" i="2"/>
  <c r="H589" i="2" s="1"/>
  <c r="K589" i="2" s="1"/>
  <c r="L589" i="2" s="1"/>
  <c r="F589" i="2"/>
  <c r="D589" i="2"/>
  <c r="I587" i="2"/>
  <c r="H587" i="2" s="1"/>
  <c r="K587" i="2" s="1"/>
  <c r="L587" i="2" s="1"/>
  <c r="N587" i="2" s="1"/>
  <c r="F587" i="2"/>
  <c r="D587" i="2"/>
  <c r="I586" i="2"/>
  <c r="H586" i="2" s="1"/>
  <c r="K586" i="2" s="1"/>
  <c r="L586" i="2" s="1"/>
  <c r="N586" i="2" s="1"/>
  <c r="F586" i="2"/>
  <c r="D586" i="2"/>
  <c r="I584" i="2"/>
  <c r="H584" i="2" s="1"/>
  <c r="K584" i="2" s="1"/>
  <c r="L584" i="2" s="1"/>
  <c r="F584" i="2"/>
  <c r="D584" i="2"/>
  <c r="I583" i="2"/>
  <c r="H583" i="2" s="1"/>
  <c r="K583" i="2" s="1"/>
  <c r="L583" i="2" s="1"/>
  <c r="Q583" i="2" s="1"/>
  <c r="F583" i="2"/>
  <c r="D583" i="2"/>
  <c r="I582" i="2"/>
  <c r="H582" i="2" s="1"/>
  <c r="K582" i="2" s="1"/>
  <c r="L582" i="2" s="1"/>
  <c r="F582" i="2"/>
  <c r="D582" i="2"/>
  <c r="I580" i="2"/>
  <c r="H580" i="2" s="1"/>
  <c r="K580" i="2" s="1"/>
  <c r="L580" i="2" s="1"/>
  <c r="M580" i="2" s="1"/>
  <c r="F580" i="2"/>
  <c r="D580" i="2"/>
  <c r="I578" i="2"/>
  <c r="H578" i="2" s="1"/>
  <c r="K578" i="2" s="1"/>
  <c r="L578" i="2" s="1"/>
  <c r="F578" i="2"/>
  <c r="D578" i="2"/>
  <c r="I576" i="2"/>
  <c r="H576" i="2" s="1"/>
  <c r="K576" i="2" s="1"/>
  <c r="L576" i="2" s="1"/>
  <c r="Q576" i="2" s="1"/>
  <c r="F576" i="2"/>
  <c r="D576" i="2"/>
  <c r="I571" i="2"/>
  <c r="H571" i="2" s="1"/>
  <c r="K571" i="2" s="1"/>
  <c r="L571" i="2" s="1"/>
  <c r="Q571" i="2" s="1"/>
  <c r="F571" i="2"/>
  <c r="D571" i="2"/>
  <c r="I570" i="2"/>
  <c r="H570" i="2" s="1"/>
  <c r="K570" i="2" s="1"/>
  <c r="L570" i="2" s="1"/>
  <c r="F570" i="2"/>
  <c r="D570" i="2"/>
  <c r="I566" i="2"/>
  <c r="H566" i="2" s="1"/>
  <c r="K566" i="2" s="1"/>
  <c r="L566" i="2" s="1"/>
  <c r="N566" i="2" s="1"/>
  <c r="R566" i="2" s="1"/>
  <c r="F566" i="2"/>
  <c r="D566" i="2"/>
  <c r="I564" i="2"/>
  <c r="H564" i="2" s="1"/>
  <c r="K564" i="2" s="1"/>
  <c r="L564" i="2" s="1"/>
  <c r="F564" i="2"/>
  <c r="D564" i="2"/>
  <c r="I563" i="2"/>
  <c r="H563" i="2" s="1"/>
  <c r="K563" i="2" s="1"/>
  <c r="L563" i="2" s="1"/>
  <c r="F563" i="2"/>
  <c r="D563" i="2"/>
  <c r="I560" i="2"/>
  <c r="H560" i="2" s="1"/>
  <c r="K560" i="2" s="1"/>
  <c r="L560" i="2" s="1"/>
  <c r="F560" i="2"/>
  <c r="D560" i="2"/>
  <c r="I554" i="2"/>
  <c r="H554" i="2" s="1"/>
  <c r="K554" i="2" s="1"/>
  <c r="L554" i="2" s="1"/>
  <c r="F554" i="2"/>
  <c r="D554" i="2"/>
  <c r="I551" i="2"/>
  <c r="H551" i="2" s="1"/>
  <c r="K551" i="2" s="1"/>
  <c r="L551" i="2" s="1"/>
  <c r="F551" i="2"/>
  <c r="D551" i="2"/>
  <c r="I549" i="2"/>
  <c r="H549" i="2" s="1"/>
  <c r="K549" i="2" s="1"/>
  <c r="L549" i="2" s="1"/>
  <c r="F549" i="2"/>
  <c r="D549" i="2"/>
  <c r="I545" i="2"/>
  <c r="H545" i="2" s="1"/>
  <c r="K545" i="2" s="1"/>
  <c r="L545" i="2" s="1"/>
  <c r="F545" i="2"/>
  <c r="D545" i="2"/>
  <c r="I540" i="2"/>
  <c r="H540" i="2" s="1"/>
  <c r="K540" i="2" s="1"/>
  <c r="L540" i="2" s="1"/>
  <c r="F540" i="2"/>
  <c r="D540" i="2"/>
  <c r="I511" i="2"/>
  <c r="H511" i="2" s="1"/>
  <c r="K511" i="2" s="1"/>
  <c r="L511" i="2" s="1"/>
  <c r="F511" i="2"/>
  <c r="D511" i="2"/>
  <c r="I497" i="2"/>
  <c r="H497" i="2" s="1"/>
  <c r="K497" i="2" s="1"/>
  <c r="L497" i="2" s="1"/>
  <c r="Q497" i="2" s="1"/>
  <c r="F497" i="2"/>
  <c r="D497" i="2"/>
  <c r="I485" i="2"/>
  <c r="H485" i="2" s="1"/>
  <c r="K485" i="2" s="1"/>
  <c r="L485" i="2" s="1"/>
  <c r="F485" i="2"/>
  <c r="D485" i="2"/>
  <c r="I484" i="2"/>
  <c r="H484" i="2" s="1"/>
  <c r="K484" i="2" s="1"/>
  <c r="L484" i="2" s="1"/>
  <c r="F484" i="2"/>
  <c r="D484" i="2"/>
  <c r="I483" i="2"/>
  <c r="H483" i="2" s="1"/>
  <c r="K483" i="2" s="1"/>
  <c r="L483" i="2" s="1"/>
  <c r="F483" i="2"/>
  <c r="D483" i="2"/>
  <c r="I482" i="2"/>
  <c r="H482" i="2" s="1"/>
  <c r="K482" i="2" s="1"/>
  <c r="L482" i="2" s="1"/>
  <c r="F482" i="2"/>
  <c r="D482" i="2"/>
  <c r="I481" i="2"/>
  <c r="H481" i="2" s="1"/>
  <c r="K481" i="2" s="1"/>
  <c r="L481" i="2" s="1"/>
  <c r="F481" i="2"/>
  <c r="D481" i="2"/>
  <c r="I480" i="2"/>
  <c r="H480" i="2" s="1"/>
  <c r="K480" i="2" s="1"/>
  <c r="L480" i="2" s="1"/>
  <c r="F480" i="2"/>
  <c r="D480" i="2"/>
  <c r="I479" i="2"/>
  <c r="H479" i="2" s="1"/>
  <c r="K479" i="2" s="1"/>
  <c r="L479" i="2" s="1"/>
  <c r="F479" i="2"/>
  <c r="D479" i="2"/>
  <c r="I474" i="2"/>
  <c r="H474" i="2" s="1"/>
  <c r="K474" i="2" s="1"/>
  <c r="L474" i="2" s="1"/>
  <c r="F474" i="2"/>
  <c r="D474" i="2"/>
  <c r="I473" i="2"/>
  <c r="H473" i="2" s="1"/>
  <c r="K473" i="2" s="1"/>
  <c r="L473" i="2" s="1"/>
  <c r="F473" i="2"/>
  <c r="D473" i="2"/>
  <c r="I472" i="2"/>
  <c r="H472" i="2" s="1"/>
  <c r="K472" i="2" s="1"/>
  <c r="L472" i="2" s="1"/>
  <c r="Q472" i="2" s="1"/>
  <c r="F472" i="2"/>
  <c r="D472" i="2"/>
  <c r="I469" i="2"/>
  <c r="H469" i="2" s="1"/>
  <c r="K469" i="2" s="1"/>
  <c r="L469" i="2" s="1"/>
  <c r="F469" i="2"/>
  <c r="D469" i="2"/>
  <c r="I468" i="2"/>
  <c r="H468" i="2" s="1"/>
  <c r="K468" i="2" s="1"/>
  <c r="L468" i="2" s="1"/>
  <c r="F468" i="2"/>
  <c r="D468" i="2"/>
  <c r="I466" i="2"/>
  <c r="H466" i="2" s="1"/>
  <c r="K466" i="2" s="1"/>
  <c r="L466" i="2" s="1"/>
  <c r="F466" i="2"/>
  <c r="D466" i="2"/>
  <c r="I465" i="2"/>
  <c r="H465" i="2" s="1"/>
  <c r="K465" i="2" s="1"/>
  <c r="L465" i="2" s="1"/>
  <c r="F465" i="2"/>
  <c r="D465" i="2"/>
  <c r="I462" i="2"/>
  <c r="H462" i="2" s="1"/>
  <c r="K462" i="2" s="1"/>
  <c r="L462" i="2" s="1"/>
  <c r="F462" i="2"/>
  <c r="D462" i="2"/>
  <c r="I460" i="2"/>
  <c r="H460" i="2" s="1"/>
  <c r="K460" i="2" s="1"/>
  <c r="L460" i="2" s="1"/>
  <c r="F460" i="2"/>
  <c r="D460" i="2"/>
  <c r="I457" i="2"/>
  <c r="H457" i="2" s="1"/>
  <c r="K457" i="2" s="1"/>
  <c r="L457" i="2" s="1"/>
  <c r="Q457" i="2" s="1"/>
  <c r="F457" i="2"/>
  <c r="D457" i="2"/>
  <c r="I455" i="2"/>
  <c r="H455" i="2" s="1"/>
  <c r="K455" i="2" s="1"/>
  <c r="L455" i="2" s="1"/>
  <c r="F455" i="2"/>
  <c r="D455" i="2"/>
  <c r="I454" i="2"/>
  <c r="H454" i="2" s="1"/>
  <c r="K454" i="2" s="1"/>
  <c r="L454" i="2" s="1"/>
  <c r="M454" i="2" s="1"/>
  <c r="F454" i="2"/>
  <c r="D454" i="2"/>
  <c r="I452" i="2"/>
  <c r="H452" i="2" s="1"/>
  <c r="K452" i="2" s="1"/>
  <c r="L452" i="2" s="1"/>
  <c r="F452" i="2"/>
  <c r="D452" i="2"/>
  <c r="I451" i="2"/>
  <c r="H451" i="2" s="1"/>
  <c r="K451" i="2" s="1"/>
  <c r="L451" i="2" s="1"/>
  <c r="F451" i="2"/>
  <c r="D451" i="2"/>
  <c r="I449" i="2"/>
  <c r="H449" i="2" s="1"/>
  <c r="K449" i="2" s="1"/>
  <c r="L449" i="2" s="1"/>
  <c r="F449" i="2"/>
  <c r="D449" i="2"/>
  <c r="I446" i="2"/>
  <c r="H446" i="2" s="1"/>
  <c r="K446" i="2" s="1"/>
  <c r="L446" i="2" s="1"/>
  <c r="F446" i="2"/>
  <c r="D446" i="2"/>
  <c r="I444" i="2"/>
  <c r="H444" i="2" s="1"/>
  <c r="K444" i="2" s="1"/>
  <c r="L444" i="2" s="1"/>
  <c r="F444" i="2"/>
  <c r="D444" i="2"/>
  <c r="I443" i="2"/>
  <c r="H443" i="2" s="1"/>
  <c r="K443" i="2" s="1"/>
  <c r="L443" i="2" s="1"/>
  <c r="F443" i="2"/>
  <c r="D443" i="2"/>
  <c r="I441" i="2"/>
  <c r="H441" i="2" s="1"/>
  <c r="K441" i="2" s="1"/>
  <c r="L441" i="2" s="1"/>
  <c r="F441" i="2"/>
  <c r="D441" i="2"/>
  <c r="I440" i="2"/>
  <c r="H440" i="2" s="1"/>
  <c r="K440" i="2" s="1"/>
  <c r="L440" i="2" s="1"/>
  <c r="F440" i="2"/>
  <c r="D440" i="2"/>
  <c r="I438" i="2"/>
  <c r="H438" i="2" s="1"/>
  <c r="K438" i="2" s="1"/>
  <c r="L438" i="2" s="1"/>
  <c r="F438" i="2"/>
  <c r="D438" i="2"/>
  <c r="I437" i="2"/>
  <c r="H437" i="2" s="1"/>
  <c r="K437" i="2" s="1"/>
  <c r="L437" i="2" s="1"/>
  <c r="F437" i="2"/>
  <c r="D437" i="2"/>
  <c r="I436" i="2"/>
  <c r="H436" i="2" s="1"/>
  <c r="K436" i="2" s="1"/>
  <c r="L436" i="2" s="1"/>
  <c r="F436" i="2"/>
  <c r="D436" i="2"/>
  <c r="I435" i="2"/>
  <c r="H435" i="2" s="1"/>
  <c r="K435" i="2" s="1"/>
  <c r="L435" i="2" s="1"/>
  <c r="F435" i="2"/>
  <c r="D435" i="2"/>
  <c r="I434" i="2"/>
  <c r="H434" i="2" s="1"/>
  <c r="K434" i="2" s="1"/>
  <c r="L434" i="2" s="1"/>
  <c r="F434" i="2"/>
  <c r="D434" i="2"/>
  <c r="I433" i="2"/>
  <c r="H433" i="2" s="1"/>
  <c r="K433" i="2" s="1"/>
  <c r="L433" i="2" s="1"/>
  <c r="Q433" i="2" s="1"/>
  <c r="F433" i="2"/>
  <c r="D433" i="2"/>
  <c r="I432" i="2"/>
  <c r="H432" i="2" s="1"/>
  <c r="K432" i="2" s="1"/>
  <c r="L432" i="2" s="1"/>
  <c r="Q432" i="2" s="1"/>
  <c r="F432" i="2"/>
  <c r="D432" i="2"/>
  <c r="I431" i="2"/>
  <c r="H431" i="2" s="1"/>
  <c r="K431" i="2" s="1"/>
  <c r="L431" i="2" s="1"/>
  <c r="F431" i="2"/>
  <c r="D431" i="2"/>
  <c r="I429" i="2"/>
  <c r="H429" i="2" s="1"/>
  <c r="K429" i="2" s="1"/>
  <c r="L429" i="2" s="1"/>
  <c r="F429" i="2"/>
  <c r="D429" i="2"/>
  <c r="I427" i="2"/>
  <c r="H427" i="2" s="1"/>
  <c r="K427" i="2" s="1"/>
  <c r="L427" i="2" s="1"/>
  <c r="F427" i="2"/>
  <c r="D427" i="2"/>
  <c r="I424" i="2"/>
  <c r="H424" i="2" s="1"/>
  <c r="K424" i="2" s="1"/>
  <c r="L424" i="2" s="1"/>
  <c r="F424" i="2"/>
  <c r="D424" i="2"/>
  <c r="I422" i="2"/>
  <c r="H422" i="2" s="1"/>
  <c r="K422" i="2" s="1"/>
  <c r="L422" i="2" s="1"/>
  <c r="F422" i="2"/>
  <c r="D422" i="2"/>
  <c r="I421" i="2"/>
  <c r="H421" i="2" s="1"/>
  <c r="K421" i="2" s="1"/>
  <c r="L421" i="2" s="1"/>
  <c r="F421" i="2"/>
  <c r="D421" i="2"/>
  <c r="I418" i="2"/>
  <c r="H418" i="2" s="1"/>
  <c r="K418" i="2" s="1"/>
  <c r="L418" i="2" s="1"/>
  <c r="F418" i="2"/>
  <c r="D418" i="2"/>
  <c r="I417" i="2"/>
  <c r="H417" i="2" s="1"/>
  <c r="K417" i="2" s="1"/>
  <c r="L417" i="2" s="1"/>
  <c r="F417" i="2"/>
  <c r="D417" i="2"/>
  <c r="I416" i="2"/>
  <c r="H416" i="2" s="1"/>
  <c r="K416" i="2" s="1"/>
  <c r="L416" i="2" s="1"/>
  <c r="F416" i="2"/>
  <c r="D416" i="2"/>
  <c r="I415" i="2"/>
  <c r="H415" i="2" s="1"/>
  <c r="K415" i="2" s="1"/>
  <c r="L415" i="2" s="1"/>
  <c r="F415" i="2"/>
  <c r="D415" i="2"/>
  <c r="I412" i="2"/>
  <c r="H412" i="2" s="1"/>
  <c r="K412" i="2" s="1"/>
  <c r="L412" i="2" s="1"/>
  <c r="F412" i="2"/>
  <c r="D412" i="2"/>
  <c r="I411" i="2"/>
  <c r="H411" i="2" s="1"/>
  <c r="K411" i="2" s="1"/>
  <c r="L411" i="2" s="1"/>
  <c r="Q411" i="2" s="1"/>
  <c r="F411" i="2"/>
  <c r="D411" i="2"/>
  <c r="I410" i="2"/>
  <c r="H410" i="2" s="1"/>
  <c r="K410" i="2" s="1"/>
  <c r="L410" i="2" s="1"/>
  <c r="F410" i="2"/>
  <c r="D410" i="2"/>
  <c r="I408" i="2"/>
  <c r="H408" i="2" s="1"/>
  <c r="K408" i="2" s="1"/>
  <c r="L408" i="2" s="1"/>
  <c r="F408" i="2"/>
  <c r="D408" i="2"/>
  <c r="I407" i="2"/>
  <c r="H407" i="2" s="1"/>
  <c r="K407" i="2" s="1"/>
  <c r="L407" i="2" s="1"/>
  <c r="F407" i="2"/>
  <c r="D407" i="2"/>
  <c r="I405" i="2"/>
  <c r="H405" i="2" s="1"/>
  <c r="K405" i="2" s="1"/>
  <c r="L405" i="2" s="1"/>
  <c r="F405" i="2"/>
  <c r="D405" i="2"/>
  <c r="I404" i="2"/>
  <c r="H404" i="2" s="1"/>
  <c r="K404" i="2" s="1"/>
  <c r="L404" i="2" s="1"/>
  <c r="F404" i="2"/>
  <c r="D404" i="2"/>
  <c r="I403" i="2"/>
  <c r="H403" i="2" s="1"/>
  <c r="K403" i="2" s="1"/>
  <c r="L403" i="2" s="1"/>
  <c r="Q403" i="2" s="1"/>
  <c r="F403" i="2"/>
  <c r="D403" i="2"/>
  <c r="I402" i="2"/>
  <c r="H402" i="2" s="1"/>
  <c r="K402" i="2" s="1"/>
  <c r="L402" i="2" s="1"/>
  <c r="N402" i="2" s="1"/>
  <c r="F402" i="2"/>
  <c r="D402" i="2"/>
  <c r="I401" i="2"/>
  <c r="H401" i="2" s="1"/>
  <c r="K401" i="2" s="1"/>
  <c r="L401" i="2" s="1"/>
  <c r="F401" i="2"/>
  <c r="D401" i="2"/>
  <c r="I400" i="2"/>
  <c r="H400" i="2" s="1"/>
  <c r="K400" i="2" s="1"/>
  <c r="L400" i="2" s="1"/>
  <c r="F400" i="2"/>
  <c r="D400" i="2"/>
  <c r="I399" i="2"/>
  <c r="H399" i="2" s="1"/>
  <c r="K399" i="2" s="1"/>
  <c r="L399" i="2" s="1"/>
  <c r="F399" i="2"/>
  <c r="D399" i="2"/>
  <c r="I398" i="2"/>
  <c r="H398" i="2" s="1"/>
  <c r="K398" i="2" s="1"/>
  <c r="L398" i="2" s="1"/>
  <c r="F398" i="2"/>
  <c r="D398" i="2"/>
  <c r="I397" i="2"/>
  <c r="H397" i="2" s="1"/>
  <c r="K397" i="2" s="1"/>
  <c r="L397" i="2" s="1"/>
  <c r="Q397" i="2" s="1"/>
  <c r="F397" i="2"/>
  <c r="D397" i="2"/>
  <c r="I394" i="2"/>
  <c r="H394" i="2" s="1"/>
  <c r="K394" i="2" s="1"/>
  <c r="L394" i="2" s="1"/>
  <c r="F394" i="2"/>
  <c r="D394" i="2"/>
  <c r="I393" i="2"/>
  <c r="H393" i="2" s="1"/>
  <c r="K393" i="2" s="1"/>
  <c r="L393" i="2" s="1"/>
  <c r="F393" i="2"/>
  <c r="D393" i="2"/>
  <c r="I392" i="2"/>
  <c r="H392" i="2" s="1"/>
  <c r="K392" i="2" s="1"/>
  <c r="L392" i="2" s="1"/>
  <c r="F392" i="2"/>
  <c r="D392" i="2"/>
  <c r="I391" i="2"/>
  <c r="H391" i="2" s="1"/>
  <c r="K391" i="2" s="1"/>
  <c r="L391" i="2" s="1"/>
  <c r="F391" i="2"/>
  <c r="D391" i="2"/>
  <c r="I389" i="2"/>
  <c r="H389" i="2" s="1"/>
  <c r="K389" i="2" s="1"/>
  <c r="L389" i="2" s="1"/>
  <c r="N389" i="2" s="1"/>
  <c r="F389" i="2"/>
  <c r="D389" i="2"/>
  <c r="I388" i="2"/>
  <c r="H388" i="2" s="1"/>
  <c r="K388" i="2" s="1"/>
  <c r="L388" i="2" s="1"/>
  <c r="F388" i="2"/>
  <c r="D388" i="2"/>
  <c r="I386" i="2"/>
  <c r="H386" i="2" s="1"/>
  <c r="K386" i="2" s="1"/>
  <c r="L386" i="2" s="1"/>
  <c r="Q386" i="2" s="1"/>
  <c r="F386" i="2"/>
  <c r="D386" i="2"/>
  <c r="I385" i="2"/>
  <c r="H385" i="2" s="1"/>
  <c r="K385" i="2" s="1"/>
  <c r="L385" i="2" s="1"/>
  <c r="Q385" i="2" s="1"/>
  <c r="F385" i="2"/>
  <c r="D385" i="2"/>
  <c r="I384" i="2"/>
  <c r="H384" i="2" s="1"/>
  <c r="K384" i="2" s="1"/>
  <c r="L384" i="2" s="1"/>
  <c r="F384" i="2"/>
  <c r="D384" i="2"/>
  <c r="I383" i="2"/>
  <c r="H383" i="2" s="1"/>
  <c r="K383" i="2" s="1"/>
  <c r="L383" i="2" s="1"/>
  <c r="F383" i="2"/>
  <c r="D383" i="2"/>
  <c r="I381" i="2"/>
  <c r="H381" i="2" s="1"/>
  <c r="K381" i="2" s="1"/>
  <c r="L381" i="2" s="1"/>
  <c r="M381" i="2" s="1"/>
  <c r="F381" i="2"/>
  <c r="D381" i="2"/>
  <c r="I380" i="2"/>
  <c r="H380" i="2" s="1"/>
  <c r="K380" i="2" s="1"/>
  <c r="L380" i="2" s="1"/>
  <c r="F380" i="2"/>
  <c r="D380" i="2"/>
  <c r="I379" i="2"/>
  <c r="H379" i="2" s="1"/>
  <c r="K379" i="2" s="1"/>
  <c r="L379" i="2" s="1"/>
  <c r="F379" i="2"/>
  <c r="D379" i="2"/>
  <c r="I378" i="2"/>
  <c r="H378" i="2" s="1"/>
  <c r="K378" i="2" s="1"/>
  <c r="L378" i="2" s="1"/>
  <c r="F378" i="2"/>
  <c r="D378" i="2"/>
  <c r="I373" i="2"/>
  <c r="H373" i="2" s="1"/>
  <c r="K373" i="2" s="1"/>
  <c r="L373" i="2" s="1"/>
  <c r="Q373" i="2" s="1"/>
  <c r="F373" i="2"/>
  <c r="D373" i="2"/>
  <c r="I372" i="2"/>
  <c r="H372" i="2" s="1"/>
  <c r="K372" i="2" s="1"/>
  <c r="L372" i="2" s="1"/>
  <c r="Q372" i="2" s="1"/>
  <c r="F372" i="2"/>
  <c r="D372" i="2"/>
  <c r="I370" i="2"/>
  <c r="H370" i="2" s="1"/>
  <c r="K370" i="2" s="1"/>
  <c r="L370" i="2" s="1"/>
  <c r="F370" i="2"/>
  <c r="D370" i="2"/>
  <c r="I369" i="2"/>
  <c r="H369" i="2" s="1"/>
  <c r="K369" i="2" s="1"/>
  <c r="L369" i="2" s="1"/>
  <c r="F369" i="2"/>
  <c r="D369" i="2"/>
  <c r="I368" i="2"/>
  <c r="H368" i="2" s="1"/>
  <c r="K368" i="2" s="1"/>
  <c r="L368" i="2" s="1"/>
  <c r="F368" i="2"/>
  <c r="D368" i="2"/>
  <c r="I367" i="2"/>
  <c r="H367" i="2" s="1"/>
  <c r="K367" i="2" s="1"/>
  <c r="L367" i="2" s="1"/>
  <c r="F367" i="2"/>
  <c r="D367" i="2"/>
  <c r="I366" i="2"/>
  <c r="H366" i="2" s="1"/>
  <c r="K366" i="2" s="1"/>
  <c r="L366" i="2" s="1"/>
  <c r="N366" i="2" s="1"/>
  <c r="R366" i="2" s="1"/>
  <c r="F366" i="2"/>
  <c r="D366" i="2"/>
  <c r="I364" i="2"/>
  <c r="H364" i="2" s="1"/>
  <c r="K364" i="2" s="1"/>
  <c r="L364" i="2" s="1"/>
  <c r="F364" i="2"/>
  <c r="D364" i="2"/>
  <c r="I363" i="2"/>
  <c r="H363" i="2" s="1"/>
  <c r="K363" i="2" s="1"/>
  <c r="L363" i="2" s="1"/>
  <c r="F363" i="2"/>
  <c r="D363" i="2"/>
  <c r="I359" i="2"/>
  <c r="H359" i="2" s="1"/>
  <c r="K359" i="2" s="1"/>
  <c r="L359" i="2" s="1"/>
  <c r="F359" i="2"/>
  <c r="D359" i="2"/>
  <c r="I356" i="2"/>
  <c r="H356" i="2" s="1"/>
  <c r="K356" i="2" s="1"/>
  <c r="L356" i="2" s="1"/>
  <c r="N356" i="2" s="1"/>
  <c r="R356" i="2" s="1"/>
  <c r="F356" i="2"/>
  <c r="D356" i="2"/>
  <c r="I355" i="2"/>
  <c r="H355" i="2" s="1"/>
  <c r="K355" i="2" s="1"/>
  <c r="L355" i="2" s="1"/>
  <c r="F355" i="2"/>
  <c r="D355" i="2"/>
  <c r="I354" i="2"/>
  <c r="H354" i="2" s="1"/>
  <c r="K354" i="2" s="1"/>
  <c r="L354" i="2" s="1"/>
  <c r="F354" i="2"/>
  <c r="D354" i="2"/>
  <c r="I352" i="2"/>
  <c r="H352" i="2" s="1"/>
  <c r="K352" i="2" s="1"/>
  <c r="L352" i="2" s="1"/>
  <c r="F352" i="2"/>
  <c r="D352" i="2"/>
  <c r="I351" i="2"/>
  <c r="H351" i="2" s="1"/>
  <c r="K351" i="2" s="1"/>
  <c r="L351" i="2" s="1"/>
  <c r="Q351" i="2" s="1"/>
  <c r="F351" i="2"/>
  <c r="D351" i="2"/>
  <c r="I350" i="2"/>
  <c r="H350" i="2" s="1"/>
  <c r="K350" i="2" s="1"/>
  <c r="L350" i="2" s="1"/>
  <c r="F350" i="2"/>
  <c r="D350" i="2"/>
  <c r="I348" i="2"/>
  <c r="H348" i="2" s="1"/>
  <c r="K348" i="2" s="1"/>
  <c r="L348" i="2" s="1"/>
  <c r="F348" i="2"/>
  <c r="D348" i="2"/>
  <c r="I346" i="2"/>
  <c r="H346" i="2" s="1"/>
  <c r="K346" i="2" s="1"/>
  <c r="L346" i="2" s="1"/>
  <c r="Q346" i="2" s="1"/>
  <c r="F346" i="2"/>
  <c r="D346" i="2"/>
  <c r="I345" i="2"/>
  <c r="H345" i="2" s="1"/>
  <c r="K345" i="2" s="1"/>
  <c r="L345" i="2" s="1"/>
  <c r="F345" i="2"/>
  <c r="D345" i="2"/>
  <c r="I344" i="2"/>
  <c r="H344" i="2" s="1"/>
  <c r="K344" i="2" s="1"/>
  <c r="L344" i="2" s="1"/>
  <c r="F344" i="2"/>
  <c r="D344" i="2"/>
  <c r="I343" i="2"/>
  <c r="H343" i="2" s="1"/>
  <c r="K343" i="2" s="1"/>
  <c r="L343" i="2" s="1"/>
  <c r="F343" i="2"/>
  <c r="D343" i="2"/>
  <c r="I341" i="2"/>
  <c r="H341" i="2" s="1"/>
  <c r="K341" i="2" s="1"/>
  <c r="L341" i="2" s="1"/>
  <c r="F341" i="2"/>
  <c r="D341" i="2"/>
  <c r="I340" i="2"/>
  <c r="H340" i="2" s="1"/>
  <c r="K340" i="2" s="1"/>
  <c r="L340" i="2" s="1"/>
  <c r="F340" i="2"/>
  <c r="D340" i="2"/>
  <c r="I336" i="2"/>
  <c r="H336" i="2" s="1"/>
  <c r="K336" i="2" s="1"/>
  <c r="L336" i="2" s="1"/>
  <c r="F336" i="2"/>
  <c r="D336" i="2"/>
  <c r="I335" i="2"/>
  <c r="H335" i="2" s="1"/>
  <c r="K335" i="2" s="1"/>
  <c r="L335" i="2" s="1"/>
  <c r="F335" i="2"/>
  <c r="D335" i="2"/>
  <c r="I332" i="2"/>
  <c r="H332" i="2" s="1"/>
  <c r="K332" i="2" s="1"/>
  <c r="L332" i="2" s="1"/>
  <c r="F332" i="2"/>
  <c r="D332" i="2"/>
  <c r="I330" i="2"/>
  <c r="H330" i="2" s="1"/>
  <c r="K330" i="2" s="1"/>
  <c r="L330" i="2" s="1"/>
  <c r="F330" i="2"/>
  <c r="D330" i="2"/>
  <c r="I329" i="2"/>
  <c r="H329" i="2" s="1"/>
  <c r="K329" i="2" s="1"/>
  <c r="L329" i="2" s="1"/>
  <c r="Q329" i="2" s="1"/>
  <c r="F329" i="2"/>
  <c r="D329" i="2"/>
  <c r="I328" i="2"/>
  <c r="H328" i="2" s="1"/>
  <c r="K328" i="2" s="1"/>
  <c r="L328" i="2" s="1"/>
  <c r="F328" i="2"/>
  <c r="D328" i="2"/>
  <c r="I324" i="2"/>
  <c r="H324" i="2" s="1"/>
  <c r="K324" i="2" s="1"/>
  <c r="L324" i="2" s="1"/>
  <c r="F324" i="2"/>
  <c r="D324" i="2"/>
  <c r="I322" i="2"/>
  <c r="H322" i="2" s="1"/>
  <c r="K322" i="2" s="1"/>
  <c r="L322" i="2" s="1"/>
  <c r="F322" i="2"/>
  <c r="D322" i="2"/>
  <c r="I320" i="2"/>
  <c r="H320" i="2" s="1"/>
  <c r="K320" i="2" s="1"/>
  <c r="L320" i="2" s="1"/>
  <c r="F320" i="2"/>
  <c r="D320" i="2"/>
  <c r="I318" i="2"/>
  <c r="H318" i="2" s="1"/>
  <c r="K318" i="2" s="1"/>
  <c r="L318" i="2" s="1"/>
  <c r="F318" i="2"/>
  <c r="D318" i="2"/>
  <c r="I317" i="2"/>
  <c r="H317" i="2" s="1"/>
  <c r="K317" i="2" s="1"/>
  <c r="L317" i="2" s="1"/>
  <c r="F317" i="2"/>
  <c r="D317" i="2"/>
  <c r="I312" i="2"/>
  <c r="H312" i="2" s="1"/>
  <c r="K312" i="2" s="1"/>
  <c r="L312" i="2" s="1"/>
  <c r="F312" i="2"/>
  <c r="D312" i="2"/>
  <c r="I311" i="2"/>
  <c r="H311" i="2" s="1"/>
  <c r="K311" i="2" s="1"/>
  <c r="L311" i="2" s="1"/>
  <c r="F311" i="2"/>
  <c r="D311" i="2"/>
  <c r="I310" i="2"/>
  <c r="H310" i="2" s="1"/>
  <c r="K310" i="2" s="1"/>
  <c r="L310" i="2" s="1"/>
  <c r="F310" i="2"/>
  <c r="D310" i="2"/>
  <c r="I309" i="2"/>
  <c r="H309" i="2" s="1"/>
  <c r="K309" i="2" s="1"/>
  <c r="L309" i="2" s="1"/>
  <c r="F309" i="2"/>
  <c r="D309" i="2"/>
  <c r="I308" i="2"/>
  <c r="H308" i="2" s="1"/>
  <c r="K308" i="2" s="1"/>
  <c r="L308" i="2" s="1"/>
  <c r="F308" i="2"/>
  <c r="D308" i="2"/>
  <c r="I306" i="2"/>
  <c r="H306" i="2" s="1"/>
  <c r="K306" i="2" s="1"/>
  <c r="L306" i="2" s="1"/>
  <c r="F306" i="2"/>
  <c r="D306" i="2"/>
  <c r="I304" i="2"/>
  <c r="H304" i="2" s="1"/>
  <c r="K304" i="2" s="1"/>
  <c r="L304" i="2" s="1"/>
  <c r="F304" i="2"/>
  <c r="D304" i="2"/>
  <c r="I301" i="2"/>
  <c r="H301" i="2" s="1"/>
  <c r="K301" i="2" s="1"/>
  <c r="L301" i="2" s="1"/>
  <c r="F301" i="2"/>
  <c r="D301" i="2"/>
  <c r="I299" i="2"/>
  <c r="H299" i="2" s="1"/>
  <c r="K299" i="2" s="1"/>
  <c r="L299" i="2" s="1"/>
  <c r="F299" i="2"/>
  <c r="D299" i="2"/>
  <c r="I298" i="2"/>
  <c r="H298" i="2" s="1"/>
  <c r="K298" i="2" s="1"/>
  <c r="L298" i="2" s="1"/>
  <c r="F298" i="2"/>
  <c r="D298" i="2"/>
  <c r="I297" i="2"/>
  <c r="H297" i="2" s="1"/>
  <c r="K297" i="2" s="1"/>
  <c r="L297" i="2" s="1"/>
  <c r="F297" i="2"/>
  <c r="D297" i="2"/>
  <c r="I296" i="2"/>
  <c r="H296" i="2" s="1"/>
  <c r="K296" i="2" s="1"/>
  <c r="L296" i="2" s="1"/>
  <c r="F296" i="2"/>
  <c r="D296" i="2"/>
  <c r="I294" i="2"/>
  <c r="H294" i="2" s="1"/>
  <c r="K294" i="2" s="1"/>
  <c r="L294" i="2" s="1"/>
  <c r="F294" i="2"/>
  <c r="D294" i="2"/>
  <c r="I293" i="2"/>
  <c r="H293" i="2" s="1"/>
  <c r="K293" i="2" s="1"/>
  <c r="L293" i="2" s="1"/>
  <c r="F293" i="2"/>
  <c r="D293" i="2"/>
  <c r="I291" i="2"/>
  <c r="H291" i="2" s="1"/>
  <c r="K291" i="2" s="1"/>
  <c r="L291" i="2" s="1"/>
  <c r="F291" i="2"/>
  <c r="D291" i="2"/>
  <c r="I290" i="2"/>
  <c r="H290" i="2" s="1"/>
  <c r="K290" i="2" s="1"/>
  <c r="L290" i="2" s="1"/>
  <c r="F290" i="2"/>
  <c r="D290" i="2"/>
  <c r="I289" i="2"/>
  <c r="H289" i="2" s="1"/>
  <c r="K289" i="2" s="1"/>
  <c r="L289" i="2" s="1"/>
  <c r="F289" i="2"/>
  <c r="D289" i="2"/>
  <c r="I288" i="2"/>
  <c r="H288" i="2" s="1"/>
  <c r="K288" i="2" s="1"/>
  <c r="L288" i="2" s="1"/>
  <c r="F288" i="2"/>
  <c r="D288" i="2"/>
  <c r="I287" i="2"/>
  <c r="H287" i="2" s="1"/>
  <c r="K287" i="2" s="1"/>
  <c r="L287" i="2" s="1"/>
  <c r="F287" i="2"/>
  <c r="D287" i="2"/>
  <c r="I286" i="2"/>
  <c r="H286" i="2" s="1"/>
  <c r="K286" i="2" s="1"/>
  <c r="L286" i="2" s="1"/>
  <c r="F286" i="2"/>
  <c r="D286" i="2"/>
  <c r="I283" i="2"/>
  <c r="H283" i="2" s="1"/>
  <c r="K283" i="2" s="1"/>
  <c r="L283" i="2" s="1"/>
  <c r="M283" i="2" s="1"/>
  <c r="F283" i="2"/>
  <c r="D283" i="2"/>
  <c r="I280" i="2"/>
  <c r="H280" i="2" s="1"/>
  <c r="K280" i="2" s="1"/>
  <c r="L280" i="2" s="1"/>
  <c r="F280" i="2"/>
  <c r="D280" i="2"/>
  <c r="I279" i="2"/>
  <c r="H279" i="2" s="1"/>
  <c r="K279" i="2" s="1"/>
  <c r="L279" i="2" s="1"/>
  <c r="M279" i="2" s="1"/>
  <c r="F279" i="2"/>
  <c r="D279" i="2"/>
  <c r="I278" i="2"/>
  <c r="H278" i="2" s="1"/>
  <c r="K278" i="2" s="1"/>
  <c r="L278" i="2" s="1"/>
  <c r="F278" i="2"/>
  <c r="D278" i="2"/>
  <c r="I277" i="2"/>
  <c r="H277" i="2" s="1"/>
  <c r="K277" i="2" s="1"/>
  <c r="L277" i="2" s="1"/>
  <c r="F277" i="2"/>
  <c r="D277" i="2"/>
  <c r="I276" i="2"/>
  <c r="H276" i="2" s="1"/>
  <c r="K276" i="2" s="1"/>
  <c r="L276" i="2" s="1"/>
  <c r="F276" i="2"/>
  <c r="D276" i="2"/>
  <c r="I273" i="2"/>
  <c r="H273" i="2" s="1"/>
  <c r="K273" i="2" s="1"/>
  <c r="L273" i="2" s="1"/>
  <c r="F273" i="2"/>
  <c r="D273" i="2"/>
  <c r="I272" i="2"/>
  <c r="H272" i="2" s="1"/>
  <c r="K272" i="2" s="1"/>
  <c r="L272" i="2" s="1"/>
  <c r="M272" i="2" s="1"/>
  <c r="F272" i="2"/>
  <c r="D272" i="2"/>
  <c r="I271" i="2"/>
  <c r="H271" i="2" s="1"/>
  <c r="K271" i="2" s="1"/>
  <c r="L271" i="2" s="1"/>
  <c r="Q271" i="2" s="1"/>
  <c r="F271" i="2"/>
  <c r="D271" i="2"/>
  <c r="I270" i="2"/>
  <c r="H270" i="2" s="1"/>
  <c r="K270" i="2" s="1"/>
  <c r="L270" i="2" s="1"/>
  <c r="F270" i="2"/>
  <c r="D270" i="2"/>
  <c r="I269" i="2"/>
  <c r="H269" i="2" s="1"/>
  <c r="K269" i="2" s="1"/>
  <c r="L269" i="2" s="1"/>
  <c r="F269" i="2"/>
  <c r="D269" i="2"/>
  <c r="I268" i="2"/>
  <c r="H268" i="2" s="1"/>
  <c r="K268" i="2" s="1"/>
  <c r="L268" i="2" s="1"/>
  <c r="N268" i="2" s="1"/>
  <c r="F268" i="2"/>
  <c r="D268" i="2"/>
  <c r="I266" i="2"/>
  <c r="H266" i="2" s="1"/>
  <c r="K266" i="2" s="1"/>
  <c r="L266" i="2" s="1"/>
  <c r="F266" i="2"/>
  <c r="D266" i="2"/>
  <c r="I265" i="2"/>
  <c r="H265" i="2" s="1"/>
  <c r="K265" i="2" s="1"/>
  <c r="L265" i="2" s="1"/>
  <c r="Q265" i="2" s="1"/>
  <c r="F265" i="2"/>
  <c r="D265" i="2"/>
  <c r="I264" i="2"/>
  <c r="H264" i="2" s="1"/>
  <c r="K264" i="2" s="1"/>
  <c r="L264" i="2" s="1"/>
  <c r="Q264" i="2" s="1"/>
  <c r="F264" i="2"/>
  <c r="D264" i="2"/>
  <c r="I263" i="2"/>
  <c r="H263" i="2" s="1"/>
  <c r="K263" i="2" s="1"/>
  <c r="L263" i="2" s="1"/>
  <c r="F263" i="2"/>
  <c r="D263" i="2"/>
  <c r="I262" i="2"/>
  <c r="H262" i="2" s="1"/>
  <c r="K262" i="2" s="1"/>
  <c r="L262" i="2" s="1"/>
  <c r="F262" i="2"/>
  <c r="D262" i="2"/>
  <c r="I261" i="2"/>
  <c r="H261" i="2" s="1"/>
  <c r="K261" i="2" s="1"/>
  <c r="L261" i="2" s="1"/>
  <c r="F261" i="2"/>
  <c r="D261" i="2"/>
  <c r="I260" i="2"/>
  <c r="H260" i="2" s="1"/>
  <c r="K260" i="2" s="1"/>
  <c r="L260" i="2" s="1"/>
  <c r="M260" i="2" s="1"/>
  <c r="F260" i="2"/>
  <c r="D260" i="2"/>
  <c r="I259" i="2"/>
  <c r="H259" i="2" s="1"/>
  <c r="K259" i="2" s="1"/>
  <c r="L259" i="2" s="1"/>
  <c r="F259" i="2"/>
  <c r="D259" i="2"/>
  <c r="I258" i="2"/>
  <c r="H258" i="2" s="1"/>
  <c r="K258" i="2" s="1"/>
  <c r="L258" i="2" s="1"/>
  <c r="F258" i="2"/>
  <c r="D258" i="2"/>
  <c r="I257" i="2"/>
  <c r="H257" i="2" s="1"/>
  <c r="K257" i="2" s="1"/>
  <c r="L257" i="2" s="1"/>
  <c r="F257" i="2"/>
  <c r="D257" i="2"/>
  <c r="I255" i="2"/>
  <c r="H255" i="2" s="1"/>
  <c r="K255" i="2" s="1"/>
  <c r="L255" i="2" s="1"/>
  <c r="F255" i="2"/>
  <c r="D255" i="2"/>
  <c r="I254" i="2"/>
  <c r="H254" i="2" s="1"/>
  <c r="K254" i="2" s="1"/>
  <c r="L254" i="2" s="1"/>
  <c r="F254" i="2"/>
  <c r="D254" i="2"/>
  <c r="I253" i="2"/>
  <c r="H253" i="2" s="1"/>
  <c r="K253" i="2" s="1"/>
  <c r="L253" i="2" s="1"/>
  <c r="F253" i="2"/>
  <c r="D253" i="2"/>
  <c r="I252" i="2"/>
  <c r="H252" i="2" s="1"/>
  <c r="K252" i="2" s="1"/>
  <c r="L252" i="2" s="1"/>
  <c r="F252" i="2"/>
  <c r="D252" i="2"/>
  <c r="I249" i="2"/>
  <c r="H249" i="2" s="1"/>
  <c r="K249" i="2" s="1"/>
  <c r="L249" i="2" s="1"/>
  <c r="F249" i="2"/>
  <c r="D249" i="2"/>
  <c r="I247" i="2"/>
  <c r="H247" i="2" s="1"/>
  <c r="K247" i="2" s="1"/>
  <c r="L247" i="2" s="1"/>
  <c r="F247" i="2"/>
  <c r="D247" i="2"/>
  <c r="I245" i="2"/>
  <c r="H245" i="2" s="1"/>
  <c r="K245" i="2" s="1"/>
  <c r="L245" i="2" s="1"/>
  <c r="Q245" i="2" s="1"/>
  <c r="F245" i="2"/>
  <c r="D245" i="2"/>
  <c r="I244" i="2"/>
  <c r="H244" i="2" s="1"/>
  <c r="K244" i="2" s="1"/>
  <c r="L244" i="2" s="1"/>
  <c r="Q244" i="2" s="1"/>
  <c r="F244" i="2"/>
  <c r="D244" i="2"/>
  <c r="I243" i="2"/>
  <c r="H243" i="2" s="1"/>
  <c r="K243" i="2" s="1"/>
  <c r="L243" i="2" s="1"/>
  <c r="F243" i="2"/>
  <c r="D243" i="2"/>
  <c r="I242" i="2"/>
  <c r="H242" i="2" s="1"/>
  <c r="K242" i="2" s="1"/>
  <c r="L242" i="2" s="1"/>
  <c r="F242" i="2"/>
  <c r="D242" i="2"/>
  <c r="I240" i="2"/>
  <c r="H240" i="2" s="1"/>
  <c r="K240" i="2" s="1"/>
  <c r="L240" i="2" s="1"/>
  <c r="F240" i="2"/>
  <c r="D240" i="2"/>
  <c r="I238" i="2"/>
  <c r="H238" i="2"/>
  <c r="K238" i="2" s="1"/>
  <c r="L238" i="2" s="1"/>
  <c r="F238" i="2"/>
  <c r="D238" i="2"/>
  <c r="I237" i="2"/>
  <c r="H237" i="2" s="1"/>
  <c r="K237" i="2" s="1"/>
  <c r="L237" i="2" s="1"/>
  <c r="F237" i="2"/>
  <c r="D237" i="2"/>
  <c r="I236" i="2"/>
  <c r="H236" i="2" s="1"/>
  <c r="K236" i="2" s="1"/>
  <c r="L236" i="2" s="1"/>
  <c r="F236" i="2"/>
  <c r="D236" i="2"/>
  <c r="I234" i="2"/>
  <c r="H234" i="2" s="1"/>
  <c r="K234" i="2" s="1"/>
  <c r="L234" i="2" s="1"/>
  <c r="F234" i="2"/>
  <c r="D234" i="2"/>
  <c r="I233" i="2"/>
  <c r="H233" i="2" s="1"/>
  <c r="K233" i="2" s="1"/>
  <c r="L233" i="2" s="1"/>
  <c r="F233" i="2"/>
  <c r="D233" i="2"/>
  <c r="I223" i="2"/>
  <c r="H223" i="2" s="1"/>
  <c r="K223" i="2" s="1"/>
  <c r="L223" i="2" s="1"/>
  <c r="N223" i="2" s="1"/>
  <c r="O223" i="2" s="1"/>
  <c r="F223" i="2"/>
  <c r="D223" i="2"/>
  <c r="I220" i="2"/>
  <c r="H220" i="2" s="1"/>
  <c r="K220" i="2" s="1"/>
  <c r="L220" i="2" s="1"/>
  <c r="F220" i="2"/>
  <c r="D220" i="2"/>
  <c r="I219" i="2"/>
  <c r="H219" i="2" s="1"/>
  <c r="K219" i="2" s="1"/>
  <c r="L219" i="2" s="1"/>
  <c r="F219" i="2"/>
  <c r="D219" i="2"/>
  <c r="I218" i="2"/>
  <c r="H218" i="2" s="1"/>
  <c r="K218" i="2" s="1"/>
  <c r="L218" i="2" s="1"/>
  <c r="F218" i="2"/>
  <c r="D218" i="2"/>
  <c r="I216" i="2"/>
  <c r="H216" i="2" s="1"/>
  <c r="K216" i="2" s="1"/>
  <c r="L216" i="2" s="1"/>
  <c r="F216" i="2"/>
  <c r="D216" i="2"/>
  <c r="I204" i="2"/>
  <c r="H204" i="2" s="1"/>
  <c r="K204" i="2" s="1"/>
  <c r="L204" i="2" s="1"/>
  <c r="Q204" i="2" s="1"/>
  <c r="F204" i="2"/>
  <c r="D204" i="2"/>
  <c r="I203" i="2"/>
  <c r="H203" i="2" s="1"/>
  <c r="K203" i="2" s="1"/>
  <c r="L203" i="2" s="1"/>
  <c r="F203" i="2"/>
  <c r="D203" i="2"/>
  <c r="I201" i="2"/>
  <c r="H201" i="2" s="1"/>
  <c r="K201" i="2" s="1"/>
  <c r="L201" i="2" s="1"/>
  <c r="Q201" i="2" s="1"/>
  <c r="F201" i="2"/>
  <c r="D201" i="2"/>
  <c r="I199" i="2"/>
  <c r="H199" i="2" s="1"/>
  <c r="K199" i="2" s="1"/>
  <c r="L199" i="2" s="1"/>
  <c r="F199" i="2"/>
  <c r="D199" i="2"/>
  <c r="I198" i="2"/>
  <c r="H198" i="2"/>
  <c r="K198" i="2" s="1"/>
  <c r="L198" i="2" s="1"/>
  <c r="F198" i="2"/>
  <c r="D198" i="2"/>
  <c r="I196" i="2"/>
  <c r="H196" i="2" s="1"/>
  <c r="K196" i="2" s="1"/>
  <c r="L196" i="2" s="1"/>
  <c r="F196" i="2"/>
  <c r="D196" i="2"/>
  <c r="I195" i="2"/>
  <c r="H195" i="2" s="1"/>
  <c r="K195" i="2" s="1"/>
  <c r="L195" i="2" s="1"/>
  <c r="F195" i="2"/>
  <c r="D195" i="2"/>
  <c r="I188" i="2"/>
  <c r="H188" i="2" s="1"/>
  <c r="K188" i="2" s="1"/>
  <c r="L188" i="2" s="1"/>
  <c r="F188" i="2"/>
  <c r="D188" i="2"/>
  <c r="I186" i="2"/>
  <c r="H186" i="2" s="1"/>
  <c r="K186" i="2" s="1"/>
  <c r="L186" i="2" s="1"/>
  <c r="F186" i="2"/>
  <c r="D186" i="2"/>
  <c r="I185" i="2"/>
  <c r="H185" i="2" s="1"/>
  <c r="K185" i="2" s="1"/>
  <c r="L185" i="2" s="1"/>
  <c r="F185" i="2"/>
  <c r="D185" i="2"/>
  <c r="I182" i="2"/>
  <c r="H182" i="2" s="1"/>
  <c r="K182" i="2" s="1"/>
  <c r="L182" i="2" s="1"/>
  <c r="F182" i="2"/>
  <c r="D182" i="2"/>
  <c r="I176" i="2"/>
  <c r="H176" i="2" s="1"/>
  <c r="K176" i="2" s="1"/>
  <c r="L176" i="2" s="1"/>
  <c r="F176" i="2"/>
  <c r="D176" i="2"/>
  <c r="I174" i="2"/>
  <c r="H174" i="2" s="1"/>
  <c r="K174" i="2" s="1"/>
  <c r="L174" i="2" s="1"/>
  <c r="F174" i="2"/>
  <c r="D174" i="2"/>
  <c r="I167" i="2"/>
  <c r="H167" i="2" s="1"/>
  <c r="K167" i="2" s="1"/>
  <c r="L167" i="2" s="1"/>
  <c r="F167" i="2"/>
  <c r="D167" i="2"/>
  <c r="I161" i="2"/>
  <c r="H161" i="2" s="1"/>
  <c r="K161" i="2" s="1"/>
  <c r="L161" i="2" s="1"/>
  <c r="F161" i="2"/>
  <c r="D161" i="2"/>
  <c r="I160" i="2"/>
  <c r="H160" i="2" s="1"/>
  <c r="K160" i="2" s="1"/>
  <c r="L160" i="2" s="1"/>
  <c r="F160" i="2"/>
  <c r="D160" i="2"/>
  <c r="I157" i="2"/>
  <c r="H157" i="2" s="1"/>
  <c r="K157" i="2" s="1"/>
  <c r="L157" i="2" s="1"/>
  <c r="F157" i="2"/>
  <c r="D157" i="2"/>
  <c r="I153" i="2"/>
  <c r="H153" i="2" s="1"/>
  <c r="K153" i="2" s="1"/>
  <c r="L153" i="2" s="1"/>
  <c r="F153" i="2"/>
  <c r="D153" i="2"/>
  <c r="I152" i="2"/>
  <c r="H152" i="2" s="1"/>
  <c r="K152" i="2" s="1"/>
  <c r="L152" i="2" s="1"/>
  <c r="F152" i="2"/>
  <c r="D152" i="2"/>
  <c r="I151" i="2"/>
  <c r="H151" i="2" s="1"/>
  <c r="K151" i="2" s="1"/>
  <c r="L151" i="2" s="1"/>
  <c r="F151" i="2"/>
  <c r="D151" i="2"/>
  <c r="I150" i="2"/>
  <c r="H150" i="2" s="1"/>
  <c r="K150" i="2" s="1"/>
  <c r="L150" i="2" s="1"/>
  <c r="F150" i="2"/>
  <c r="D150" i="2"/>
  <c r="I148" i="2"/>
  <c r="H148" i="2" s="1"/>
  <c r="K148" i="2" s="1"/>
  <c r="L148" i="2" s="1"/>
  <c r="F148" i="2"/>
  <c r="D148" i="2"/>
  <c r="I146" i="2"/>
  <c r="H146" i="2" s="1"/>
  <c r="K146" i="2" s="1"/>
  <c r="L146" i="2" s="1"/>
  <c r="F146" i="2"/>
  <c r="D146" i="2"/>
  <c r="I142" i="2"/>
  <c r="H142" i="2" s="1"/>
  <c r="K142" i="2" s="1"/>
  <c r="L142" i="2" s="1"/>
  <c r="F142" i="2"/>
  <c r="D142" i="2"/>
  <c r="I140" i="2"/>
  <c r="H140" i="2" s="1"/>
  <c r="K140" i="2" s="1"/>
  <c r="L140" i="2" s="1"/>
  <c r="F140" i="2"/>
  <c r="D140" i="2"/>
  <c r="I137" i="2"/>
  <c r="H137" i="2" s="1"/>
  <c r="K137" i="2" s="1"/>
  <c r="L137" i="2" s="1"/>
  <c r="N137" i="2" s="1"/>
  <c r="F137" i="2"/>
  <c r="D137" i="2"/>
  <c r="I135" i="2"/>
  <c r="H135" i="2" s="1"/>
  <c r="K135" i="2" s="1"/>
  <c r="L135" i="2" s="1"/>
  <c r="Q135" i="2" s="1"/>
  <c r="F135" i="2"/>
  <c r="D135" i="2"/>
  <c r="I134" i="2"/>
  <c r="H134" i="2" s="1"/>
  <c r="K134" i="2" s="1"/>
  <c r="L134" i="2" s="1"/>
  <c r="F134" i="2"/>
  <c r="D134" i="2"/>
  <c r="I133" i="2"/>
  <c r="H133" i="2" s="1"/>
  <c r="K133" i="2" s="1"/>
  <c r="L133" i="2" s="1"/>
  <c r="N133" i="2" s="1"/>
  <c r="R133" i="2" s="1"/>
  <c r="F133" i="2"/>
  <c r="D133" i="2"/>
  <c r="I132" i="2"/>
  <c r="H132" i="2" s="1"/>
  <c r="K132" i="2" s="1"/>
  <c r="L132" i="2" s="1"/>
  <c r="N132" i="2" s="1"/>
  <c r="F132" i="2"/>
  <c r="D132" i="2"/>
  <c r="I130" i="2"/>
  <c r="H130" i="2" s="1"/>
  <c r="K130" i="2" s="1"/>
  <c r="L130" i="2" s="1"/>
  <c r="F130" i="2"/>
  <c r="D130" i="2"/>
  <c r="I127" i="2"/>
  <c r="H127" i="2" s="1"/>
  <c r="K127" i="2" s="1"/>
  <c r="L127" i="2" s="1"/>
  <c r="F127" i="2"/>
  <c r="D127" i="2"/>
  <c r="I124" i="2"/>
  <c r="H124" i="2" s="1"/>
  <c r="K124" i="2" s="1"/>
  <c r="L124" i="2" s="1"/>
  <c r="F124" i="2"/>
  <c r="D124" i="2"/>
  <c r="I122" i="2"/>
  <c r="H122" i="2" s="1"/>
  <c r="K122" i="2" s="1"/>
  <c r="L122" i="2" s="1"/>
  <c r="M122" i="2" s="1"/>
  <c r="F122" i="2"/>
  <c r="D122" i="2"/>
  <c r="I120" i="2"/>
  <c r="H120" i="2" s="1"/>
  <c r="K120" i="2" s="1"/>
  <c r="L120" i="2" s="1"/>
  <c r="F120" i="2"/>
  <c r="D120" i="2"/>
  <c r="I116" i="2"/>
  <c r="H116" i="2" s="1"/>
  <c r="K116" i="2" s="1"/>
  <c r="L116" i="2" s="1"/>
  <c r="F116" i="2"/>
  <c r="D116" i="2"/>
  <c r="I111" i="2"/>
  <c r="H111" i="2" s="1"/>
  <c r="K111" i="2" s="1"/>
  <c r="L111" i="2" s="1"/>
  <c r="F111" i="2"/>
  <c r="D111" i="2"/>
  <c r="I108" i="2"/>
  <c r="H108" i="2" s="1"/>
  <c r="K108" i="2" s="1"/>
  <c r="L108" i="2" s="1"/>
  <c r="F108" i="2"/>
  <c r="D108" i="2"/>
  <c r="I106" i="2"/>
  <c r="H106" i="2" s="1"/>
  <c r="K106" i="2" s="1"/>
  <c r="L106" i="2" s="1"/>
  <c r="F106" i="2"/>
  <c r="D106" i="2"/>
  <c r="I105" i="2"/>
  <c r="H105" i="2" s="1"/>
  <c r="K105" i="2" s="1"/>
  <c r="L105" i="2" s="1"/>
  <c r="F105" i="2"/>
  <c r="D105" i="2"/>
  <c r="I104" i="2"/>
  <c r="H104" i="2" s="1"/>
  <c r="K104" i="2" s="1"/>
  <c r="L104" i="2" s="1"/>
  <c r="Q104" i="2" s="1"/>
  <c r="F104" i="2"/>
  <c r="D104" i="2"/>
  <c r="I102" i="2"/>
  <c r="H102" i="2" s="1"/>
  <c r="K102" i="2" s="1"/>
  <c r="L102" i="2" s="1"/>
  <c r="N102" i="2" s="1"/>
  <c r="F102" i="2"/>
  <c r="D102" i="2"/>
  <c r="I97" i="2"/>
  <c r="H97" i="2" s="1"/>
  <c r="K97" i="2" s="1"/>
  <c r="L97" i="2" s="1"/>
  <c r="F97" i="2"/>
  <c r="D97" i="2"/>
  <c r="I96" i="2"/>
  <c r="H96" i="2" s="1"/>
  <c r="K96" i="2" s="1"/>
  <c r="L96" i="2" s="1"/>
  <c r="N96" i="2" s="1"/>
  <c r="F96" i="2"/>
  <c r="D96" i="2"/>
  <c r="I93" i="2"/>
  <c r="H93" i="2" s="1"/>
  <c r="K93" i="2" s="1"/>
  <c r="L93" i="2" s="1"/>
  <c r="N93" i="2" s="1"/>
  <c r="R93" i="2" s="1"/>
  <c r="F93" i="2"/>
  <c r="D93" i="2"/>
  <c r="I91" i="2"/>
  <c r="H91" i="2" s="1"/>
  <c r="K91" i="2" s="1"/>
  <c r="L91" i="2" s="1"/>
  <c r="F91" i="2"/>
  <c r="D91" i="2"/>
  <c r="I90" i="2"/>
  <c r="H90" i="2" s="1"/>
  <c r="K90" i="2" s="1"/>
  <c r="L90" i="2" s="1"/>
  <c r="F90" i="2"/>
  <c r="D90" i="2"/>
  <c r="I87" i="2"/>
  <c r="H87" i="2" s="1"/>
  <c r="K87" i="2" s="1"/>
  <c r="L87" i="2" s="1"/>
  <c r="F87" i="2"/>
  <c r="D87" i="2"/>
  <c r="I86" i="2"/>
  <c r="H86" i="2" s="1"/>
  <c r="K86" i="2" s="1"/>
  <c r="L86" i="2" s="1"/>
  <c r="F86" i="2"/>
  <c r="D86" i="2"/>
  <c r="I81" i="2"/>
  <c r="H81" i="2" s="1"/>
  <c r="K81" i="2" s="1"/>
  <c r="L81" i="2" s="1"/>
  <c r="F81" i="2"/>
  <c r="D81" i="2"/>
  <c r="I80" i="2"/>
  <c r="H80" i="2" s="1"/>
  <c r="K80" i="2" s="1"/>
  <c r="L80" i="2" s="1"/>
  <c r="F80" i="2"/>
  <c r="D80" i="2"/>
  <c r="I79" i="2"/>
  <c r="H79" i="2" s="1"/>
  <c r="K79" i="2" s="1"/>
  <c r="L79" i="2" s="1"/>
  <c r="F79" i="2"/>
  <c r="D79" i="2"/>
  <c r="I69" i="2"/>
  <c r="H69" i="2" s="1"/>
  <c r="K69" i="2" s="1"/>
  <c r="L69" i="2" s="1"/>
  <c r="F69" i="2"/>
  <c r="D69" i="2"/>
  <c r="I68" i="2"/>
  <c r="H68" i="2" s="1"/>
  <c r="K68" i="2" s="1"/>
  <c r="L68" i="2" s="1"/>
  <c r="F68" i="2"/>
  <c r="D68" i="2"/>
  <c r="I67" i="2"/>
  <c r="H67" i="2" s="1"/>
  <c r="K67" i="2" s="1"/>
  <c r="L67" i="2" s="1"/>
  <c r="F67" i="2"/>
  <c r="D67" i="2"/>
  <c r="I66" i="2"/>
  <c r="H66" i="2" s="1"/>
  <c r="K66" i="2" s="1"/>
  <c r="L66" i="2" s="1"/>
  <c r="F66" i="2"/>
  <c r="D66" i="2"/>
  <c r="I65" i="2"/>
  <c r="H65" i="2" s="1"/>
  <c r="K65" i="2" s="1"/>
  <c r="L65" i="2" s="1"/>
  <c r="F65" i="2"/>
  <c r="D65" i="2"/>
  <c r="I62" i="2"/>
  <c r="H62" i="2" s="1"/>
  <c r="K62" i="2" s="1"/>
  <c r="L62" i="2" s="1"/>
  <c r="F62" i="2"/>
  <c r="D62" i="2"/>
  <c r="I59" i="2"/>
  <c r="H59" i="2" s="1"/>
  <c r="K59" i="2" s="1"/>
  <c r="L59" i="2" s="1"/>
  <c r="F59" i="2"/>
  <c r="D59" i="2"/>
  <c r="I58" i="2"/>
  <c r="H58" i="2" s="1"/>
  <c r="K58" i="2" s="1"/>
  <c r="L58" i="2" s="1"/>
  <c r="F58" i="2"/>
  <c r="D58" i="2"/>
  <c r="I57" i="2"/>
  <c r="H57" i="2" s="1"/>
  <c r="K57" i="2" s="1"/>
  <c r="L57" i="2" s="1"/>
  <c r="F57" i="2"/>
  <c r="D57" i="2"/>
  <c r="I56" i="2"/>
  <c r="H56" i="2" s="1"/>
  <c r="K56" i="2" s="1"/>
  <c r="L56" i="2" s="1"/>
  <c r="F56" i="2"/>
  <c r="D56" i="2"/>
  <c r="I54" i="2"/>
  <c r="H54" i="2" s="1"/>
  <c r="K54" i="2" s="1"/>
  <c r="L54" i="2" s="1"/>
  <c r="F54" i="2"/>
  <c r="D54" i="2"/>
  <c r="I53" i="2"/>
  <c r="H53" i="2" s="1"/>
  <c r="K53" i="2" s="1"/>
  <c r="L53" i="2" s="1"/>
  <c r="F53" i="2"/>
  <c r="D53" i="2"/>
  <c r="I50" i="2"/>
  <c r="H50" i="2" s="1"/>
  <c r="K50" i="2" s="1"/>
  <c r="L50" i="2" s="1"/>
  <c r="F50" i="2"/>
  <c r="D50" i="2"/>
  <c r="I47" i="2"/>
  <c r="H47" i="2" s="1"/>
  <c r="K47" i="2" s="1"/>
  <c r="L47" i="2" s="1"/>
  <c r="Q47" i="2" s="1"/>
  <c r="F47" i="2"/>
  <c r="D47" i="2"/>
  <c r="I46" i="2"/>
  <c r="H46" i="2" s="1"/>
  <c r="K46" i="2" s="1"/>
  <c r="L46" i="2" s="1"/>
  <c r="F46" i="2"/>
  <c r="D46" i="2"/>
  <c r="I44" i="2"/>
  <c r="H44" i="2" s="1"/>
  <c r="K44" i="2" s="1"/>
  <c r="L44" i="2" s="1"/>
  <c r="F44" i="2"/>
  <c r="D44" i="2"/>
  <c r="I42" i="2"/>
  <c r="H42" i="2" s="1"/>
  <c r="K42" i="2" s="1"/>
  <c r="L42" i="2" s="1"/>
  <c r="Q42" i="2" s="1"/>
  <c r="F42" i="2"/>
  <c r="D42" i="2"/>
  <c r="I41" i="2"/>
  <c r="H41" i="2" s="1"/>
  <c r="K41" i="2" s="1"/>
  <c r="L41" i="2" s="1"/>
  <c r="F41" i="2"/>
  <c r="D41" i="2"/>
  <c r="I38" i="2"/>
  <c r="H38" i="2" s="1"/>
  <c r="K38" i="2" s="1"/>
  <c r="L38" i="2" s="1"/>
  <c r="F38" i="2"/>
  <c r="D38" i="2"/>
  <c r="I37" i="2"/>
  <c r="H37" i="2" s="1"/>
  <c r="K37" i="2" s="1"/>
  <c r="L37" i="2" s="1"/>
  <c r="F37" i="2"/>
  <c r="D37" i="2"/>
  <c r="I36" i="2"/>
  <c r="H36" i="2" s="1"/>
  <c r="K36" i="2" s="1"/>
  <c r="L36" i="2" s="1"/>
  <c r="F36" i="2"/>
  <c r="D36" i="2"/>
  <c r="I28" i="2"/>
  <c r="H28" i="2" s="1"/>
  <c r="K28" i="2" s="1"/>
  <c r="L28" i="2" s="1"/>
  <c r="F28" i="2"/>
  <c r="D28" i="2"/>
  <c r="I27" i="2"/>
  <c r="H27" i="2" s="1"/>
  <c r="K27" i="2" s="1"/>
  <c r="L27" i="2" s="1"/>
  <c r="F27" i="2"/>
  <c r="D27" i="2"/>
  <c r="I26" i="2"/>
  <c r="H26" i="2" s="1"/>
  <c r="K26" i="2" s="1"/>
  <c r="L26" i="2" s="1"/>
  <c r="F26" i="2"/>
  <c r="D26" i="2"/>
  <c r="I25" i="2"/>
  <c r="H25" i="2" s="1"/>
  <c r="K25" i="2" s="1"/>
  <c r="L25" i="2" s="1"/>
  <c r="F25" i="2"/>
  <c r="D25" i="2"/>
  <c r="I24" i="2"/>
  <c r="H24" i="2" s="1"/>
  <c r="K24" i="2" s="1"/>
  <c r="L24" i="2" s="1"/>
  <c r="F24" i="2"/>
  <c r="D24" i="2"/>
  <c r="I23" i="2"/>
  <c r="H23" i="2" s="1"/>
  <c r="K23" i="2" s="1"/>
  <c r="L23" i="2" s="1"/>
  <c r="F23" i="2"/>
  <c r="D23" i="2"/>
  <c r="I22" i="2"/>
  <c r="H22" i="2" s="1"/>
  <c r="K22" i="2" s="1"/>
  <c r="L22" i="2" s="1"/>
  <c r="F22" i="2"/>
  <c r="D22" i="2"/>
  <c r="I21" i="2"/>
  <c r="H21" i="2" s="1"/>
  <c r="K21" i="2" s="1"/>
  <c r="L21" i="2" s="1"/>
  <c r="F21" i="2"/>
  <c r="D21" i="2"/>
  <c r="I20" i="2"/>
  <c r="H20" i="2" s="1"/>
  <c r="K20" i="2" s="1"/>
  <c r="L20" i="2" s="1"/>
  <c r="Q20" i="2" s="1"/>
  <c r="F20" i="2"/>
  <c r="D20" i="2"/>
  <c r="I19" i="2"/>
  <c r="H19" i="2" s="1"/>
  <c r="K19" i="2" s="1"/>
  <c r="L19" i="2" s="1"/>
  <c r="F19" i="2"/>
  <c r="D19" i="2"/>
  <c r="I12" i="2"/>
  <c r="H12" i="2" s="1"/>
  <c r="K12" i="2" s="1"/>
  <c r="L12" i="2" s="1"/>
  <c r="F12" i="2"/>
  <c r="D12" i="2"/>
  <c r="H11" i="2"/>
  <c r="K11" i="2" s="1"/>
  <c r="L11" i="2" s="1"/>
  <c r="F11" i="2"/>
  <c r="D11" i="2"/>
  <c r="I10" i="2"/>
  <c r="H10" i="2" s="1"/>
  <c r="K10" i="2" s="1"/>
  <c r="L10" i="2" s="1"/>
  <c r="F10" i="2"/>
  <c r="D10" i="2"/>
  <c r="I9" i="2"/>
  <c r="H9" i="2" s="1"/>
  <c r="K9" i="2" s="1"/>
  <c r="L9" i="2" s="1"/>
  <c r="Q9" i="2" s="1"/>
  <c r="F9" i="2"/>
  <c r="D9" i="2"/>
  <c r="I8" i="2"/>
  <c r="H8" i="2" s="1"/>
  <c r="K8" i="2" s="1"/>
  <c r="L8" i="2" s="1"/>
  <c r="F8" i="2"/>
  <c r="D8" i="2"/>
  <c r="I7" i="2"/>
  <c r="H7" i="2" s="1"/>
  <c r="K7" i="2" s="1"/>
  <c r="L7" i="2" s="1"/>
  <c r="F7" i="2"/>
  <c r="D7" i="2"/>
  <c r="I6" i="2"/>
  <c r="H6" i="2" s="1"/>
  <c r="K6" i="2" s="1"/>
  <c r="L6" i="2" s="1"/>
  <c r="F6" i="2"/>
  <c r="D6" i="2"/>
  <c r="I5" i="2"/>
  <c r="H5" i="2" s="1"/>
  <c r="K5" i="2" s="1"/>
  <c r="L5" i="2" s="1"/>
  <c r="F5" i="2"/>
  <c r="D5" i="2"/>
  <c r="K4" i="2"/>
  <c r="L4" i="2" s="1"/>
  <c r="F4" i="2"/>
  <c r="D4" i="2"/>
  <c r="N3033" i="2" l="1"/>
  <c r="O3033" i="2" s="1"/>
  <c r="N1612" i="2"/>
  <c r="R1612" i="2" s="1"/>
  <c r="M2817" i="2"/>
  <c r="N3017" i="2"/>
  <c r="O3017" i="2" s="1"/>
  <c r="P3017" i="2" s="1"/>
  <c r="M586" i="2"/>
  <c r="N1449" i="2"/>
  <c r="O1449" i="2" s="1"/>
  <c r="Q586" i="2"/>
  <c r="Q3258" i="2"/>
  <c r="Q2979" i="2"/>
  <c r="S2979" i="2" s="1"/>
  <c r="T2979" i="2" s="1"/>
  <c r="N2997" i="2"/>
  <c r="O2997" i="2" s="1"/>
  <c r="N2014" i="2"/>
  <c r="R2014" i="2" s="1"/>
  <c r="Q3013" i="2"/>
  <c r="M1307" i="2"/>
  <c r="Q1742" i="2"/>
  <c r="Q2962" i="2"/>
  <c r="S2962" i="2" s="1"/>
  <c r="T2962" i="2" s="1"/>
  <c r="N2598" i="2"/>
  <c r="O2598" i="2" s="1"/>
  <c r="P2598" i="2" s="1"/>
  <c r="N2999" i="2"/>
  <c r="O2999" i="2" s="1"/>
  <c r="N1597" i="2"/>
  <c r="R1597" i="2" s="1"/>
  <c r="N3016" i="2"/>
  <c r="Q3016" i="2"/>
  <c r="M2584" i="2"/>
  <c r="N917" i="2"/>
  <c r="R917" i="2" s="1"/>
  <c r="Q2584" i="2"/>
  <c r="N122" i="2"/>
  <c r="R122" i="2" s="1"/>
  <c r="M2945" i="2"/>
  <c r="O566" i="2"/>
  <c r="Q1423" i="2"/>
  <c r="M3001" i="2"/>
  <c r="Q3014" i="2"/>
  <c r="R2049" i="2"/>
  <c r="O2049" i="2"/>
  <c r="Q1180" i="2"/>
  <c r="N1180" i="2"/>
  <c r="R1180" i="2" s="1"/>
  <c r="M1180" i="2"/>
  <c r="Q328" i="2"/>
  <c r="M328" i="2"/>
  <c r="Q686" i="2"/>
  <c r="N686" i="2"/>
  <c r="R686" i="2" s="1"/>
  <c r="S686" i="2" s="1"/>
  <c r="T686" i="2" s="1"/>
  <c r="R1337" i="2"/>
  <c r="O1337" i="2"/>
  <c r="M2440" i="2"/>
  <c r="Q2440" i="2"/>
  <c r="Q2980" i="2"/>
  <c r="M2980" i="2"/>
  <c r="N2775" i="2"/>
  <c r="M2775" i="2"/>
  <c r="N1314" i="2"/>
  <c r="R1314" i="2" s="1"/>
  <c r="M1314" i="2"/>
  <c r="M2168" i="2"/>
  <c r="N2168" i="2"/>
  <c r="N1730" i="2"/>
  <c r="R1730" i="2" s="1"/>
  <c r="Q1730" i="2"/>
  <c r="M1730" i="2"/>
  <c r="Q972" i="2"/>
  <c r="M972" i="2"/>
  <c r="Q1247" i="2"/>
  <c r="N1247" i="2"/>
  <c r="O1247" i="2" s="1"/>
  <c r="R2535" i="2"/>
  <c r="O2535" i="2"/>
  <c r="N1470" i="2"/>
  <c r="O1470" i="2" s="1"/>
  <c r="Q2213" i="2"/>
  <c r="M2389" i="2"/>
  <c r="M1452" i="2"/>
  <c r="N2579" i="2"/>
  <c r="U2579" i="2" s="1"/>
  <c r="M3008" i="2"/>
  <c r="U3012" i="2"/>
  <c r="M389" i="2"/>
  <c r="M1190" i="2"/>
  <c r="M1729" i="2"/>
  <c r="N1779" i="2"/>
  <c r="O1779" i="2" s="1"/>
  <c r="P1779" i="2" s="1"/>
  <c r="Q1779" i="2"/>
  <c r="M1742" i="2"/>
  <c r="M2120" i="2"/>
  <c r="N2924" i="2"/>
  <c r="U2924" i="2" s="1"/>
  <c r="M2931" i="2"/>
  <c r="N3038" i="2"/>
  <c r="U3038" i="2" s="1"/>
  <c r="Q2924" i="2"/>
  <c r="N3944" i="2"/>
  <c r="U3944" i="2" s="1"/>
  <c r="N1307" i="2"/>
  <c r="U1307" i="2" s="1"/>
  <c r="N1317" i="2"/>
  <c r="R1317" i="2" s="1"/>
  <c r="S1317" i="2" s="1"/>
  <c r="T1317" i="2" s="1"/>
  <c r="M1489" i="2"/>
  <c r="M2425" i="2"/>
  <c r="M2949" i="2"/>
  <c r="Q1317" i="2"/>
  <c r="N2986" i="2"/>
  <c r="R2986" i="2" s="1"/>
  <c r="S2986" i="2" s="1"/>
  <c r="T2986" i="2" s="1"/>
  <c r="N3028" i="2"/>
  <c r="O3028" i="2" s="1"/>
  <c r="P3028" i="2" s="1"/>
  <c r="N3035" i="2"/>
  <c r="U3035" i="2" s="1"/>
  <c r="Q3179" i="2"/>
  <c r="U1495" i="2"/>
  <c r="Q2721" i="2"/>
  <c r="N2859" i="2"/>
  <c r="U2859" i="2" s="1"/>
  <c r="Q3020" i="2"/>
  <c r="Q3028" i="2"/>
  <c r="Q3035" i="2"/>
  <c r="M2962" i="2"/>
  <c r="M3017" i="2"/>
  <c r="R3020" i="2"/>
  <c r="M3039" i="2"/>
  <c r="M372" i="2"/>
  <c r="N1432" i="2"/>
  <c r="U1432" i="2" s="1"/>
  <c r="Q2014" i="2"/>
  <c r="M656" i="2"/>
  <c r="U1181" i="2"/>
  <c r="Q1805" i="2"/>
  <c r="N3043" i="2"/>
  <c r="R3043" i="2" s="1"/>
  <c r="N3003" i="2"/>
  <c r="U3003" i="2" s="1"/>
  <c r="N3029" i="2"/>
  <c r="R3029" i="2" s="1"/>
  <c r="S3029" i="2" s="1"/>
  <c r="T3029" i="2" s="1"/>
  <c r="Q216" i="2"/>
  <c r="M216" i="2"/>
  <c r="N310" i="2"/>
  <c r="U310" i="2" s="1"/>
  <c r="M310" i="2"/>
  <c r="Q318" i="2"/>
  <c r="M318" i="2"/>
  <c r="N236" i="2"/>
  <c r="O236" i="2" s="1"/>
  <c r="M236" i="2"/>
  <c r="Q435" i="2"/>
  <c r="M435" i="2"/>
  <c r="Q444" i="2"/>
  <c r="M444" i="2"/>
  <c r="N444" i="2"/>
  <c r="Q384" i="2"/>
  <c r="N384" i="2"/>
  <c r="N299" i="2"/>
  <c r="O299" i="2" s="1"/>
  <c r="Q299" i="2"/>
  <c r="M299" i="2"/>
  <c r="P299" i="2" s="1"/>
  <c r="Q355" i="2"/>
  <c r="N355" i="2"/>
  <c r="U355" i="2" s="1"/>
  <c r="M355" i="2"/>
  <c r="Q398" i="2"/>
  <c r="M398" i="2"/>
  <c r="Q332" i="2"/>
  <c r="M332" i="2"/>
  <c r="Q484" i="2"/>
  <c r="M484" i="2"/>
  <c r="Q19" i="2"/>
  <c r="M19" i="2"/>
  <c r="N291" i="2"/>
  <c r="U291" i="2" s="1"/>
  <c r="M291" i="2"/>
  <c r="Q415" i="2"/>
  <c r="N415" i="2"/>
  <c r="U415" i="2" s="1"/>
  <c r="M415" i="2"/>
  <c r="N578" i="2"/>
  <c r="U578" i="2" s="1"/>
  <c r="M578" i="2"/>
  <c r="Q348" i="2"/>
  <c r="N348" i="2"/>
  <c r="M348" i="2"/>
  <c r="Q412" i="2"/>
  <c r="M412" i="2"/>
  <c r="Q469" i="2"/>
  <c r="M469" i="2"/>
  <c r="N483" i="2"/>
  <c r="U483" i="2" s="1"/>
  <c r="Q483" i="2"/>
  <c r="M483" i="2"/>
  <c r="Q666" i="2"/>
  <c r="N666" i="2"/>
  <c r="R666" i="2" s="1"/>
  <c r="M666" i="2"/>
  <c r="Q1227" i="2"/>
  <c r="N1227" i="2"/>
  <c r="U1227" i="2" s="1"/>
  <c r="M1227" i="2"/>
  <c r="R1363" i="2"/>
  <c r="O1363" i="2"/>
  <c r="M265" i="2"/>
  <c r="Q268" i="2"/>
  <c r="M293" i="2"/>
  <c r="M826" i="2"/>
  <c r="U268" i="2"/>
  <c r="N293" i="2"/>
  <c r="U293" i="2" s="1"/>
  <c r="N826" i="2"/>
  <c r="M386" i="2"/>
  <c r="Q677" i="2"/>
  <c r="N677" i="2"/>
  <c r="U677" i="2" s="1"/>
  <c r="Q769" i="2"/>
  <c r="U769" i="2"/>
  <c r="Q293" i="2"/>
  <c r="M497" i="2"/>
  <c r="M769" i="2"/>
  <c r="N497" i="2"/>
  <c r="R497" i="2" s="1"/>
  <c r="S497" i="2" s="1"/>
  <c r="T497" i="2" s="1"/>
  <c r="Q566" i="2"/>
  <c r="S566" i="2" s="1"/>
  <c r="T566" i="2" s="1"/>
  <c r="M566" i="2"/>
  <c r="N580" i="2"/>
  <c r="R580" i="2" s="1"/>
  <c r="R769" i="2"/>
  <c r="O769" i="2"/>
  <c r="N1197" i="2"/>
  <c r="O1197" i="2" s="1"/>
  <c r="Q1197" i="2"/>
  <c r="M1197" i="2"/>
  <c r="Q389" i="2"/>
  <c r="R1450" i="2"/>
  <c r="O1450" i="2"/>
  <c r="N622" i="2"/>
  <c r="Q828" i="2"/>
  <c r="N20" i="2"/>
  <c r="U20" i="2" s="1"/>
  <c r="N570" i="2"/>
  <c r="U570" i="2" s="1"/>
  <c r="Q570" i="2"/>
  <c r="N828" i="2"/>
  <c r="U828" i="2" s="1"/>
  <c r="N1202" i="2"/>
  <c r="R1202" i="2" s="1"/>
  <c r="M1202" i="2"/>
  <c r="O1317" i="2"/>
  <c r="P1317" i="2" s="1"/>
  <c r="Q1157" i="2"/>
  <c r="M1157" i="2"/>
  <c r="Q636" i="2"/>
  <c r="N636" i="2"/>
  <c r="U636" i="2" s="1"/>
  <c r="M829" i="2"/>
  <c r="N829" i="2"/>
  <c r="R829" i="2" s="1"/>
  <c r="S829" i="2" s="1"/>
  <c r="T829" i="2" s="1"/>
  <c r="N1477" i="2"/>
  <c r="U1477" i="2" s="1"/>
  <c r="M1477" i="2"/>
  <c r="Q829" i="2"/>
  <c r="N1550" i="2"/>
  <c r="U1550" i="2" s="1"/>
  <c r="M1550" i="2"/>
  <c r="N1833" i="2"/>
  <c r="U1833" i="2" s="1"/>
  <c r="Q2988" i="2"/>
  <c r="N2988" i="2"/>
  <c r="U2988" i="2" s="1"/>
  <c r="N1211" i="2"/>
  <c r="M1211" i="2"/>
  <c r="Q2199" i="2"/>
  <c r="N2199" i="2"/>
  <c r="M995" i="2"/>
  <c r="N1129" i="2"/>
  <c r="M1129" i="2"/>
  <c r="N1133" i="2"/>
  <c r="U1133" i="2" s="1"/>
  <c r="Q1133" i="2"/>
  <c r="N1401" i="2"/>
  <c r="N1760" i="2"/>
  <c r="U1760" i="2" s="1"/>
  <c r="Q1760" i="2"/>
  <c r="R1046" i="2"/>
  <c r="M1107" i="2"/>
  <c r="M1133" i="2"/>
  <c r="R1495" i="2"/>
  <c r="O1495" i="2"/>
  <c r="Q1129" i="2"/>
  <c r="N1167" i="2"/>
  <c r="U1167" i="2" s="1"/>
  <c r="M1167" i="2"/>
  <c r="N1289" i="2"/>
  <c r="U1289" i="2" s="1"/>
  <c r="M1289" i="2"/>
  <c r="N1683" i="2"/>
  <c r="O1683" i="2" s="1"/>
  <c r="M1683" i="2"/>
  <c r="Q1776" i="2"/>
  <c r="M1776" i="2"/>
  <c r="N701" i="2"/>
  <c r="U701" i="2" s="1"/>
  <c r="M2070" i="2"/>
  <c r="N2070" i="2"/>
  <c r="R2070" i="2" s="1"/>
  <c r="M982" i="2"/>
  <c r="N1413" i="2"/>
  <c r="U1413" i="2" s="1"/>
  <c r="N1327" i="2"/>
  <c r="U1327" i="2" s="1"/>
  <c r="M1327" i="2"/>
  <c r="M1113" i="2"/>
  <c r="Q1113" i="2"/>
  <c r="N1113" i="2"/>
  <c r="R1113" i="2" s="1"/>
  <c r="S1113" i="2" s="1"/>
  <c r="T1113" i="2" s="1"/>
  <c r="N1782" i="2"/>
  <c r="U1782" i="2" s="1"/>
  <c r="Q1782" i="2"/>
  <c r="M1782" i="2"/>
  <c r="Q1097" i="2"/>
  <c r="M1097" i="2"/>
  <c r="P1097" i="2" s="1"/>
  <c r="N1101" i="2"/>
  <c r="Q1101" i="2"/>
  <c r="N1553" i="2"/>
  <c r="U1553" i="2" s="1"/>
  <c r="Q1553" i="2"/>
  <c r="M1553" i="2"/>
  <c r="N1689" i="2"/>
  <c r="O1689" i="2" s="1"/>
  <c r="M1689" i="2"/>
  <c r="Q1689" i="2"/>
  <c r="M990" i="2"/>
  <c r="N990" i="2"/>
  <c r="R990" i="2" s="1"/>
  <c r="N1578" i="2"/>
  <c r="U1578" i="2" s="1"/>
  <c r="M980" i="2"/>
  <c r="N980" i="2"/>
  <c r="Q990" i="2"/>
  <c r="O1081" i="2"/>
  <c r="N1251" i="2"/>
  <c r="U1251" i="2" s="1"/>
  <c r="M1251" i="2"/>
  <c r="Q1578" i="2"/>
  <c r="Q1685" i="2"/>
  <c r="N1685" i="2"/>
  <c r="R1685" i="2" s="1"/>
  <c r="M1685" i="2"/>
  <c r="M2603" i="2"/>
  <c r="Q2603" i="2"/>
  <c r="N1424" i="2"/>
  <c r="Q2634" i="2"/>
  <c r="M2634" i="2"/>
  <c r="Q2599" i="2"/>
  <c r="N2599" i="2"/>
  <c r="M2599" i="2"/>
  <c r="O1766" i="2"/>
  <c r="R1766" i="2"/>
  <c r="Q1766" i="2"/>
  <c r="Q2409" i="2"/>
  <c r="N2409" i="2"/>
  <c r="O2409" i="2" s="1"/>
  <c r="M2409" i="2"/>
  <c r="N1703" i="2"/>
  <c r="U1703" i="2" s="1"/>
  <c r="M1703" i="2"/>
  <c r="U1766" i="2"/>
  <c r="M1828" i="2"/>
  <c r="Q1828" i="2"/>
  <c r="N1828" i="2"/>
  <c r="R1828" i="2" s="1"/>
  <c r="S1828" i="2" s="1"/>
  <c r="T1828" i="2" s="1"/>
  <c r="Q1977" i="2"/>
  <c r="M1977" i="2"/>
  <c r="M1592" i="2"/>
  <c r="M1596" i="2"/>
  <c r="Q1973" i="2"/>
  <c r="M1973" i="2"/>
  <c r="Q1955" i="2"/>
  <c r="N1955" i="2"/>
  <c r="M1955" i="2"/>
  <c r="Q2159" i="2"/>
  <c r="M2159" i="2"/>
  <c r="M2189" i="2"/>
  <c r="Q2189" i="2"/>
  <c r="M1661" i="2"/>
  <c r="Q1661" i="2"/>
  <c r="N1661" i="2"/>
  <c r="M1686" i="2"/>
  <c r="N1686" i="2"/>
  <c r="N1718" i="2"/>
  <c r="O1718" i="2" s="1"/>
  <c r="N1746" i="2"/>
  <c r="R1746" i="2" s="1"/>
  <c r="N1759" i="2"/>
  <c r="O1759" i="2" s="1"/>
  <c r="M1759" i="2"/>
  <c r="M1763" i="2"/>
  <c r="Q1916" i="2"/>
  <c r="N1973" i="2"/>
  <c r="R1973" i="2" s="1"/>
  <c r="Q2013" i="2"/>
  <c r="M2013" i="2"/>
  <c r="N1676" i="2"/>
  <c r="Q1746" i="2"/>
  <c r="Q1759" i="2"/>
  <c r="N1763" i="2"/>
  <c r="N1820" i="2"/>
  <c r="U1820" i="2" s="1"/>
  <c r="N2272" i="2"/>
  <c r="U2272" i="2" s="1"/>
  <c r="Q2272" i="2"/>
  <c r="Q2443" i="2"/>
  <c r="N2443" i="2"/>
  <c r="O2443" i="2" s="1"/>
  <c r="M2443" i="2"/>
  <c r="M1423" i="2"/>
  <c r="M1718" i="2"/>
  <c r="M1247" i="2"/>
  <c r="N1382" i="2"/>
  <c r="N1643" i="2"/>
  <c r="R1643" i="2" s="1"/>
  <c r="Q1643" i="2"/>
  <c r="M1643" i="2"/>
  <c r="Q1718" i="2"/>
  <c r="N2177" i="2"/>
  <c r="U2177" i="2" s="1"/>
  <c r="M2177" i="2"/>
  <c r="M2424" i="2"/>
  <c r="Q2424" i="2"/>
  <c r="N1523" i="2"/>
  <c r="U1523" i="2" s="1"/>
  <c r="U1612" i="2"/>
  <c r="N2214" i="2"/>
  <c r="O2214" i="2" s="1"/>
  <c r="Q2214" i="2"/>
  <c r="O1742" i="2"/>
  <c r="P1742" i="2" s="1"/>
  <c r="Q2168" i="2"/>
  <c r="Q2428" i="2"/>
  <c r="N2428" i="2"/>
  <c r="N2459" i="2"/>
  <c r="U2459" i="2" s="1"/>
  <c r="Q2459" i="2"/>
  <c r="Q2494" i="2"/>
  <c r="M2494" i="2"/>
  <c r="Q3102" i="2"/>
  <c r="M3102" i="2"/>
  <c r="N2248" i="2"/>
  <c r="U2248" i="2" s="1"/>
  <c r="M2248" i="2"/>
  <c r="Q2429" i="2"/>
  <c r="M2429" i="2"/>
  <c r="N2455" i="2"/>
  <c r="O2455" i="2" s="1"/>
  <c r="M2455" i="2"/>
  <c r="Q2151" i="2"/>
  <c r="N2151" i="2"/>
  <c r="M2353" i="2"/>
  <c r="N2353" i="2"/>
  <c r="U2353" i="2" s="1"/>
  <c r="R2429" i="2"/>
  <c r="O2429" i="2"/>
  <c r="Q2437" i="2"/>
  <c r="N2437" i="2"/>
  <c r="R2437" i="2" s="1"/>
  <c r="S2437" i="2" s="1"/>
  <c r="T2437" i="2" s="1"/>
  <c r="M2437" i="2"/>
  <c r="Q1974" i="2"/>
  <c r="M2144" i="2"/>
  <c r="Q2147" i="2"/>
  <c r="U2429" i="2"/>
  <c r="N1857" i="2"/>
  <c r="R1857" i="2" s="1"/>
  <c r="Q1941" i="2"/>
  <c r="N2144" i="2"/>
  <c r="O2144" i="2" s="1"/>
  <c r="Q1857" i="2"/>
  <c r="M1948" i="2"/>
  <c r="P1948" i="2" s="1"/>
  <c r="N2316" i="2"/>
  <c r="U2316" i="2" s="1"/>
  <c r="Q2316" i="2"/>
  <c r="N2426" i="2"/>
  <c r="U2426" i="2" s="1"/>
  <c r="R1948" i="2"/>
  <c r="N1999" i="2"/>
  <c r="R1999" i="2" s="1"/>
  <c r="Q2449" i="2"/>
  <c r="N2449" i="2"/>
  <c r="U2449" i="2" s="1"/>
  <c r="Q2973" i="2"/>
  <c r="N2973" i="2"/>
  <c r="R2973" i="2" s="1"/>
  <c r="M2973" i="2"/>
  <c r="Q2108" i="2"/>
  <c r="M2108" i="2"/>
  <c r="Q2458" i="2"/>
  <c r="N2458" i="2"/>
  <c r="O2458" i="2" s="1"/>
  <c r="M1996" i="2"/>
  <c r="M2626" i="2"/>
  <c r="Q2626" i="2"/>
  <c r="N2120" i="2"/>
  <c r="O2128" i="2"/>
  <c r="N2271" i="2"/>
  <c r="O2271" i="2" s="1"/>
  <c r="P2271" i="2" s="1"/>
  <c r="N2440" i="2"/>
  <c r="U2440" i="2" s="1"/>
  <c r="R2753" i="2"/>
  <c r="O2753" i="2"/>
  <c r="Q2627" i="2"/>
  <c r="N2627" i="2"/>
  <c r="U2627" i="2" s="1"/>
  <c r="Q2878" i="2"/>
  <c r="N2878" i="2"/>
  <c r="U2878" i="2" s="1"/>
  <c r="M3136" i="2"/>
  <c r="Q3136" i="2"/>
  <c r="N2389" i="2"/>
  <c r="R2389" i="2" s="1"/>
  <c r="S2389" i="2" s="1"/>
  <c r="T2389" i="2" s="1"/>
  <c r="Q2862" i="2"/>
  <c r="M2862" i="2"/>
  <c r="Q2944" i="2"/>
  <c r="M2944" i="2"/>
  <c r="N2944" i="2"/>
  <c r="Q2672" i="2"/>
  <c r="M2672" i="2"/>
  <c r="M3034" i="2"/>
  <c r="Q3034" i="2"/>
  <c r="Q2680" i="2"/>
  <c r="M2680" i="2"/>
  <c r="Q2794" i="2"/>
  <c r="N2794" i="2"/>
  <c r="R2794" i="2" s="1"/>
  <c r="M2794" i="2"/>
  <c r="O2953" i="2"/>
  <c r="R2953" i="2"/>
  <c r="M2968" i="2"/>
  <c r="Q2968" i="2"/>
  <c r="N2968" i="2"/>
  <c r="U2968" i="2" s="1"/>
  <c r="Q3023" i="2"/>
  <c r="N3023" i="2"/>
  <c r="M3023" i="2"/>
  <c r="R2584" i="2"/>
  <c r="O2584" i="2"/>
  <c r="P2584" i="2" s="1"/>
  <c r="N2759" i="2"/>
  <c r="U2759" i="2" s="1"/>
  <c r="M2759" i="2"/>
  <c r="M2981" i="2"/>
  <c r="N2981" i="2"/>
  <c r="U2981" i="2" s="1"/>
  <c r="Q2981" i="2"/>
  <c r="Q2734" i="2"/>
  <c r="N2734" i="2"/>
  <c r="U2734" i="2" s="1"/>
  <c r="M2734" i="2"/>
  <c r="N2965" i="2"/>
  <c r="R2965" i="2" s="1"/>
  <c r="M2965" i="2"/>
  <c r="U2584" i="2"/>
  <c r="M2530" i="2"/>
  <c r="M2648" i="2"/>
  <c r="M2849" i="2"/>
  <c r="Q2849" i="2"/>
  <c r="N2849" i="2"/>
  <c r="U2849" i="2" s="1"/>
  <c r="M2982" i="2"/>
  <c r="N2982" i="2"/>
  <c r="U2982" i="2" s="1"/>
  <c r="Q2982" i="2"/>
  <c r="Q2530" i="2"/>
  <c r="N2619" i="2"/>
  <c r="R2619" i="2" s="1"/>
  <c r="S2619" i="2" s="1"/>
  <c r="T2619" i="2" s="1"/>
  <c r="M2772" i="2"/>
  <c r="Q2776" i="2"/>
  <c r="N2776" i="2"/>
  <c r="U2776" i="2" s="1"/>
  <c r="M2776" i="2"/>
  <c r="Q2966" i="2"/>
  <c r="N2966" i="2"/>
  <c r="O2966" i="2" s="1"/>
  <c r="M2966" i="2"/>
  <c r="N3007" i="2"/>
  <c r="O3007" i="2" s="1"/>
  <c r="M3007" i="2"/>
  <c r="Q3007" i="2"/>
  <c r="O3153" i="2"/>
  <c r="R3153" i="2"/>
  <c r="Q2926" i="2"/>
  <c r="M2926" i="2"/>
  <c r="N2949" i="2"/>
  <c r="U2949" i="2" s="1"/>
  <c r="Q3003" i="2"/>
  <c r="Q3040" i="2"/>
  <c r="N3040" i="2"/>
  <c r="U3040" i="2" s="1"/>
  <c r="N2963" i="2"/>
  <c r="U2963" i="2" s="1"/>
  <c r="Q2963" i="2"/>
  <c r="M2963" i="2"/>
  <c r="N2987" i="2"/>
  <c r="M2579" i="2"/>
  <c r="N2841" i="2"/>
  <c r="O2926" i="2"/>
  <c r="M2970" i="2"/>
  <c r="N2970" i="2"/>
  <c r="R2970" i="2" s="1"/>
  <c r="S2970" i="2" s="1"/>
  <c r="T2970" i="2" s="1"/>
  <c r="M2987" i="2"/>
  <c r="M3355" i="2"/>
  <c r="N3355" i="2"/>
  <c r="U3355" i="2" s="1"/>
  <c r="N3568" i="2"/>
  <c r="R3568" i="2" s="1"/>
  <c r="M3568" i="2"/>
  <c r="Q2998" i="2"/>
  <c r="N2998" i="2"/>
  <c r="U2998" i="2" s="1"/>
  <c r="R3017" i="2"/>
  <c r="S3017" i="2" s="1"/>
  <c r="T3017" i="2" s="1"/>
  <c r="M2998" i="2"/>
  <c r="U3008" i="2"/>
  <c r="Q3008" i="2"/>
  <c r="S3008" i="2" s="1"/>
  <c r="T3008" i="2" s="1"/>
  <c r="N3041" i="2"/>
  <c r="Q3041" i="2"/>
  <c r="M3041" i="2"/>
  <c r="M3044" i="2"/>
  <c r="Q3044" i="2"/>
  <c r="M3513" i="2"/>
  <c r="M2881" i="2"/>
  <c r="M2921" i="2"/>
  <c r="N2921" i="2"/>
  <c r="R2921" i="2" s="1"/>
  <c r="O2924" i="2"/>
  <c r="P2924" i="2" s="1"/>
  <c r="M2979" i="2"/>
  <c r="Q3005" i="2"/>
  <c r="N3005" i="2"/>
  <c r="U3005" i="2" s="1"/>
  <c r="M3005" i="2"/>
  <c r="M3024" i="2"/>
  <c r="Q3024" i="2"/>
  <c r="N3329" i="2"/>
  <c r="M3329" i="2"/>
  <c r="N2881" i="2"/>
  <c r="U2881" i="2" s="1"/>
  <c r="Q2921" i="2"/>
  <c r="O2979" i="2"/>
  <c r="O3008" i="2"/>
  <c r="P3008" i="2" s="1"/>
  <c r="M3012" i="2"/>
  <c r="M3506" i="2"/>
  <c r="Q3506" i="2"/>
  <c r="N3506" i="2"/>
  <c r="O3506" i="2" s="1"/>
  <c r="N2931" i="2"/>
  <c r="R2931" i="2" s="1"/>
  <c r="S2931" i="2" s="1"/>
  <c r="T2931" i="2" s="1"/>
  <c r="N3032" i="2"/>
  <c r="O3032" i="2" s="1"/>
  <c r="N3322" i="2"/>
  <c r="Q3322" i="2"/>
  <c r="M3322" i="2"/>
  <c r="Q2922" i="2"/>
  <c r="N2922" i="2"/>
  <c r="R2922" i="2" s="1"/>
  <c r="M2922" i="2"/>
  <c r="Q2936" i="2"/>
  <c r="N2936" i="2"/>
  <c r="U2936" i="2" s="1"/>
  <c r="O2962" i="2"/>
  <c r="N2976" i="2"/>
  <c r="U2976" i="2" s="1"/>
  <c r="N3019" i="2"/>
  <c r="U3019" i="2" s="1"/>
  <c r="M3019" i="2"/>
  <c r="N3174" i="2"/>
  <c r="R3174" i="2" s="1"/>
  <c r="Q3174" i="2"/>
  <c r="M3029" i="2"/>
  <c r="N3001" i="2"/>
  <c r="N3014" i="2"/>
  <c r="M3038" i="2"/>
  <c r="N3466" i="2"/>
  <c r="M3466" i="2"/>
  <c r="U2986" i="2"/>
  <c r="U3110" i="2"/>
  <c r="M3132" i="2"/>
  <c r="N3633" i="2"/>
  <c r="U3633" i="2" s="1"/>
  <c r="M3633" i="2"/>
  <c r="M2986" i="2"/>
  <c r="M2997" i="2"/>
  <c r="P2997" i="2" s="1"/>
  <c r="M3033" i="2"/>
  <c r="P3033" i="2" s="1"/>
  <c r="R3397" i="2"/>
  <c r="O3397" i="2"/>
  <c r="N3039" i="2"/>
  <c r="U3039" i="2" s="1"/>
  <c r="Q3043" i="2"/>
  <c r="S3043" i="2" s="1"/>
  <c r="T3043" i="2" s="1"/>
  <c r="N3505" i="2"/>
  <c r="U3505" i="2" s="1"/>
  <c r="N4221" i="2"/>
  <c r="R4221" i="2" s="1"/>
  <c r="S4221" i="2" s="1"/>
  <c r="T4221" i="2" s="1"/>
  <c r="Q4221" i="2"/>
  <c r="M2930" i="2"/>
  <c r="M2958" i="2"/>
  <c r="N2991" i="2"/>
  <c r="R2991" i="2" s="1"/>
  <c r="N3013" i="2"/>
  <c r="N3031" i="2"/>
  <c r="O3031" i="2" s="1"/>
  <c r="U3043" i="2"/>
  <c r="M3046" i="2"/>
  <c r="M3505" i="2"/>
  <c r="N3676" i="2"/>
  <c r="R3676" i="2" s="1"/>
  <c r="M3676" i="2"/>
  <c r="M2859" i="2"/>
  <c r="N2930" i="2"/>
  <c r="U2930" i="2" s="1"/>
  <c r="N2958" i="2"/>
  <c r="U2958" i="2" s="1"/>
  <c r="Q2991" i="2"/>
  <c r="Q3505" i="2"/>
  <c r="M4164" i="2"/>
  <c r="Q4164" i="2"/>
  <c r="N4164" i="2"/>
  <c r="U4164" i="2" s="1"/>
  <c r="N4172" i="2"/>
  <c r="R4172" i="2" s="1"/>
  <c r="Q4172" i="2"/>
  <c r="Q4211" i="2"/>
  <c r="M3940" i="2"/>
  <c r="R4271" i="2"/>
  <c r="O4063" i="2"/>
  <c r="N3872" i="2"/>
  <c r="R3872" i="2" s="1"/>
  <c r="N4100" i="2"/>
  <c r="U4100" i="2" s="1"/>
  <c r="M4100" i="2"/>
  <c r="N3960" i="2"/>
  <c r="R3960" i="2" s="1"/>
  <c r="Q3960" i="2"/>
  <c r="M3960" i="2"/>
  <c r="Q50" i="2"/>
  <c r="N50" i="2"/>
  <c r="M50" i="2"/>
  <c r="Q91" i="2"/>
  <c r="N91" i="2"/>
  <c r="M91" i="2"/>
  <c r="Q8" i="2"/>
  <c r="N8" i="2"/>
  <c r="M8" i="2"/>
  <c r="Q120" i="2"/>
  <c r="N120" i="2"/>
  <c r="M120" i="2"/>
  <c r="Q4" i="2"/>
  <c r="N4" i="2"/>
  <c r="M4" i="2"/>
  <c r="Q5" i="2"/>
  <c r="N5" i="2"/>
  <c r="M5" i="2"/>
  <c r="Q130" i="2"/>
  <c r="N130" i="2"/>
  <c r="M130" i="2"/>
  <c r="Q151" i="2"/>
  <c r="N151" i="2"/>
  <c r="M151" i="2"/>
  <c r="M160" i="2"/>
  <c r="Q160" i="2"/>
  <c r="N160" i="2"/>
  <c r="Q81" i="2"/>
  <c r="N81" i="2"/>
  <c r="U81" i="2" s="1"/>
  <c r="M81" i="2"/>
  <c r="Q152" i="2"/>
  <c r="N152" i="2"/>
  <c r="M152" i="2"/>
  <c r="Q38" i="2"/>
  <c r="N38" i="2"/>
  <c r="U38" i="2" s="1"/>
  <c r="M38" i="2"/>
  <c r="N554" i="2"/>
  <c r="M554" i="2"/>
  <c r="Q554" i="2"/>
  <c r="N324" i="2"/>
  <c r="U324" i="2" s="1"/>
  <c r="M324" i="2"/>
  <c r="Q324" i="2"/>
  <c r="R102" i="2"/>
  <c r="O102" i="2"/>
  <c r="Q7" i="2"/>
  <c r="M7" i="2"/>
  <c r="N7" i="2"/>
  <c r="U7" i="2" s="1"/>
  <c r="Q6" i="2"/>
  <c r="Q28" i="2"/>
  <c r="N28" i="2"/>
  <c r="U28" i="2" s="1"/>
  <c r="M28" i="2"/>
  <c r="Q79" i="2"/>
  <c r="N79" i="2"/>
  <c r="U79" i="2" s="1"/>
  <c r="M79" i="2"/>
  <c r="Q87" i="2"/>
  <c r="N87" i="2"/>
  <c r="U87" i="2" s="1"/>
  <c r="M87" i="2"/>
  <c r="M102" i="2"/>
  <c r="M105" i="2"/>
  <c r="N105" i="2"/>
  <c r="N196" i="2"/>
  <c r="U196" i="2" s="1"/>
  <c r="Q196" i="2"/>
  <c r="M196" i="2"/>
  <c r="Q309" i="2"/>
  <c r="N309" i="2"/>
  <c r="M309" i="2"/>
  <c r="N697" i="2"/>
  <c r="U697" i="2" s="1"/>
  <c r="Q697" i="2"/>
  <c r="M697" i="2"/>
  <c r="M6" i="2"/>
  <c r="N9" i="2"/>
  <c r="U9" i="2" s="1"/>
  <c r="N21" i="2"/>
  <c r="U21" i="2" s="1"/>
  <c r="M21" i="2"/>
  <c r="Q21" i="2"/>
  <c r="Q127" i="2"/>
  <c r="N127" i="2"/>
  <c r="M127" i="2"/>
  <c r="U133" i="2"/>
  <c r="Q133" i="2"/>
  <c r="S133" i="2" s="1"/>
  <c r="T133" i="2" s="1"/>
  <c r="M133" i="2"/>
  <c r="Q140" i="2"/>
  <c r="N140" i="2"/>
  <c r="U140" i="2" s="1"/>
  <c r="M140" i="2"/>
  <c r="N220" i="2"/>
  <c r="M220" i="2"/>
  <c r="Q252" i="2"/>
  <c r="N252" i="2"/>
  <c r="U252" i="2" s="1"/>
  <c r="M252" i="2"/>
  <c r="U102" i="2"/>
  <c r="Q102" i="2"/>
  <c r="Q161" i="2"/>
  <c r="N161" i="2"/>
  <c r="U161" i="2" s="1"/>
  <c r="M161" i="2"/>
  <c r="Q383" i="2"/>
  <c r="N383" i="2"/>
  <c r="M383" i="2"/>
  <c r="M9" i="2"/>
  <c r="N19" i="2"/>
  <c r="U19" i="2" s="1"/>
  <c r="Q36" i="2"/>
  <c r="N36" i="2"/>
  <c r="U36" i="2" s="1"/>
  <c r="M36" i="2"/>
  <c r="N67" i="2"/>
  <c r="M67" i="2"/>
  <c r="Q67" i="2"/>
  <c r="Q108" i="2"/>
  <c r="N108" i="2"/>
  <c r="M108" i="2"/>
  <c r="O133" i="2"/>
  <c r="Q1136" i="2"/>
  <c r="N1136" i="2"/>
  <c r="U1136" i="2" s="1"/>
  <c r="M1136" i="2"/>
  <c r="Q237" i="2"/>
  <c r="M237" i="2"/>
  <c r="N237" i="2"/>
  <c r="N6" i="2"/>
  <c r="Q58" i="2"/>
  <c r="N58" i="2"/>
  <c r="U58" i="2" s="1"/>
  <c r="M58" i="2"/>
  <c r="N97" i="2"/>
  <c r="U97" i="2" s="1"/>
  <c r="M97" i="2"/>
  <c r="Q97" i="2"/>
  <c r="N12" i="2"/>
  <c r="U12" i="2" s="1"/>
  <c r="M12" i="2"/>
  <c r="Q12" i="2"/>
  <c r="Q90" i="2"/>
  <c r="N90" i="2"/>
  <c r="U90" i="2" s="1"/>
  <c r="M90" i="2"/>
  <c r="U93" i="2"/>
  <c r="Q93" i="2"/>
  <c r="S93" i="2" s="1"/>
  <c r="T93" i="2" s="1"/>
  <c r="M93" i="2"/>
  <c r="N157" i="2"/>
  <c r="U157" i="2" s="1"/>
  <c r="M157" i="2"/>
  <c r="Q220" i="2"/>
  <c r="Q485" i="2"/>
  <c r="M485" i="2"/>
  <c r="N485" i="2"/>
  <c r="U485" i="2" s="1"/>
  <c r="M53" i="2"/>
  <c r="N53" i="2"/>
  <c r="U53" i="2" s="1"/>
  <c r="Q59" i="2"/>
  <c r="N59" i="2"/>
  <c r="U59" i="2" s="1"/>
  <c r="M59" i="2"/>
  <c r="Q62" i="2"/>
  <c r="Q80" i="2"/>
  <c r="N80" i="2"/>
  <c r="M80" i="2"/>
  <c r="Q111" i="2"/>
  <c r="N111" i="2"/>
  <c r="M111" i="2"/>
  <c r="M176" i="2"/>
  <c r="Q176" i="2"/>
  <c r="M277" i="2"/>
  <c r="Q277" i="2"/>
  <c r="N277" i="2"/>
  <c r="U277" i="2" s="1"/>
  <c r="Q301" i="2"/>
  <c r="N301" i="2"/>
  <c r="M301" i="2"/>
  <c r="Q370" i="2"/>
  <c r="N370" i="2"/>
  <c r="M370" i="2"/>
  <c r="Q25" i="2"/>
  <c r="N25" i="2"/>
  <c r="M25" i="2"/>
  <c r="Q53" i="2"/>
  <c r="M62" i="2"/>
  <c r="O93" i="2"/>
  <c r="N106" i="2"/>
  <c r="U106" i="2" s="1"/>
  <c r="M106" i="2"/>
  <c r="Q106" i="2"/>
  <c r="Q134" i="2"/>
  <c r="N134" i="2"/>
  <c r="U134" i="2" s="1"/>
  <c r="M134" i="2"/>
  <c r="Q157" i="2"/>
  <c r="N176" i="2"/>
  <c r="U176" i="2" s="1"/>
  <c r="N203" i="2"/>
  <c r="U203" i="2" s="1"/>
  <c r="Q203" i="2"/>
  <c r="M203" i="2"/>
  <c r="O355" i="2"/>
  <c r="P355" i="2" s="1"/>
  <c r="R355" i="2"/>
  <c r="M436" i="2"/>
  <c r="Q436" i="2"/>
  <c r="N436" i="2"/>
  <c r="N22" i="2"/>
  <c r="U22" i="2" s="1"/>
  <c r="M22" i="2"/>
  <c r="Q22" i="2"/>
  <c r="Q37" i="2"/>
  <c r="N37" i="2"/>
  <c r="M37" i="2"/>
  <c r="N62" i="2"/>
  <c r="U62" i="2" s="1"/>
  <c r="Q148" i="2"/>
  <c r="N148" i="2"/>
  <c r="U148" i="2" s="1"/>
  <c r="M148" i="2"/>
  <c r="N174" i="2"/>
  <c r="U174" i="2" s="1"/>
  <c r="M174" i="2"/>
  <c r="Q174" i="2"/>
  <c r="M243" i="2"/>
  <c r="Q243" i="2"/>
  <c r="N393" i="2"/>
  <c r="U393" i="2" s="1"/>
  <c r="M393" i="2"/>
  <c r="Q393" i="2"/>
  <c r="M399" i="2"/>
  <c r="Q399" i="2"/>
  <c r="N399" i="2"/>
  <c r="Q473" i="2"/>
  <c r="M473" i="2"/>
  <c r="N473" i="2"/>
  <c r="U473" i="2" s="1"/>
  <c r="Q150" i="2"/>
  <c r="N150" i="2"/>
  <c r="U150" i="2" s="1"/>
  <c r="M150" i="2"/>
  <c r="M10" i="2"/>
  <c r="Q56" i="2"/>
  <c r="N56" i="2"/>
  <c r="U56" i="2" s="1"/>
  <c r="M56" i="2"/>
  <c r="N116" i="2"/>
  <c r="U116" i="2" s="1"/>
  <c r="M116" i="2"/>
  <c r="Q116" i="2"/>
  <c r="N243" i="2"/>
  <c r="U243" i="2" s="1"/>
  <c r="M352" i="2"/>
  <c r="Q352" i="2"/>
  <c r="N352" i="2"/>
  <c r="N42" i="2"/>
  <c r="M42" i="2"/>
  <c r="Q142" i="2"/>
  <c r="N142" i="2"/>
  <c r="U142" i="2" s="1"/>
  <c r="M142" i="2"/>
  <c r="Q188" i="2"/>
  <c r="N188" i="2"/>
  <c r="U188" i="2" s="1"/>
  <c r="M188" i="2"/>
  <c r="N639" i="2"/>
  <c r="Q639" i="2"/>
  <c r="M639" i="2"/>
  <c r="N10" i="2"/>
  <c r="Q26" i="2"/>
  <c r="N26" i="2"/>
  <c r="U26" i="2" s="1"/>
  <c r="M26" i="2"/>
  <c r="N65" i="2"/>
  <c r="U65" i="2" s="1"/>
  <c r="M65" i="2"/>
  <c r="Q65" i="2"/>
  <c r="Q68" i="2"/>
  <c r="N68" i="2"/>
  <c r="M68" i="2"/>
  <c r="N124" i="2"/>
  <c r="M124" i="2"/>
  <c r="N146" i="2"/>
  <c r="U146" i="2" s="1"/>
  <c r="M146" i="2"/>
  <c r="Q146" i="2"/>
  <c r="N182" i="2"/>
  <c r="M182" i="2"/>
  <c r="Q182" i="2"/>
  <c r="Q198" i="2"/>
  <c r="N198" i="2"/>
  <c r="U198" i="2" s="1"/>
  <c r="M198" i="2"/>
  <c r="Q218" i="2"/>
  <c r="N218" i="2"/>
  <c r="Q437" i="2"/>
  <c r="N437" i="2"/>
  <c r="U437" i="2" s="1"/>
  <c r="M437" i="2"/>
  <c r="Q10" i="2"/>
  <c r="M20" i="2"/>
  <c r="Q41" i="2"/>
  <c r="N41" i="2"/>
  <c r="U41" i="2" s="1"/>
  <c r="M41" i="2"/>
  <c r="N54" i="2"/>
  <c r="U54" i="2" s="1"/>
  <c r="M54" i="2"/>
  <c r="Q54" i="2"/>
  <c r="N86" i="2"/>
  <c r="M86" i="2"/>
  <c r="Q86" i="2"/>
  <c r="N104" i="2"/>
  <c r="U104" i="2" s="1"/>
  <c r="M104" i="2"/>
  <c r="Q167" i="2"/>
  <c r="M167" i="2"/>
  <c r="M218" i="2"/>
  <c r="N135" i="2"/>
  <c r="M135" i="2"/>
  <c r="Q153" i="2"/>
  <c r="M153" i="2"/>
  <c r="N167" i="2"/>
  <c r="U167" i="2" s="1"/>
  <c r="N195" i="2"/>
  <c r="M195" i="2"/>
  <c r="Q195" i="2"/>
  <c r="Q240" i="2"/>
  <c r="N240" i="2"/>
  <c r="M240" i="2"/>
  <c r="Q24" i="2"/>
  <c r="N24" i="2"/>
  <c r="M24" i="2"/>
  <c r="Q105" i="2"/>
  <c r="N186" i="2"/>
  <c r="U186" i="2" s="1"/>
  <c r="M186" i="2"/>
  <c r="Q186" i="2"/>
  <c r="Q238" i="2"/>
  <c r="N238" i="2"/>
  <c r="M238" i="2"/>
  <c r="M589" i="2"/>
  <c r="Q589" i="2"/>
  <c r="N589" i="2"/>
  <c r="U589" i="2" s="1"/>
  <c r="N23" i="2"/>
  <c r="M23" i="2"/>
  <c r="Q23" i="2"/>
  <c r="Q27" i="2"/>
  <c r="N27" i="2"/>
  <c r="U27" i="2" s="1"/>
  <c r="M27" i="2"/>
  <c r="Q124" i="2"/>
  <c r="U132" i="2"/>
  <c r="Q132" i="2"/>
  <c r="N153" i="2"/>
  <c r="Q249" i="2"/>
  <c r="M249" i="2"/>
  <c r="N249" i="2"/>
  <c r="Q46" i="2"/>
  <c r="N46" i="2"/>
  <c r="U46" i="2" s="1"/>
  <c r="M46" i="2"/>
  <c r="Q57" i="2"/>
  <c r="N57" i="2"/>
  <c r="U57" i="2" s="1"/>
  <c r="M57" i="2"/>
  <c r="Q69" i="2"/>
  <c r="N69" i="2"/>
  <c r="U69" i="2" s="1"/>
  <c r="M69" i="2"/>
  <c r="O96" i="2"/>
  <c r="R96" i="2"/>
  <c r="M132" i="2"/>
  <c r="M219" i="2"/>
  <c r="N219" i="2"/>
  <c r="U219" i="2" s="1"/>
  <c r="Q219" i="2"/>
  <c r="Q234" i="2"/>
  <c r="N234" i="2"/>
  <c r="U234" i="2" s="1"/>
  <c r="M234" i="2"/>
  <c r="Q247" i="2"/>
  <c r="N247" i="2"/>
  <c r="M247" i="2"/>
  <c r="Q266" i="2"/>
  <c r="N266" i="2"/>
  <c r="M266" i="2"/>
  <c r="Q462" i="2"/>
  <c r="M462" i="2"/>
  <c r="N462" i="2"/>
  <c r="Q723" i="2"/>
  <c r="N723" i="2"/>
  <c r="M723" i="2"/>
  <c r="Q280" i="2"/>
  <c r="N280" i="2"/>
  <c r="M280" i="2"/>
  <c r="N11" i="2"/>
  <c r="M11" i="2"/>
  <c r="Q11" i="2"/>
  <c r="N44" i="2"/>
  <c r="U44" i="2" s="1"/>
  <c r="M44" i="2"/>
  <c r="Q44" i="2"/>
  <c r="N66" i="2"/>
  <c r="U66" i="2" s="1"/>
  <c r="M66" i="2"/>
  <c r="Q66" i="2"/>
  <c r="Q122" i="2"/>
  <c r="R132" i="2"/>
  <c r="S132" i="2" s="1"/>
  <c r="T132" i="2" s="1"/>
  <c r="O132" i="2"/>
  <c r="O137" i="2"/>
  <c r="R137" i="2"/>
  <c r="Q199" i="2"/>
  <c r="N199" i="2"/>
  <c r="M199" i="2"/>
  <c r="N306" i="2"/>
  <c r="U306" i="2" s="1"/>
  <c r="M306" i="2"/>
  <c r="Q306" i="2"/>
  <c r="M511" i="2"/>
  <c r="Q511" i="2"/>
  <c r="N511" i="2"/>
  <c r="Q276" i="2"/>
  <c r="N276" i="2"/>
  <c r="M276" i="2"/>
  <c r="N369" i="2"/>
  <c r="M369" i="2"/>
  <c r="Q369" i="2"/>
  <c r="N551" i="2"/>
  <c r="U551" i="2" s="1"/>
  <c r="Q551" i="2"/>
  <c r="M551" i="2"/>
  <c r="M582" i="2"/>
  <c r="Q582" i="2"/>
  <c r="N582" i="2"/>
  <c r="U582" i="2" s="1"/>
  <c r="Q96" i="2"/>
  <c r="Q137" i="2"/>
  <c r="R268" i="2"/>
  <c r="O268" i="2"/>
  <c r="Q286" i="2"/>
  <c r="M286" i="2"/>
  <c r="M422" i="2"/>
  <c r="Q422" i="2"/>
  <c r="N422" i="2"/>
  <c r="U422" i="2" s="1"/>
  <c r="R444" i="2"/>
  <c r="O444" i="2"/>
  <c r="Q451" i="2"/>
  <c r="M451" i="2"/>
  <c r="N451" i="2"/>
  <c r="Q482" i="2"/>
  <c r="N482" i="2"/>
  <c r="U482" i="2" s="1"/>
  <c r="M482" i="2"/>
  <c r="Q236" i="2"/>
  <c r="U236" i="2"/>
  <c r="Q262" i="2"/>
  <c r="M262" i="2"/>
  <c r="N262" i="2"/>
  <c r="N286" i="2"/>
  <c r="N290" i="2"/>
  <c r="U290" i="2" s="1"/>
  <c r="Q290" i="2"/>
  <c r="M290" i="2"/>
  <c r="Q298" i="2"/>
  <c r="N298" i="2"/>
  <c r="U298" i="2" s="1"/>
  <c r="M298" i="2"/>
  <c r="Q311" i="2"/>
  <c r="N311" i="2"/>
  <c r="M311" i="2"/>
  <c r="U96" i="2"/>
  <c r="U137" i="2"/>
  <c r="N204" i="2"/>
  <c r="U204" i="2" s="1"/>
  <c r="M204" i="2"/>
  <c r="Q254" i="2"/>
  <c r="M254" i="2"/>
  <c r="Q263" i="2"/>
  <c r="N263" i="2"/>
  <c r="U263" i="2" s="1"/>
  <c r="M263" i="2"/>
  <c r="Q287" i="2"/>
  <c r="M287" i="2"/>
  <c r="N287" i="2"/>
  <c r="Q304" i="2"/>
  <c r="N304" i="2"/>
  <c r="U304" i="2" s="1"/>
  <c r="M304" i="2"/>
  <c r="M329" i="2"/>
  <c r="Q335" i="2"/>
  <c r="N335" i="2"/>
  <c r="U335" i="2" s="1"/>
  <c r="M335" i="2"/>
  <c r="Q343" i="2"/>
  <c r="M343" i="2"/>
  <c r="N343" i="2"/>
  <c r="Q388" i="2"/>
  <c r="N388" i="2"/>
  <c r="U388" i="2" s="1"/>
  <c r="M388" i="2"/>
  <c r="Q416" i="2"/>
  <c r="M416" i="2"/>
  <c r="N416" i="2"/>
  <c r="Q449" i="2"/>
  <c r="N449" i="2"/>
  <c r="M449" i="2"/>
  <c r="Q452" i="2"/>
  <c r="N452" i="2"/>
  <c r="M452" i="2"/>
  <c r="Q691" i="2"/>
  <c r="N691" i="2"/>
  <c r="M691" i="2"/>
  <c r="N216" i="2"/>
  <c r="R236" i="2"/>
  <c r="N254" i="2"/>
  <c r="U254" i="2" s="1"/>
  <c r="Q312" i="2"/>
  <c r="M312" i="2"/>
  <c r="N312" i="2"/>
  <c r="N329" i="2"/>
  <c r="U329" i="2" s="1"/>
  <c r="Q364" i="2"/>
  <c r="N364" i="2"/>
  <c r="U364" i="2" s="1"/>
  <c r="M364" i="2"/>
  <c r="N429" i="2"/>
  <c r="M429" i="2"/>
  <c r="Q429" i="2"/>
  <c r="M433" i="2"/>
  <c r="N433" i="2"/>
  <c r="M457" i="2"/>
  <c r="N457" i="2"/>
  <c r="N201" i="2"/>
  <c r="Q259" i="2"/>
  <c r="N259" i="2"/>
  <c r="U259" i="2" s="1"/>
  <c r="M259" i="2"/>
  <c r="N317" i="2"/>
  <c r="U317" i="2" s="1"/>
  <c r="M317" i="2"/>
  <c r="Q359" i="2"/>
  <c r="N359" i="2"/>
  <c r="U359" i="2" s="1"/>
  <c r="M359" i="2"/>
  <c r="Q367" i="2"/>
  <c r="N367" i="2"/>
  <c r="Q391" i="2"/>
  <c r="N391" i="2"/>
  <c r="U391" i="2" s="1"/>
  <c r="M391" i="2"/>
  <c r="Q460" i="2"/>
  <c r="N460" i="2"/>
  <c r="U460" i="2" s="1"/>
  <c r="M460" i="2"/>
  <c r="M549" i="2"/>
  <c r="Q549" i="2"/>
  <c r="N549" i="2"/>
  <c r="U549" i="2" s="1"/>
  <c r="N560" i="2"/>
  <c r="U560" i="2" s="1"/>
  <c r="Q560" i="2"/>
  <c r="M560" i="2"/>
  <c r="M201" i="2"/>
  <c r="N278" i="2"/>
  <c r="Q278" i="2"/>
  <c r="Q288" i="2"/>
  <c r="N288" i="2"/>
  <c r="M296" i="2"/>
  <c r="N296" i="2"/>
  <c r="U296" i="2" s="1"/>
  <c r="Q317" i="2"/>
  <c r="M336" i="2"/>
  <c r="M367" i="2"/>
  <c r="Q400" i="2"/>
  <c r="N400" i="2"/>
  <c r="U400" i="2" s="1"/>
  <c r="M400" i="2"/>
  <c r="Q407" i="2"/>
  <c r="N407" i="2"/>
  <c r="M407" i="2"/>
  <c r="Q455" i="2"/>
  <c r="N455" i="2"/>
  <c r="U455" i="2" s="1"/>
  <c r="M455" i="2"/>
  <c r="Q474" i="2"/>
  <c r="N474" i="2"/>
  <c r="M474" i="2"/>
  <c r="M480" i="2"/>
  <c r="Q480" i="2"/>
  <c r="N480" i="2"/>
  <c r="U480" i="2" s="1"/>
  <c r="N563" i="2"/>
  <c r="M563" i="2"/>
  <c r="Q563" i="2"/>
  <c r="M47" i="2"/>
  <c r="N244" i="2"/>
  <c r="M244" i="2"/>
  <c r="M264" i="2"/>
  <c r="N264" i="2"/>
  <c r="U264" i="2" s="1"/>
  <c r="Q322" i="2"/>
  <c r="M322" i="2"/>
  <c r="N336" i="2"/>
  <c r="Q344" i="2"/>
  <c r="N344" i="2"/>
  <c r="U344" i="2" s="1"/>
  <c r="M344" i="2"/>
  <c r="Q378" i="2"/>
  <c r="N378" i="2"/>
  <c r="M378" i="2"/>
  <c r="Q440" i="2"/>
  <c r="M440" i="2"/>
  <c r="N440" i="2"/>
  <c r="U440" i="2" s="1"/>
  <c r="Q465" i="2"/>
  <c r="N465" i="2"/>
  <c r="U465" i="2" s="1"/>
  <c r="M465" i="2"/>
  <c r="Q676" i="2"/>
  <c r="N676" i="2"/>
  <c r="N47" i="2"/>
  <c r="U47" i="2" s="1"/>
  <c r="M223" i="2"/>
  <c r="P223" i="2" s="1"/>
  <c r="U223" i="2"/>
  <c r="M257" i="2"/>
  <c r="Q257" i="2"/>
  <c r="N257" i="2"/>
  <c r="U257" i="2" s="1"/>
  <c r="N260" i="2"/>
  <c r="U260" i="2" s="1"/>
  <c r="Q260" i="2"/>
  <c r="M278" i="2"/>
  <c r="N283" i="2"/>
  <c r="U283" i="2" s="1"/>
  <c r="Q283" i="2"/>
  <c r="M288" i="2"/>
  <c r="Q296" i="2"/>
  <c r="N322" i="2"/>
  <c r="Q330" i="2"/>
  <c r="N330" i="2"/>
  <c r="M330" i="2"/>
  <c r="Q336" i="2"/>
  <c r="Q381" i="2"/>
  <c r="N381" i="2"/>
  <c r="Q404" i="2"/>
  <c r="M404" i="2"/>
  <c r="N404" i="2"/>
  <c r="U404" i="2" s="1"/>
  <c r="M424" i="2"/>
  <c r="Q424" i="2"/>
  <c r="N424" i="2"/>
  <c r="Q443" i="2"/>
  <c r="N443" i="2"/>
  <c r="M443" i="2"/>
  <c r="Q545" i="2"/>
  <c r="N545" i="2"/>
  <c r="M545" i="2"/>
  <c r="M676" i="2"/>
  <c r="M185" i="2"/>
  <c r="Q185" i="2"/>
  <c r="N242" i="2"/>
  <c r="U242" i="2" s="1"/>
  <c r="M242" i="2"/>
  <c r="M255" i="2"/>
  <c r="Q255" i="2"/>
  <c r="Q341" i="2"/>
  <c r="N341" i="2"/>
  <c r="U341" i="2" s="1"/>
  <c r="M341" i="2"/>
  <c r="M410" i="2"/>
  <c r="Q410" i="2"/>
  <c r="N410" i="2"/>
  <c r="Q427" i="2"/>
  <c r="M427" i="2"/>
  <c r="N427" i="2"/>
  <c r="U427" i="2" s="1"/>
  <c r="N434" i="2"/>
  <c r="U434" i="2" s="1"/>
  <c r="M434" i="2"/>
  <c r="Q434" i="2"/>
  <c r="Q438" i="2"/>
  <c r="N438" i="2"/>
  <c r="U438" i="2" s="1"/>
  <c r="M438" i="2"/>
  <c r="N468" i="2"/>
  <c r="U468" i="2" s="1"/>
  <c r="M468" i="2"/>
  <c r="Q468" i="2"/>
  <c r="N185" i="2"/>
  <c r="U185" i="2" s="1"/>
  <c r="M233" i="2"/>
  <c r="Q233" i="2"/>
  <c r="N233" i="2"/>
  <c r="N255" i="2"/>
  <c r="U255" i="2" s="1"/>
  <c r="N270" i="2"/>
  <c r="U270" i="2" s="1"/>
  <c r="M270" i="2"/>
  <c r="Q270" i="2"/>
  <c r="M294" i="2"/>
  <c r="N294" i="2"/>
  <c r="Q320" i="2"/>
  <c r="N320" i="2"/>
  <c r="U320" i="2" s="1"/>
  <c r="M320" i="2"/>
  <c r="M345" i="2"/>
  <c r="Q345" i="2"/>
  <c r="N345" i="2"/>
  <c r="R348" i="2"/>
  <c r="S348" i="2" s="1"/>
  <c r="T348" i="2" s="1"/>
  <c r="O348" i="2"/>
  <c r="N354" i="2"/>
  <c r="Q354" i="2"/>
  <c r="M354" i="2"/>
  <c r="M368" i="2"/>
  <c r="Q368" i="2"/>
  <c r="N368" i="2"/>
  <c r="M379" i="2"/>
  <c r="N379" i="2"/>
  <c r="U379" i="2" s="1"/>
  <c r="M392" i="2"/>
  <c r="Q392" i="2"/>
  <c r="N392" i="2"/>
  <c r="Q401" i="2"/>
  <c r="N401" i="2"/>
  <c r="M401" i="2"/>
  <c r="Q564" i="2"/>
  <c r="N564" i="2"/>
  <c r="M564" i="2"/>
  <c r="N623" i="2"/>
  <c r="U623" i="2" s="1"/>
  <c r="M623" i="2"/>
  <c r="Q623" i="2"/>
  <c r="N703" i="2"/>
  <c r="Q703" i="2"/>
  <c r="M703" i="2"/>
  <c r="M96" i="2"/>
  <c r="M137" i="2"/>
  <c r="Q223" i="2"/>
  <c r="M289" i="2"/>
  <c r="Q289" i="2"/>
  <c r="N289" i="2"/>
  <c r="Q421" i="2"/>
  <c r="N421" i="2"/>
  <c r="M540" i="2"/>
  <c r="Q540" i="2"/>
  <c r="N540" i="2"/>
  <c r="Q789" i="2"/>
  <c r="N789" i="2"/>
  <c r="M789" i="2"/>
  <c r="R223" i="2"/>
  <c r="Q242" i="2"/>
  <c r="Q253" i="2"/>
  <c r="N253" i="2"/>
  <c r="U253" i="2" s="1"/>
  <c r="M253" i="2"/>
  <c r="Q261" i="2"/>
  <c r="N261" i="2"/>
  <c r="M261" i="2"/>
  <c r="Q273" i="2"/>
  <c r="N273" i="2"/>
  <c r="U273" i="2" s="1"/>
  <c r="M273" i="2"/>
  <c r="Q294" i="2"/>
  <c r="Q405" i="2"/>
  <c r="N405" i="2"/>
  <c r="M405" i="2"/>
  <c r="Q408" i="2"/>
  <c r="N408" i="2"/>
  <c r="M408" i="2"/>
  <c r="M421" i="2"/>
  <c r="Q431" i="2"/>
  <c r="N431" i="2"/>
  <c r="M431" i="2"/>
  <c r="Q466" i="2"/>
  <c r="N466" i="2"/>
  <c r="M466" i="2"/>
  <c r="Q735" i="2"/>
  <c r="N735" i="2"/>
  <c r="U735" i="2" s="1"/>
  <c r="M735" i="2"/>
  <c r="U233" i="2"/>
  <c r="N265" i="2"/>
  <c r="U265" i="2" s="1"/>
  <c r="N346" i="2"/>
  <c r="U346" i="2" s="1"/>
  <c r="M346" i="2"/>
  <c r="Q379" i="2"/>
  <c r="M418" i="2"/>
  <c r="Q418" i="2"/>
  <c r="N418" i="2"/>
  <c r="Q441" i="2"/>
  <c r="N441" i="2"/>
  <c r="U441" i="2" s="1"/>
  <c r="M441" i="2"/>
  <c r="M446" i="2"/>
  <c r="Q446" i="2"/>
  <c r="N446" i="2"/>
  <c r="U389" i="2"/>
  <c r="M663" i="2"/>
  <c r="Q663" i="2"/>
  <c r="N663" i="2"/>
  <c r="N1016" i="2"/>
  <c r="U1016" i="2" s="1"/>
  <c r="M1016" i="2"/>
  <c r="Q1016" i="2"/>
  <c r="N350" i="2"/>
  <c r="M350" i="2"/>
  <c r="R402" i="2"/>
  <c r="O402" i="2"/>
  <c r="U566" i="2"/>
  <c r="U587" i="2"/>
  <c r="O587" i="2"/>
  <c r="M645" i="2"/>
  <c r="Q645" i="2"/>
  <c r="N645" i="2"/>
  <c r="U645" i="2" s="1"/>
  <c r="Q884" i="2"/>
  <c r="M884" i="2"/>
  <c r="N884" i="2"/>
  <c r="M402" i="2"/>
  <c r="M432" i="2"/>
  <c r="M570" i="2"/>
  <c r="R587" i="2"/>
  <c r="M704" i="2"/>
  <c r="U704" i="2"/>
  <c r="N328" i="2"/>
  <c r="U328" i="2" s="1"/>
  <c r="U348" i="2"/>
  <c r="M373" i="2"/>
  <c r="N397" i="2"/>
  <c r="U397" i="2" s="1"/>
  <c r="M397" i="2"/>
  <c r="Q402" i="2"/>
  <c r="N432" i="2"/>
  <c r="U432" i="2" s="1"/>
  <c r="Q648" i="2"/>
  <c r="N648" i="2"/>
  <c r="U648" i="2" s="1"/>
  <c r="M648" i="2"/>
  <c r="Q664" i="2"/>
  <c r="N664" i="2"/>
  <c r="U664" i="2" s="1"/>
  <c r="M664" i="2"/>
  <c r="M669" i="2"/>
  <c r="Q669" i="2"/>
  <c r="N669" i="2"/>
  <c r="Q689" i="2"/>
  <c r="N689" i="2"/>
  <c r="U689" i="2" s="1"/>
  <c r="M689" i="2"/>
  <c r="N692" i="2"/>
  <c r="Q692" i="2"/>
  <c r="M692" i="2"/>
  <c r="O704" i="2"/>
  <c r="R704" i="2"/>
  <c r="Q811" i="2"/>
  <c r="N811" i="2"/>
  <c r="M811" i="2"/>
  <c r="Q901" i="2"/>
  <c r="N901" i="2"/>
  <c r="U901" i="2" s="1"/>
  <c r="M901" i="2"/>
  <c r="Q974" i="2"/>
  <c r="N974" i="2"/>
  <c r="U974" i="2" s="1"/>
  <c r="M974" i="2"/>
  <c r="N1127" i="2"/>
  <c r="Q1127" i="2"/>
  <c r="M1127" i="2"/>
  <c r="Q1163" i="2"/>
  <c r="M1163" i="2"/>
  <c r="N1163" i="2"/>
  <c r="U1163" i="2" s="1"/>
  <c r="Q1166" i="2"/>
  <c r="N1166" i="2"/>
  <c r="M1166" i="2"/>
  <c r="N1255" i="2"/>
  <c r="U1255" i="2" s="1"/>
  <c r="M1255" i="2"/>
  <c r="Q1255" i="2"/>
  <c r="N318" i="2"/>
  <c r="U318" i="2" s="1"/>
  <c r="Q350" i="2"/>
  <c r="N373" i="2"/>
  <c r="U373" i="2" s="1"/>
  <c r="N385" i="2"/>
  <c r="M385" i="2"/>
  <c r="N411" i="2"/>
  <c r="U411" i="2" s="1"/>
  <c r="M411" i="2"/>
  <c r="N583" i="2"/>
  <c r="U583" i="2" s="1"/>
  <c r="M583" i="2"/>
  <c r="Q704" i="2"/>
  <c r="N977" i="2"/>
  <c r="M977" i="2"/>
  <c r="Q977" i="2"/>
  <c r="M269" i="2"/>
  <c r="N272" i="2"/>
  <c r="Q340" i="2"/>
  <c r="N340" i="2"/>
  <c r="M340" i="2"/>
  <c r="U402" i="2"/>
  <c r="M657" i="2"/>
  <c r="Q657" i="2"/>
  <c r="M698" i="2"/>
  <c r="Q698" i="2"/>
  <c r="N698" i="2"/>
  <c r="N998" i="2"/>
  <c r="U998" i="2" s="1"/>
  <c r="M998" i="2"/>
  <c r="Q998" i="2"/>
  <c r="N269" i="2"/>
  <c r="U269" i="2" s="1"/>
  <c r="Q272" i="2"/>
  <c r="Q279" i="2"/>
  <c r="Q308" i="2"/>
  <c r="N308" i="2"/>
  <c r="U308" i="2" s="1"/>
  <c r="M308" i="2"/>
  <c r="U350" i="2"/>
  <c r="U356" i="2"/>
  <c r="Q356" i="2"/>
  <c r="S356" i="2" s="1"/>
  <c r="T356" i="2" s="1"/>
  <c r="M356" i="2"/>
  <c r="U366" i="2"/>
  <c r="Q366" i="2"/>
  <c r="S366" i="2" s="1"/>
  <c r="T366" i="2" s="1"/>
  <c r="M366" i="2"/>
  <c r="N380" i="2"/>
  <c r="M380" i="2"/>
  <c r="N657" i="2"/>
  <c r="U657" i="2" s="1"/>
  <c r="Q763" i="2"/>
  <c r="N763" i="2"/>
  <c r="M763" i="2"/>
  <c r="Q812" i="2"/>
  <c r="M812" i="2"/>
  <c r="Q834" i="2"/>
  <c r="N834" i="2"/>
  <c r="U834" i="2" s="1"/>
  <c r="M834" i="2"/>
  <c r="Q885" i="2"/>
  <c r="M885" i="2"/>
  <c r="N885" i="2"/>
  <c r="Q1220" i="2"/>
  <c r="N1220" i="2"/>
  <c r="U1220" i="2" s="1"/>
  <c r="M1220" i="2"/>
  <c r="Q394" i="2"/>
  <c r="N394" i="2"/>
  <c r="N479" i="2"/>
  <c r="U479" i="2" s="1"/>
  <c r="Q634" i="2"/>
  <c r="N634" i="2"/>
  <c r="U634" i="2" s="1"/>
  <c r="M634" i="2"/>
  <c r="Q643" i="2"/>
  <c r="Q655" i="2"/>
  <c r="M655" i="2"/>
  <c r="M659" i="2"/>
  <c r="Q659" i="2"/>
  <c r="N659" i="2"/>
  <c r="N812" i="2"/>
  <c r="U812" i="2" s="1"/>
  <c r="Q1302" i="2"/>
  <c r="N1302" i="2"/>
  <c r="M1302" i="2"/>
  <c r="N279" i="2"/>
  <c r="U279" i="2" s="1"/>
  <c r="O356" i="2"/>
  <c r="O366" i="2"/>
  <c r="Q380" i="2"/>
  <c r="M394" i="2"/>
  <c r="N484" i="2"/>
  <c r="U484" i="2" s="1"/>
  <c r="R586" i="2"/>
  <c r="O586" i="2"/>
  <c r="P586" i="2" s="1"/>
  <c r="Q641" i="2"/>
  <c r="N641" i="2"/>
  <c r="M641" i="2"/>
  <c r="M643" i="2"/>
  <c r="Q649" i="2"/>
  <c r="N649" i="2"/>
  <c r="U649" i="2" s="1"/>
  <c r="M649" i="2"/>
  <c r="Q699" i="2"/>
  <c r="N699" i="2"/>
  <c r="U699" i="2" s="1"/>
  <c r="M699" i="2"/>
  <c r="M1142" i="2"/>
  <c r="Q1142" i="2"/>
  <c r="N1142" i="2"/>
  <c r="N245" i="2"/>
  <c r="U245" i="2" s="1"/>
  <c r="Q269" i="2"/>
  <c r="N271" i="2"/>
  <c r="U271" i="2" s="1"/>
  <c r="Q297" i="2"/>
  <c r="N297" i="2"/>
  <c r="M297" i="2"/>
  <c r="N351" i="2"/>
  <c r="U351" i="2" s="1"/>
  <c r="Q363" i="2"/>
  <c r="N363" i="2"/>
  <c r="M363" i="2"/>
  <c r="M384" i="2"/>
  <c r="U384" i="2"/>
  <c r="M479" i="2"/>
  <c r="U627" i="2"/>
  <c r="N643" i="2"/>
  <c r="N655" i="2"/>
  <c r="N850" i="2"/>
  <c r="U850" i="2" s="1"/>
  <c r="M850" i="2"/>
  <c r="Q850" i="2"/>
  <c r="Q417" i="2"/>
  <c r="N417" i="2"/>
  <c r="Q481" i="2"/>
  <c r="N481" i="2"/>
  <c r="M481" i="2"/>
  <c r="Q993" i="2"/>
  <c r="N993" i="2"/>
  <c r="M993" i="2"/>
  <c r="Q1104" i="2"/>
  <c r="N1104" i="2"/>
  <c r="U1104" i="2" s="1"/>
  <c r="M1104" i="2"/>
  <c r="R1107" i="2"/>
  <c r="O1107" i="2"/>
  <c r="M245" i="2"/>
  <c r="M268" i="2"/>
  <c r="M271" i="2"/>
  <c r="Q310" i="2"/>
  <c r="N332" i="2"/>
  <c r="M351" i="2"/>
  <c r="N372" i="2"/>
  <c r="N398" i="2"/>
  <c r="U398" i="2" s="1"/>
  <c r="M403" i="2"/>
  <c r="M472" i="2"/>
  <c r="Q479" i="2"/>
  <c r="M571" i="2"/>
  <c r="M584" i="2"/>
  <c r="Q584" i="2"/>
  <c r="U586" i="2"/>
  <c r="Q620" i="2"/>
  <c r="N620" i="2"/>
  <c r="M620" i="2"/>
  <c r="O627" i="2"/>
  <c r="Q635" i="2"/>
  <c r="N635" i="2"/>
  <c r="M635" i="2"/>
  <c r="Q700" i="2"/>
  <c r="N700" i="2"/>
  <c r="U700" i="2" s="1"/>
  <c r="M700" i="2"/>
  <c r="N932" i="2"/>
  <c r="U932" i="2" s="1"/>
  <c r="M932" i="2"/>
  <c r="Q932" i="2"/>
  <c r="N1143" i="2"/>
  <c r="M1143" i="2"/>
  <c r="Q1143" i="2"/>
  <c r="N386" i="2"/>
  <c r="U386" i="2" s="1"/>
  <c r="R389" i="2"/>
  <c r="S389" i="2" s="1"/>
  <c r="T389" i="2" s="1"/>
  <c r="O389" i="2"/>
  <c r="P389" i="2" s="1"/>
  <c r="N403" i="2"/>
  <c r="N412" i="2"/>
  <c r="U412" i="2" s="1"/>
  <c r="M417" i="2"/>
  <c r="N435" i="2"/>
  <c r="U435" i="2" s="1"/>
  <c r="N469" i="2"/>
  <c r="N472" i="2"/>
  <c r="N571" i="2"/>
  <c r="M576" i="2"/>
  <c r="N576" i="2"/>
  <c r="Q580" i="2"/>
  <c r="N584" i="2"/>
  <c r="U584" i="2" s="1"/>
  <c r="Q650" i="2"/>
  <c r="N650" i="2"/>
  <c r="U650" i="2" s="1"/>
  <c r="M650" i="2"/>
  <c r="N678" i="2"/>
  <c r="U678" i="2" s="1"/>
  <c r="M678" i="2"/>
  <c r="Q678" i="2"/>
  <c r="N726" i="2"/>
  <c r="U726" i="2" s="1"/>
  <c r="Q726" i="2"/>
  <c r="M726" i="2"/>
  <c r="N809" i="2"/>
  <c r="U809" i="2" s="1"/>
  <c r="Q809" i="2"/>
  <c r="M809" i="2"/>
  <c r="Q258" i="2"/>
  <c r="N258" i="2"/>
  <c r="U258" i="2" s="1"/>
  <c r="M258" i="2"/>
  <c r="Q291" i="2"/>
  <c r="U444" i="2"/>
  <c r="Q454" i="2"/>
  <c r="N454" i="2"/>
  <c r="R483" i="2"/>
  <c r="S483" i="2" s="1"/>
  <c r="T483" i="2" s="1"/>
  <c r="O483" i="2"/>
  <c r="P483" i="2" s="1"/>
  <c r="Q578" i="2"/>
  <c r="N732" i="2"/>
  <c r="U732" i="2" s="1"/>
  <c r="M732" i="2"/>
  <c r="Q845" i="2"/>
  <c r="M845" i="2"/>
  <c r="N845" i="2"/>
  <c r="U845" i="2" s="1"/>
  <c r="N851" i="2"/>
  <c r="Q851" i="2"/>
  <c r="M851" i="2"/>
  <c r="Q1185" i="2"/>
  <c r="N1185" i="2"/>
  <c r="U1185" i="2" s="1"/>
  <c r="M1185" i="2"/>
  <c r="U621" i="2"/>
  <c r="Q621" i="2"/>
  <c r="S621" i="2" s="1"/>
  <c r="T621" i="2" s="1"/>
  <c r="Q815" i="2"/>
  <c r="N815" i="2"/>
  <c r="M815" i="2"/>
  <c r="Q952" i="2"/>
  <c r="N952" i="2"/>
  <c r="U952" i="2" s="1"/>
  <c r="M952" i="2"/>
  <c r="N1121" i="2"/>
  <c r="U1121" i="2" s="1"/>
  <c r="Q1121" i="2"/>
  <c r="M1121" i="2"/>
  <c r="Q1189" i="2"/>
  <c r="N1189" i="2"/>
  <c r="M1189" i="2"/>
  <c r="N1192" i="2"/>
  <c r="U1192" i="2" s="1"/>
  <c r="Q1192" i="2"/>
  <c r="M1192" i="2"/>
  <c r="Q587" i="2"/>
  <c r="M587" i="2"/>
  <c r="M621" i="2"/>
  <c r="M636" i="2"/>
  <c r="Q840" i="2"/>
  <c r="M840" i="2"/>
  <c r="N914" i="2"/>
  <c r="M914" i="2"/>
  <c r="Q914" i="2"/>
  <c r="O1039" i="2"/>
  <c r="R1039" i="2"/>
  <c r="Q1051" i="2"/>
  <c r="M1051" i="2"/>
  <c r="N1051" i="2"/>
  <c r="U1051" i="2" s="1"/>
  <c r="Q1108" i="2"/>
  <c r="N1108" i="2"/>
  <c r="M1108" i="2"/>
  <c r="R1140" i="2"/>
  <c r="O1140" i="2"/>
  <c r="N1183" i="2"/>
  <c r="U1183" i="2" s="1"/>
  <c r="M1183" i="2"/>
  <c r="Q1183" i="2"/>
  <c r="Q1234" i="2"/>
  <c r="M1234" i="2"/>
  <c r="N1234" i="2"/>
  <c r="Q638" i="2"/>
  <c r="N638" i="2"/>
  <c r="M638" i="2"/>
  <c r="Q727" i="2"/>
  <c r="N727" i="2"/>
  <c r="U727" i="2" s="1"/>
  <c r="M727" i="2"/>
  <c r="Q733" i="2"/>
  <c r="M733" i="2"/>
  <c r="N879" i="2"/>
  <c r="U879" i="2" s="1"/>
  <c r="M879" i="2"/>
  <c r="Q879" i="2"/>
  <c r="N911" i="2"/>
  <c r="U911" i="2" s="1"/>
  <c r="Q911" i="2"/>
  <c r="M1055" i="2"/>
  <c r="Q1055" i="2"/>
  <c r="N1055" i="2"/>
  <c r="U1055" i="2" s="1"/>
  <c r="R1098" i="2"/>
  <c r="O1098" i="2"/>
  <c r="U1098" i="2"/>
  <c r="Q1118" i="2"/>
  <c r="M1118" i="2"/>
  <c r="N1118" i="2"/>
  <c r="N1137" i="2"/>
  <c r="U1137" i="2" s="1"/>
  <c r="M1137" i="2"/>
  <c r="Q1137" i="2"/>
  <c r="O621" i="2"/>
  <c r="N640" i="2"/>
  <c r="U640" i="2" s="1"/>
  <c r="U656" i="2"/>
  <c r="Q656" i="2"/>
  <c r="S656" i="2" s="1"/>
  <c r="T656" i="2" s="1"/>
  <c r="N733" i="2"/>
  <c r="U733" i="2" s="1"/>
  <c r="N804" i="2"/>
  <c r="M804" i="2"/>
  <c r="Q804" i="2"/>
  <c r="Q810" i="2"/>
  <c r="N810" i="2"/>
  <c r="M810" i="2"/>
  <c r="N840" i="2"/>
  <c r="U840" i="2" s="1"/>
  <c r="M911" i="2"/>
  <c r="U986" i="2"/>
  <c r="Q986" i="2"/>
  <c r="M986" i="2"/>
  <c r="Q1519" i="2"/>
  <c r="N1519" i="2"/>
  <c r="M1519" i="2"/>
  <c r="Q640" i="2"/>
  <c r="Q729" i="2"/>
  <c r="N729" i="2"/>
  <c r="U729" i="2" s="1"/>
  <c r="M729" i="2"/>
  <c r="O807" i="2"/>
  <c r="R807" i="2"/>
  <c r="N819" i="2"/>
  <c r="U819" i="2" s="1"/>
  <c r="M819" i="2"/>
  <c r="Q819" i="2"/>
  <c r="N843" i="2"/>
  <c r="U843" i="2" s="1"/>
  <c r="M843" i="2"/>
  <c r="Q843" i="2"/>
  <c r="Q893" i="2"/>
  <c r="N893" i="2"/>
  <c r="U893" i="2" s="1"/>
  <c r="M893" i="2"/>
  <c r="Q925" i="2"/>
  <c r="M925" i="2"/>
  <c r="R986" i="2"/>
  <c r="O986" i="2"/>
  <c r="Q994" i="2"/>
  <c r="N994" i="2"/>
  <c r="U994" i="2" s="1"/>
  <c r="M994" i="2"/>
  <c r="N999" i="2"/>
  <c r="Q999" i="2"/>
  <c r="M999" i="2"/>
  <c r="Q1052" i="2"/>
  <c r="N1052" i="2"/>
  <c r="U1052" i="2" s="1"/>
  <c r="M1052" i="2"/>
  <c r="Q1152" i="2"/>
  <c r="N1152" i="2"/>
  <c r="U1152" i="2" s="1"/>
  <c r="M1152" i="2"/>
  <c r="N1196" i="2"/>
  <c r="M1196" i="2"/>
  <c r="Q1196" i="2"/>
  <c r="Q1201" i="2"/>
  <c r="N1201" i="2"/>
  <c r="U1201" i="2" s="1"/>
  <c r="M1201" i="2"/>
  <c r="Q644" i="2"/>
  <c r="R701" i="2"/>
  <c r="Q790" i="2"/>
  <c r="M790" i="2"/>
  <c r="N790" i="2"/>
  <c r="N813" i="2"/>
  <c r="U813" i="2" s="1"/>
  <c r="M813" i="2"/>
  <c r="Q813" i="2"/>
  <c r="Q835" i="2"/>
  <c r="N835" i="2"/>
  <c r="M835" i="2"/>
  <c r="N925" i="2"/>
  <c r="U925" i="2" s="1"/>
  <c r="N1109" i="2"/>
  <c r="M1109" i="2"/>
  <c r="Q1109" i="2"/>
  <c r="M1141" i="2"/>
  <c r="Q1141" i="2"/>
  <c r="N1141" i="2"/>
  <c r="U1196" i="2"/>
  <c r="M644" i="2"/>
  <c r="O656" i="2"/>
  <c r="M675" i="2"/>
  <c r="Q701" i="2"/>
  <c r="Q724" i="2"/>
  <c r="Q759" i="2"/>
  <c r="M759" i="2"/>
  <c r="U807" i="2"/>
  <c r="R816" i="2"/>
  <c r="O816" i="2"/>
  <c r="Q846" i="2"/>
  <c r="N846" i="2"/>
  <c r="U846" i="2" s="1"/>
  <c r="M846" i="2"/>
  <c r="Q891" i="2"/>
  <c r="M891" i="2"/>
  <c r="N891" i="2"/>
  <c r="U891" i="2" s="1"/>
  <c r="N1099" i="2"/>
  <c r="U1099" i="2" s="1"/>
  <c r="M1099" i="2"/>
  <c r="Q1099" i="2"/>
  <c r="Q1102" i="2"/>
  <c r="M1102" i="2"/>
  <c r="N1102" i="2"/>
  <c r="U1102" i="2" s="1"/>
  <c r="N644" i="2"/>
  <c r="U644" i="2" s="1"/>
  <c r="N675" i="2"/>
  <c r="U675" i="2" s="1"/>
  <c r="M677" i="2"/>
  <c r="N759" i="2"/>
  <c r="U759" i="2" s="1"/>
  <c r="M841" i="2"/>
  <c r="Q841" i="2"/>
  <c r="N841" i="2"/>
  <c r="N852" i="2"/>
  <c r="M852" i="2"/>
  <c r="Q1106" i="2"/>
  <c r="N1106" i="2"/>
  <c r="M1106" i="2"/>
  <c r="Q1168" i="2"/>
  <c r="N1168" i="2"/>
  <c r="U1168" i="2" s="1"/>
  <c r="M1168" i="2"/>
  <c r="N1250" i="2"/>
  <c r="U1250" i="2" s="1"/>
  <c r="M1250" i="2"/>
  <c r="Q1250" i="2"/>
  <c r="Q651" i="2"/>
  <c r="M651" i="2"/>
  <c r="U666" i="2"/>
  <c r="N724" i="2"/>
  <c r="N820" i="2"/>
  <c r="U820" i="2" s="1"/>
  <c r="M820" i="2"/>
  <c r="U849" i="2"/>
  <c r="Q849" i="2"/>
  <c r="M849" i="2"/>
  <c r="Q852" i="2"/>
  <c r="O912" i="2"/>
  <c r="R912" i="2"/>
  <c r="N951" i="2"/>
  <c r="N987" i="2"/>
  <c r="M987" i="2"/>
  <c r="Q987" i="2"/>
  <c r="Q1138" i="2"/>
  <c r="N1138" i="2"/>
  <c r="U1138" i="2" s="1"/>
  <c r="M1138" i="2"/>
  <c r="Q1199" i="2"/>
  <c r="N1199" i="2"/>
  <c r="U1199" i="2" s="1"/>
  <c r="M1199" i="2"/>
  <c r="Q1346" i="2"/>
  <c r="N1346" i="2"/>
  <c r="U1346" i="2" s="1"/>
  <c r="M1346" i="2"/>
  <c r="Q625" i="2"/>
  <c r="N625" i="2"/>
  <c r="M625" i="2"/>
  <c r="Q637" i="2"/>
  <c r="M637" i="2"/>
  <c r="N646" i="2"/>
  <c r="M646" i="2"/>
  <c r="Q719" i="2"/>
  <c r="M719" i="2"/>
  <c r="M730" i="2"/>
  <c r="N730" i="2"/>
  <c r="M752" i="2"/>
  <c r="N752" i="2"/>
  <c r="U752" i="2" s="1"/>
  <c r="N788" i="2"/>
  <c r="U788" i="2" s="1"/>
  <c r="Q788" i="2"/>
  <c r="M788" i="2"/>
  <c r="Q802" i="2"/>
  <c r="M802" i="2"/>
  <c r="Q827" i="2"/>
  <c r="N827" i="2"/>
  <c r="M827" i="2"/>
  <c r="R849" i="2"/>
  <c r="O849" i="2"/>
  <c r="Q997" i="2"/>
  <c r="M997" i="2"/>
  <c r="N997" i="2"/>
  <c r="M1071" i="2"/>
  <c r="N1071" i="2"/>
  <c r="Q1071" i="2"/>
  <c r="Q1123" i="2"/>
  <c r="M1123" i="2"/>
  <c r="N1123" i="2"/>
  <c r="U1123" i="2" s="1"/>
  <c r="M1156" i="2"/>
  <c r="N1156" i="2"/>
  <c r="U1156" i="2" s="1"/>
  <c r="Q1156" i="2"/>
  <c r="M1159" i="2"/>
  <c r="Q1159" i="2"/>
  <c r="N1159" i="2"/>
  <c r="U1159" i="2" s="1"/>
  <c r="M622" i="2"/>
  <c r="N637" i="2"/>
  <c r="O651" i="2"/>
  <c r="N719" i="2"/>
  <c r="Q820" i="2"/>
  <c r="Q833" i="2"/>
  <c r="M833" i="2"/>
  <c r="R1015" i="2"/>
  <c r="O1015" i="2"/>
  <c r="N1020" i="2"/>
  <c r="U1020" i="2" s="1"/>
  <c r="M1020" i="2"/>
  <c r="Q1020" i="2"/>
  <c r="Q1030" i="2"/>
  <c r="N1030" i="2"/>
  <c r="U1030" i="2" s="1"/>
  <c r="M1030" i="2"/>
  <c r="Q1135" i="2"/>
  <c r="N1135" i="2"/>
  <c r="U1135" i="2" s="1"/>
  <c r="M1135" i="2"/>
  <c r="N1169" i="2"/>
  <c r="U1169" i="2" s="1"/>
  <c r="M1169" i="2"/>
  <c r="M1191" i="2"/>
  <c r="N1191" i="2"/>
  <c r="U1191" i="2" s="1"/>
  <c r="Q1191" i="2"/>
  <c r="Q1219" i="2"/>
  <c r="N1219" i="2"/>
  <c r="U1219" i="2" s="1"/>
  <c r="M1219" i="2"/>
  <c r="Q1258" i="2"/>
  <c r="M1258" i="2"/>
  <c r="N1258" i="2"/>
  <c r="R651" i="2"/>
  <c r="M686" i="2"/>
  <c r="Q730" i="2"/>
  <c r="Q752" i="2"/>
  <c r="N802" i="2"/>
  <c r="U802" i="2" s="1"/>
  <c r="N814" i="2"/>
  <c r="M814" i="2"/>
  <c r="Q814" i="2"/>
  <c r="N833" i="2"/>
  <c r="Q951" i="2"/>
  <c r="N995" i="2"/>
  <c r="U995" i="2" s="1"/>
  <c r="N1100" i="2"/>
  <c r="U1100" i="2" s="1"/>
  <c r="M1100" i="2"/>
  <c r="Q1100" i="2"/>
  <c r="Q1103" i="2"/>
  <c r="N1103" i="2"/>
  <c r="U1103" i="2" s="1"/>
  <c r="M1103" i="2"/>
  <c r="Q1139" i="2"/>
  <c r="N1139" i="2"/>
  <c r="M1139" i="2"/>
  <c r="Q627" i="2"/>
  <c r="S627" i="2" s="1"/>
  <c r="T627" i="2" s="1"/>
  <c r="M627" i="2"/>
  <c r="Q646" i="2"/>
  <c r="M770" i="2"/>
  <c r="Q770" i="2"/>
  <c r="N770" i="2"/>
  <c r="N830" i="2"/>
  <c r="M830" i="2"/>
  <c r="Q830" i="2"/>
  <c r="N842" i="2"/>
  <c r="U842" i="2" s="1"/>
  <c r="M842" i="2"/>
  <c r="Q842" i="2"/>
  <c r="Q892" i="2"/>
  <c r="N892" i="2"/>
  <c r="M892" i="2"/>
  <c r="N945" i="2"/>
  <c r="U945" i="2" s="1"/>
  <c r="M945" i="2"/>
  <c r="Q945" i="2"/>
  <c r="U816" i="2"/>
  <c r="Q816" i="2"/>
  <c r="M818" i="2"/>
  <c r="N818" i="2"/>
  <c r="Q1029" i="2"/>
  <c r="M1029" i="2"/>
  <c r="U1039" i="2"/>
  <c r="Q1039" i="2"/>
  <c r="M1039" i="2"/>
  <c r="Q1122" i="2"/>
  <c r="N1122" i="2"/>
  <c r="Q1155" i="2"/>
  <c r="N1155" i="2"/>
  <c r="M1155" i="2"/>
  <c r="Q1232" i="2"/>
  <c r="N1232" i="2"/>
  <c r="U1232" i="2" s="1"/>
  <c r="M1232" i="2"/>
  <c r="O1281" i="2"/>
  <c r="R1281" i="2"/>
  <c r="Q1335" i="2"/>
  <c r="M1335" i="2"/>
  <c r="N1335" i="2"/>
  <c r="Q1372" i="2"/>
  <c r="N1372" i="2"/>
  <c r="U1372" i="2" s="1"/>
  <c r="M1372" i="2"/>
  <c r="N1393" i="2"/>
  <c r="M1393" i="2"/>
  <c r="Q1393" i="2"/>
  <c r="Q807" i="2"/>
  <c r="M807" i="2"/>
  <c r="M816" i="2"/>
  <c r="Q937" i="2"/>
  <c r="M937" i="2"/>
  <c r="N937" i="2"/>
  <c r="U937" i="2" s="1"/>
  <c r="N1029" i="2"/>
  <c r="U1029" i="2" s="1"/>
  <c r="N1125" i="2"/>
  <c r="M1125" i="2"/>
  <c r="Q1164" i="2"/>
  <c r="N1164" i="2"/>
  <c r="U1164" i="2" s="1"/>
  <c r="M1164" i="2"/>
  <c r="Q1723" i="2"/>
  <c r="N1723" i="2"/>
  <c r="M1723" i="2"/>
  <c r="Q1292" i="2"/>
  <c r="N1292" i="2"/>
  <c r="M1292" i="2"/>
  <c r="U912" i="2"/>
  <c r="Q912" i="2"/>
  <c r="M912" i="2"/>
  <c r="Q1128" i="2"/>
  <c r="M1128" i="2"/>
  <c r="R1130" i="2"/>
  <c r="O1130" i="2"/>
  <c r="U1140" i="2"/>
  <c r="Q1140" i="2"/>
  <c r="M1140" i="2"/>
  <c r="Q1167" i="2"/>
  <c r="N1190" i="2"/>
  <c r="U1190" i="2" s="1"/>
  <c r="Q1303" i="2"/>
  <c r="N1303" i="2"/>
  <c r="M1303" i="2"/>
  <c r="Q1390" i="2"/>
  <c r="N1390" i="2"/>
  <c r="U1390" i="2" s="1"/>
  <c r="M1390" i="2"/>
  <c r="Q1677" i="2"/>
  <c r="N1677" i="2"/>
  <c r="U1677" i="2" s="1"/>
  <c r="M1677" i="2"/>
  <c r="N805" i="2"/>
  <c r="U805" i="2" s="1"/>
  <c r="M805" i="2"/>
  <c r="N880" i="2"/>
  <c r="U880" i="2" s="1"/>
  <c r="N948" i="2"/>
  <c r="Q948" i="2"/>
  <c r="Q1014" i="2"/>
  <c r="N1014" i="2"/>
  <c r="M1042" i="2"/>
  <c r="N1042" i="2"/>
  <c r="U1042" i="2" s="1"/>
  <c r="Q1042" i="2"/>
  <c r="N1105" i="2"/>
  <c r="U1105" i="2" s="1"/>
  <c r="Q1105" i="2"/>
  <c r="M1105" i="2"/>
  <c r="N1128" i="2"/>
  <c r="U1128" i="2" s="1"/>
  <c r="Q1179" i="2"/>
  <c r="N1179" i="2"/>
  <c r="Q1282" i="2"/>
  <c r="N1282" i="2"/>
  <c r="M1282" i="2"/>
  <c r="M1308" i="2"/>
  <c r="Q1308" i="2"/>
  <c r="N1308" i="2"/>
  <c r="N1326" i="2"/>
  <c r="Q1326" i="2"/>
  <c r="M1326" i="2"/>
  <c r="Q1595" i="2"/>
  <c r="M1595" i="2"/>
  <c r="N1595" i="2"/>
  <c r="U1595" i="2" s="1"/>
  <c r="Q1332" i="2"/>
  <c r="N1332" i="2"/>
  <c r="U1332" i="2" s="1"/>
  <c r="M1332" i="2"/>
  <c r="N1384" i="2"/>
  <c r="U1384" i="2" s="1"/>
  <c r="M1384" i="2"/>
  <c r="Q1384" i="2"/>
  <c r="N832" i="2"/>
  <c r="U832" i="2" s="1"/>
  <c r="Q880" i="2"/>
  <c r="Q969" i="2"/>
  <c r="M969" i="2"/>
  <c r="Q1150" i="2"/>
  <c r="M1150" i="2"/>
  <c r="N1150" i="2"/>
  <c r="M1248" i="2"/>
  <c r="Q1248" i="2"/>
  <c r="N1261" i="2"/>
  <c r="M1261" i="2"/>
  <c r="Q1261" i="2"/>
  <c r="N1287" i="2"/>
  <c r="U1287" i="2" s="1"/>
  <c r="M1287" i="2"/>
  <c r="Q1287" i="2"/>
  <c r="Q1300" i="2"/>
  <c r="N1300" i="2"/>
  <c r="U1300" i="2" s="1"/>
  <c r="M1300" i="2"/>
  <c r="Q1306" i="2"/>
  <c r="N1306" i="2"/>
  <c r="U1306" i="2" s="1"/>
  <c r="N1353" i="2"/>
  <c r="Q1353" i="2"/>
  <c r="M1353" i="2"/>
  <c r="Q1506" i="2"/>
  <c r="N1506" i="2"/>
  <c r="U1506" i="2" s="1"/>
  <c r="M1506" i="2"/>
  <c r="Q801" i="2"/>
  <c r="M803" i="2"/>
  <c r="Q803" i="2"/>
  <c r="N803" i="2"/>
  <c r="Q817" i="2"/>
  <c r="N817" i="2"/>
  <c r="N969" i="2"/>
  <c r="U969" i="2" s="1"/>
  <c r="N1033" i="2"/>
  <c r="U1033" i="2" s="1"/>
  <c r="R1097" i="2"/>
  <c r="U1097" i="2"/>
  <c r="Q1120" i="2"/>
  <c r="N1120" i="2"/>
  <c r="M1120" i="2"/>
  <c r="M1126" i="2"/>
  <c r="N1126" i="2"/>
  <c r="Q1126" i="2"/>
  <c r="N1162" i="2"/>
  <c r="U1162" i="2" s="1"/>
  <c r="Q1162" i="2"/>
  <c r="M1162" i="2"/>
  <c r="N1248" i="2"/>
  <c r="Q1254" i="2"/>
  <c r="N1254" i="2"/>
  <c r="U1254" i="2" s="1"/>
  <c r="M1254" i="2"/>
  <c r="Q1266" i="2"/>
  <c r="N1266" i="2"/>
  <c r="U1266" i="2" s="1"/>
  <c r="M1266" i="2"/>
  <c r="N1309" i="2"/>
  <c r="U1309" i="2" s="1"/>
  <c r="M1309" i="2"/>
  <c r="Q1309" i="2"/>
  <c r="Q1502" i="2"/>
  <c r="M1502" i="2"/>
  <c r="N1502" i="2"/>
  <c r="U1502" i="2" s="1"/>
  <c r="Q1575" i="2"/>
  <c r="N1575" i="2"/>
  <c r="M1575" i="2"/>
  <c r="Q1279" i="2"/>
  <c r="N1279" i="2"/>
  <c r="U1279" i="2" s="1"/>
  <c r="M1279" i="2"/>
  <c r="Q1285" i="2"/>
  <c r="M1285" i="2"/>
  <c r="M1378" i="2"/>
  <c r="Q1378" i="2"/>
  <c r="N1378" i="2"/>
  <c r="Q1589" i="2"/>
  <c r="M1589" i="2"/>
  <c r="N1589" i="2"/>
  <c r="U1589" i="2" s="1"/>
  <c r="N801" i="2"/>
  <c r="M817" i="2"/>
  <c r="M828" i="2"/>
  <c r="Q832" i="2"/>
  <c r="N905" i="2"/>
  <c r="Q905" i="2"/>
  <c r="U1015" i="2"/>
  <c r="Q1015" i="2"/>
  <c r="M1015" i="2"/>
  <c r="P1015" i="2" s="1"/>
  <c r="Q1033" i="2"/>
  <c r="N1112" i="2"/>
  <c r="M1112" i="2"/>
  <c r="Q1112" i="2"/>
  <c r="R1188" i="2"/>
  <c r="O1188" i="2"/>
  <c r="Q1222" i="2"/>
  <c r="N1222" i="2"/>
  <c r="M1222" i="2"/>
  <c r="N1285" i="2"/>
  <c r="U1285" i="2" s="1"/>
  <c r="N1288" i="2"/>
  <c r="U1288" i="2" s="1"/>
  <c r="M1288" i="2"/>
  <c r="Q1288" i="2"/>
  <c r="N1301" i="2"/>
  <c r="U1301" i="2" s="1"/>
  <c r="Q1301" i="2"/>
  <c r="M1301" i="2"/>
  <c r="Q1739" i="2"/>
  <c r="N1739" i="2"/>
  <c r="M1739" i="2"/>
  <c r="R828" i="2"/>
  <c r="O828" i="2"/>
  <c r="N844" i="2"/>
  <c r="Q844" i="2"/>
  <c r="Q881" i="2"/>
  <c r="M881" i="2"/>
  <c r="N881" i="2"/>
  <c r="Q922" i="2"/>
  <c r="N922" i="2"/>
  <c r="N941" i="2"/>
  <c r="M941" i="2"/>
  <c r="U1046" i="2"/>
  <c r="Q1046" i="2"/>
  <c r="S1046" i="2" s="1"/>
  <c r="T1046" i="2" s="1"/>
  <c r="M1046" i="2"/>
  <c r="P1046" i="2" s="1"/>
  <c r="Q1124" i="2"/>
  <c r="N1124" i="2"/>
  <c r="O1218" i="2"/>
  <c r="R1218" i="2"/>
  <c r="Q1694" i="2"/>
  <c r="M1694" i="2"/>
  <c r="N1694" i="2"/>
  <c r="N1280" i="2"/>
  <c r="U1280" i="2" s="1"/>
  <c r="Q1280" i="2"/>
  <c r="M1280" i="2"/>
  <c r="Q1563" i="2"/>
  <c r="N1563" i="2"/>
  <c r="M1563" i="2"/>
  <c r="N1111" i="2"/>
  <c r="U1111" i="2" s="1"/>
  <c r="Q1111" i="2"/>
  <c r="M1111" i="2"/>
  <c r="N1132" i="2"/>
  <c r="U1132" i="2" s="1"/>
  <c r="M1132" i="2"/>
  <c r="Q1132" i="2"/>
  <c r="R1181" i="2"/>
  <c r="O1181" i="2"/>
  <c r="U1188" i="2"/>
  <c r="Q1188" i="2"/>
  <c r="M1188" i="2"/>
  <c r="Q1218" i="2"/>
  <c r="M1218" i="2"/>
  <c r="U1218" i="2"/>
  <c r="N1276" i="2"/>
  <c r="Q1276" i="2"/>
  <c r="M1276" i="2"/>
  <c r="U1281" i="2"/>
  <c r="Q1281" i="2"/>
  <c r="M1281" i="2"/>
  <c r="N1319" i="2"/>
  <c r="U1319" i="2" s="1"/>
  <c r="M1319" i="2"/>
  <c r="N1374" i="2"/>
  <c r="U1374" i="2" s="1"/>
  <c r="Q1374" i="2"/>
  <c r="M1374" i="2"/>
  <c r="Q1381" i="2"/>
  <c r="N1381" i="2"/>
  <c r="M1381" i="2"/>
  <c r="N1411" i="2"/>
  <c r="U1411" i="2" s="1"/>
  <c r="M1411" i="2"/>
  <c r="Q1411" i="2"/>
  <c r="Q1429" i="2"/>
  <c r="M1429" i="2"/>
  <c r="N1429" i="2"/>
  <c r="U1429" i="2" s="1"/>
  <c r="Q1487" i="2"/>
  <c r="M1487" i="2"/>
  <c r="Q1559" i="2"/>
  <c r="N1559" i="2"/>
  <c r="M1559" i="2"/>
  <c r="N806" i="2"/>
  <c r="U806" i="2" s="1"/>
  <c r="Q1085" i="2"/>
  <c r="N1085" i="2"/>
  <c r="U1085" i="2" s="1"/>
  <c r="M1085" i="2"/>
  <c r="M1130" i="2"/>
  <c r="Q1130" i="2"/>
  <c r="U1130" i="2"/>
  <c r="N1145" i="2"/>
  <c r="M1145" i="2"/>
  <c r="Q1319" i="2"/>
  <c r="N1343" i="2"/>
  <c r="U1343" i="2" s="1"/>
  <c r="M1343" i="2"/>
  <c r="Q1343" i="2"/>
  <c r="N1356" i="2"/>
  <c r="U1356" i="2" s="1"/>
  <c r="M1356" i="2"/>
  <c r="Q1356" i="2"/>
  <c r="Q1359" i="2"/>
  <c r="N1359" i="2"/>
  <c r="M1359" i="2"/>
  <c r="Q1397" i="2"/>
  <c r="N1397" i="2"/>
  <c r="M1397" i="2"/>
  <c r="Q1437" i="2"/>
  <c r="N1437" i="2"/>
  <c r="M1437" i="2"/>
  <c r="N1487" i="2"/>
  <c r="U1487" i="2" s="1"/>
  <c r="N1216" i="2"/>
  <c r="M1216" i="2"/>
  <c r="Q1216" i="2"/>
  <c r="N1221" i="2"/>
  <c r="U1221" i="2" s="1"/>
  <c r="Q1221" i="2"/>
  <c r="Q1253" i="2"/>
  <c r="N1253" i="2"/>
  <c r="U1253" i="2" s="1"/>
  <c r="M1253" i="2"/>
  <c r="N1272" i="2"/>
  <c r="U1272" i="2" s="1"/>
  <c r="N1274" i="2"/>
  <c r="U1274" i="2" s="1"/>
  <c r="M1274" i="2"/>
  <c r="Q1274" i="2"/>
  <c r="M1338" i="2"/>
  <c r="Q1338" i="2"/>
  <c r="N1338" i="2"/>
  <c r="U1338" i="2" s="1"/>
  <c r="O1423" i="2"/>
  <c r="R1423" i="2"/>
  <c r="S1423" i="2" s="1"/>
  <c r="T1423" i="2" s="1"/>
  <c r="Q1572" i="2"/>
  <c r="N1572" i="2"/>
  <c r="M1572" i="2"/>
  <c r="M806" i="2"/>
  <c r="M1081" i="2"/>
  <c r="Q1081" i="2"/>
  <c r="S1081" i="2" s="1"/>
  <c r="T1081" i="2" s="1"/>
  <c r="U1081" i="2"/>
  <c r="U1107" i="2"/>
  <c r="Q1107" i="2"/>
  <c r="Q1119" i="2"/>
  <c r="N1119" i="2"/>
  <c r="U1119" i="2" s="1"/>
  <c r="M1119" i="2"/>
  <c r="Q1145" i="2"/>
  <c r="M1228" i="2"/>
  <c r="Q1228" i="2"/>
  <c r="S1228" i="2" s="1"/>
  <c r="T1228" i="2" s="1"/>
  <c r="Q1327" i="2"/>
  <c r="Q1375" i="2"/>
  <c r="N1375" i="2"/>
  <c r="U1375" i="2" s="1"/>
  <c r="M1375" i="2"/>
  <c r="N1493" i="2"/>
  <c r="U1493" i="2" s="1"/>
  <c r="Q1493" i="2"/>
  <c r="M1493" i="2"/>
  <c r="Q1668" i="2"/>
  <c r="M1668" i="2"/>
  <c r="N1668" i="2"/>
  <c r="U1668" i="2" s="1"/>
  <c r="M1221" i="2"/>
  <c r="Q1226" i="2"/>
  <c r="M1226" i="2"/>
  <c r="Q1235" i="2"/>
  <c r="N1235" i="2"/>
  <c r="M1235" i="2"/>
  <c r="N1249" i="2"/>
  <c r="U1249" i="2" s="1"/>
  <c r="M1249" i="2"/>
  <c r="Q1249" i="2"/>
  <c r="U1259" i="2"/>
  <c r="M1259" i="2"/>
  <c r="M1272" i="2"/>
  <c r="N1344" i="2"/>
  <c r="U1344" i="2" s="1"/>
  <c r="Q1344" i="2"/>
  <c r="Q1347" i="2"/>
  <c r="N1347" i="2"/>
  <c r="M1347" i="2"/>
  <c r="N1365" i="2"/>
  <c r="Q1365" i="2"/>
  <c r="N1368" i="2"/>
  <c r="U1368" i="2" s="1"/>
  <c r="M1368" i="2"/>
  <c r="Q1368" i="2"/>
  <c r="Q1394" i="2"/>
  <c r="N1394" i="2"/>
  <c r="M1394" i="2"/>
  <c r="M1421" i="2"/>
  <c r="Q1421" i="2"/>
  <c r="Q1459" i="2"/>
  <c r="N1459" i="2"/>
  <c r="U1459" i="2" s="1"/>
  <c r="M1459" i="2"/>
  <c r="N1195" i="2"/>
  <c r="U1195" i="2" s="1"/>
  <c r="M1195" i="2"/>
  <c r="Q1195" i="2"/>
  <c r="M1212" i="2"/>
  <c r="Q1212" i="2"/>
  <c r="Q1224" i="2"/>
  <c r="O1228" i="2"/>
  <c r="Q1268" i="2"/>
  <c r="M1268" i="2"/>
  <c r="M1270" i="2"/>
  <c r="N1270" i="2"/>
  <c r="U1270" i="2" s="1"/>
  <c r="Q1272" i="2"/>
  <c r="M1351" i="2"/>
  <c r="N1351" i="2"/>
  <c r="Q1354" i="2"/>
  <c r="N1354" i="2"/>
  <c r="M1354" i="2"/>
  <c r="Q1360" i="2"/>
  <c r="N1360" i="2"/>
  <c r="U1360" i="2" s="1"/>
  <c r="M1360" i="2"/>
  <c r="M1365" i="2"/>
  <c r="N1379" i="2"/>
  <c r="M1379" i="2"/>
  <c r="Q1379" i="2"/>
  <c r="Q1406" i="2"/>
  <c r="M1406" i="2"/>
  <c r="N1406" i="2"/>
  <c r="N1421" i="2"/>
  <c r="U1421" i="2" s="1"/>
  <c r="Q1573" i="2"/>
  <c r="N1573" i="2"/>
  <c r="U1573" i="2" s="1"/>
  <c r="M1573" i="2"/>
  <c r="M1110" i="2"/>
  <c r="N1110" i="2"/>
  <c r="U1110" i="2" s="1"/>
  <c r="N1148" i="2"/>
  <c r="U1148" i="2" s="1"/>
  <c r="M1148" i="2"/>
  <c r="Q1151" i="2"/>
  <c r="N1151" i="2"/>
  <c r="U1151" i="2" s="1"/>
  <c r="M1151" i="2"/>
  <c r="N1182" i="2"/>
  <c r="M1182" i="2"/>
  <c r="Q1182" i="2"/>
  <c r="N1212" i="2"/>
  <c r="U1212" i="2" s="1"/>
  <c r="N1226" i="2"/>
  <c r="O1259" i="2"/>
  <c r="Q1277" i="2"/>
  <c r="M1277" i="2"/>
  <c r="M1344" i="2"/>
  <c r="N1357" i="2"/>
  <c r="U1357" i="2" s="1"/>
  <c r="M1357" i="2"/>
  <c r="Q1357" i="2"/>
  <c r="Q1376" i="2"/>
  <c r="N1376" i="2"/>
  <c r="M1376" i="2"/>
  <c r="Q1494" i="2"/>
  <c r="N1494" i="2"/>
  <c r="M1494" i="2"/>
  <c r="Q1504" i="2"/>
  <c r="N1504" i="2"/>
  <c r="U1504" i="2" s="1"/>
  <c r="M1504" i="2"/>
  <c r="N890" i="2"/>
  <c r="U890" i="2" s="1"/>
  <c r="N1131" i="2"/>
  <c r="U1131" i="2" s="1"/>
  <c r="M1131" i="2"/>
  <c r="Q1131" i="2"/>
  <c r="M1146" i="2"/>
  <c r="Q1146" i="2"/>
  <c r="N1146" i="2"/>
  <c r="U1187" i="2"/>
  <c r="Q1187" i="2"/>
  <c r="M1224" i="2"/>
  <c r="N1268" i="2"/>
  <c r="U1268" i="2" s="1"/>
  <c r="N1277" i="2"/>
  <c r="U1277" i="2" s="1"/>
  <c r="M1325" i="2"/>
  <c r="N1325" i="2"/>
  <c r="N1339" i="2"/>
  <c r="M1339" i="2"/>
  <c r="Q1339" i="2"/>
  <c r="N1348" i="2"/>
  <c r="U1348" i="2" s="1"/>
  <c r="Q1348" i="2"/>
  <c r="M1348" i="2"/>
  <c r="Q1395" i="2"/>
  <c r="N1395" i="2"/>
  <c r="U1395" i="2" s="1"/>
  <c r="M1395" i="2"/>
  <c r="Q1427" i="2"/>
  <c r="N1427" i="2"/>
  <c r="M1427" i="2"/>
  <c r="N1526" i="2"/>
  <c r="U1526" i="2" s="1"/>
  <c r="M1526" i="2"/>
  <c r="Q1526" i="2"/>
  <c r="Q1561" i="2"/>
  <c r="N1561" i="2"/>
  <c r="U1561" i="2" s="1"/>
  <c r="M1561" i="2"/>
  <c r="O917" i="2"/>
  <c r="P917" i="2" s="1"/>
  <c r="N1117" i="2"/>
  <c r="U1117" i="2" s="1"/>
  <c r="Q1117" i="2"/>
  <c r="M1117" i="2"/>
  <c r="Q1148" i="2"/>
  <c r="Q1158" i="2"/>
  <c r="N1158" i="2"/>
  <c r="M1158" i="2"/>
  <c r="O1180" i="2"/>
  <c r="P1180" i="2" s="1"/>
  <c r="M1187" i="2"/>
  <c r="P1187" i="2" s="1"/>
  <c r="N1224" i="2"/>
  <c r="U1228" i="2"/>
  <c r="Q1257" i="2"/>
  <c r="M1257" i="2"/>
  <c r="Q1259" i="2"/>
  <c r="S1259" i="2" s="1"/>
  <c r="T1259" i="2" s="1"/>
  <c r="N1264" i="2"/>
  <c r="M1264" i="2"/>
  <c r="Q1270" i="2"/>
  <c r="Q1325" i="2"/>
  <c r="N1330" i="2"/>
  <c r="U1330" i="2" s="1"/>
  <c r="Q1330" i="2"/>
  <c r="Q1333" i="2"/>
  <c r="N1333" i="2"/>
  <c r="M1333" i="2"/>
  <c r="Q1366" i="2"/>
  <c r="N1366" i="2"/>
  <c r="M1366" i="2"/>
  <c r="M1392" i="2"/>
  <c r="Q1392" i="2"/>
  <c r="N1392" i="2"/>
  <c r="U1392" i="2" s="1"/>
  <c r="Q1407" i="2"/>
  <c r="N1407" i="2"/>
  <c r="M1407" i="2"/>
  <c r="Q1482" i="2"/>
  <c r="M1482" i="2"/>
  <c r="N1482" i="2"/>
  <c r="U1482" i="2" s="1"/>
  <c r="Q1607" i="2"/>
  <c r="M1607" i="2"/>
  <c r="N1607" i="2"/>
  <c r="U1607" i="2" s="1"/>
  <c r="Q1231" i="2"/>
  <c r="N1231" i="2"/>
  <c r="M1231" i="2"/>
  <c r="Q1351" i="2"/>
  <c r="N1369" i="2"/>
  <c r="U1369" i="2" s="1"/>
  <c r="M1369" i="2"/>
  <c r="Q1369" i="2"/>
  <c r="Q1386" i="2"/>
  <c r="M1386" i="2"/>
  <c r="N1386" i="2"/>
  <c r="U1386" i="2" s="1"/>
  <c r="Q1545" i="2"/>
  <c r="N1545" i="2"/>
  <c r="U1545" i="2" s="1"/>
  <c r="M1545" i="2"/>
  <c r="N1558" i="2"/>
  <c r="U1558" i="2" s="1"/>
  <c r="M1558" i="2"/>
  <c r="Q1558" i="2"/>
  <c r="Q890" i="2"/>
  <c r="Q917" i="2"/>
  <c r="S917" i="2" s="1"/>
  <c r="T917" i="2" s="1"/>
  <c r="N1144" i="2"/>
  <c r="M1144" i="2"/>
  <c r="R1187" i="2"/>
  <c r="M1215" i="2"/>
  <c r="Q1215" i="2"/>
  <c r="N1236" i="2"/>
  <c r="M1236" i="2"/>
  <c r="U1246" i="2"/>
  <c r="Q1246" i="2"/>
  <c r="N1257" i="2"/>
  <c r="U1257" i="2" s="1"/>
  <c r="Q1299" i="2"/>
  <c r="N1299" i="2"/>
  <c r="M1299" i="2"/>
  <c r="Q1404" i="2"/>
  <c r="N1404" i="2"/>
  <c r="M1404" i="2"/>
  <c r="Q1501" i="2"/>
  <c r="N1501" i="2"/>
  <c r="U1501" i="2" s="1"/>
  <c r="M1501" i="2"/>
  <c r="N1509" i="2"/>
  <c r="U1509" i="2" s="1"/>
  <c r="Q1509" i="2"/>
  <c r="M1509" i="2"/>
  <c r="N1512" i="2"/>
  <c r="U1512" i="2" s="1"/>
  <c r="M1512" i="2"/>
  <c r="Q1512" i="2"/>
  <c r="U826" i="2"/>
  <c r="N831" i="2"/>
  <c r="U831" i="2" s="1"/>
  <c r="M831" i="2"/>
  <c r="N972" i="2"/>
  <c r="U972" i="2" s="1"/>
  <c r="N982" i="2"/>
  <c r="U982" i="2" s="1"/>
  <c r="N1149" i="2"/>
  <c r="U1149" i="2" s="1"/>
  <c r="Q1149" i="2"/>
  <c r="M1149" i="2"/>
  <c r="U1180" i="2"/>
  <c r="N1213" i="2"/>
  <c r="U1213" i="2" s="1"/>
  <c r="Q1213" i="2"/>
  <c r="M1213" i="2"/>
  <c r="N1215" i="2"/>
  <c r="U1215" i="2" s="1"/>
  <c r="M1246" i="2"/>
  <c r="Q1278" i="2"/>
  <c r="N1278" i="2"/>
  <c r="M1278" i="2"/>
  <c r="Q1314" i="2"/>
  <c r="Q1349" i="2"/>
  <c r="N1349" i="2"/>
  <c r="U1349" i="2" s="1"/>
  <c r="M1349" i="2"/>
  <c r="Q1389" i="2"/>
  <c r="N1389" i="2"/>
  <c r="M1389" i="2"/>
  <c r="N1408" i="2"/>
  <c r="M1408" i="2"/>
  <c r="Q1408" i="2"/>
  <c r="Q1428" i="2"/>
  <c r="N1428" i="2"/>
  <c r="N1598" i="2"/>
  <c r="U1598" i="2" s="1"/>
  <c r="M1598" i="2"/>
  <c r="Q1598" i="2"/>
  <c r="M1194" i="2"/>
  <c r="Q1194" i="2"/>
  <c r="N1194" i="2"/>
  <c r="Q1211" i="2"/>
  <c r="O1246" i="2"/>
  <c r="R1246" i="2"/>
  <c r="N1334" i="2"/>
  <c r="U1334" i="2" s="1"/>
  <c r="Q1334" i="2"/>
  <c r="N1342" i="2"/>
  <c r="U1342" i="2" s="1"/>
  <c r="M1342" i="2"/>
  <c r="Q1342" i="2"/>
  <c r="N1352" i="2"/>
  <c r="M1352" i="2"/>
  <c r="Q1352" i="2"/>
  <c r="N1370" i="2"/>
  <c r="Q1370" i="2"/>
  <c r="Q1373" i="2"/>
  <c r="N1373" i="2"/>
  <c r="U1373" i="2" s="1"/>
  <c r="M1373" i="2"/>
  <c r="N1380" i="2"/>
  <c r="Q1380" i="2"/>
  <c r="M1380" i="2"/>
  <c r="N1461" i="2"/>
  <c r="Q1461" i="2"/>
  <c r="R1489" i="2"/>
  <c r="O1489" i="2"/>
  <c r="P1489" i="2" s="1"/>
  <c r="Q1580" i="2"/>
  <c r="N1580" i="2"/>
  <c r="M1580" i="2"/>
  <c r="Q1472" i="2"/>
  <c r="N1472" i="2"/>
  <c r="U1472" i="2" s="1"/>
  <c r="M1472" i="2"/>
  <c r="Q1477" i="2"/>
  <c r="N1479" i="2"/>
  <c r="U1479" i="2" s="1"/>
  <c r="M1479" i="2"/>
  <c r="N1513" i="2"/>
  <c r="M1513" i="2"/>
  <c r="Q1528" i="2"/>
  <c r="N1528" i="2"/>
  <c r="U1528" i="2" s="1"/>
  <c r="N1548" i="2"/>
  <c r="U1548" i="2" s="1"/>
  <c r="M1548" i="2"/>
  <c r="N1697" i="2"/>
  <c r="M1697" i="2"/>
  <c r="Q1697" i="2"/>
  <c r="N1774" i="2"/>
  <c r="U1774" i="2" s="1"/>
  <c r="Q1774" i="2"/>
  <c r="M1774" i="2"/>
  <c r="N1275" i="2"/>
  <c r="M1275" i="2"/>
  <c r="N1521" i="2"/>
  <c r="U1521" i="2" s="1"/>
  <c r="Q1521" i="2"/>
  <c r="M1521" i="2"/>
  <c r="M1551" i="2"/>
  <c r="Q1551" i="2"/>
  <c r="N1551" i="2"/>
  <c r="Q1615" i="2"/>
  <c r="M1615" i="2"/>
  <c r="M1817" i="2"/>
  <c r="N1817" i="2"/>
  <c r="U1817" i="2" s="1"/>
  <c r="N1115" i="2"/>
  <c r="M1115" i="2"/>
  <c r="Q1485" i="2"/>
  <c r="N1485" i="2"/>
  <c r="M1485" i="2"/>
  <c r="Q1499" i="2"/>
  <c r="N1499" i="2"/>
  <c r="U1499" i="2" s="1"/>
  <c r="M1499" i="2"/>
  <c r="Q1546" i="2"/>
  <c r="M1546" i="2"/>
  <c r="N1546" i="2"/>
  <c r="M1581" i="2"/>
  <c r="N1581" i="2"/>
  <c r="N1615" i="2"/>
  <c r="U1615" i="2" s="1"/>
  <c r="Q1639" i="2"/>
  <c r="M1639" i="2"/>
  <c r="N1639" i="2"/>
  <c r="U1639" i="2" s="1"/>
  <c r="Q1655" i="2"/>
  <c r="N1655" i="2"/>
  <c r="Q1664" i="2"/>
  <c r="M1664" i="2"/>
  <c r="U1664" i="2"/>
  <c r="N1716" i="2"/>
  <c r="U1716" i="2" s="1"/>
  <c r="M1716" i="2"/>
  <c r="Q1716" i="2"/>
  <c r="Q1724" i="2"/>
  <c r="N1724" i="2"/>
  <c r="U1724" i="2" s="1"/>
  <c r="M1724" i="2"/>
  <c r="N1754" i="2"/>
  <c r="U1754" i="2" s="1"/>
  <c r="M1754" i="2"/>
  <c r="Q1754" i="2"/>
  <c r="Q1817" i="2"/>
  <c r="Q1336" i="2"/>
  <c r="Q1362" i="2"/>
  <c r="M1410" i="2"/>
  <c r="N1410" i="2"/>
  <c r="U1410" i="2" s="1"/>
  <c r="Q1417" i="2"/>
  <c r="N1417" i="2"/>
  <c r="U1417" i="2" s="1"/>
  <c r="M1417" i="2"/>
  <c r="O1480" i="2"/>
  <c r="R1480" i="2"/>
  <c r="N1492" i="2"/>
  <c r="U1492" i="2" s="1"/>
  <c r="M1492" i="2"/>
  <c r="Q1610" i="2"/>
  <c r="M1610" i="2"/>
  <c r="N1610" i="2"/>
  <c r="Q1618" i="2"/>
  <c r="N1618" i="2"/>
  <c r="U1618" i="2" s="1"/>
  <c r="M1618" i="2"/>
  <c r="O1664" i="2"/>
  <c r="R1664" i="2"/>
  <c r="N1670" i="2"/>
  <c r="U1670" i="2" s="1"/>
  <c r="Q1670" i="2"/>
  <c r="M1670" i="2"/>
  <c r="N1674" i="2"/>
  <c r="U1674" i="2" s="1"/>
  <c r="M1674" i="2"/>
  <c r="Q1674" i="2"/>
  <c r="N1695" i="2"/>
  <c r="Q1695" i="2"/>
  <c r="Q1736" i="2"/>
  <c r="N1736" i="2"/>
  <c r="U1736" i="2" s="1"/>
  <c r="M1736" i="2"/>
  <c r="N1758" i="2"/>
  <c r="U1758" i="2" s="1"/>
  <c r="Q1758" i="2"/>
  <c r="M1758" i="2"/>
  <c r="N1814" i="2"/>
  <c r="U1814" i="2" s="1"/>
  <c r="M1814" i="2"/>
  <c r="Q1814" i="2"/>
  <c r="Q1410" i="2"/>
  <c r="M1480" i="2"/>
  <c r="N1490" i="2"/>
  <c r="M1490" i="2"/>
  <c r="M1507" i="2"/>
  <c r="N1507" i="2"/>
  <c r="U1507" i="2" s="1"/>
  <c r="Q1549" i="2"/>
  <c r="Q1568" i="2"/>
  <c r="N1568" i="2"/>
  <c r="Q1576" i="2"/>
  <c r="N1576" i="2"/>
  <c r="U1576" i="2" s="1"/>
  <c r="N1593" i="2"/>
  <c r="M1593" i="2"/>
  <c r="Q1659" i="2"/>
  <c r="N1659" i="2"/>
  <c r="U1659" i="2" s="1"/>
  <c r="M1659" i="2"/>
  <c r="M1699" i="2"/>
  <c r="Q1699" i="2"/>
  <c r="N1699" i="2"/>
  <c r="Q1713" i="2"/>
  <c r="N1713" i="2"/>
  <c r="N1943" i="2"/>
  <c r="U1943" i="2" s="1"/>
  <c r="M1943" i="2"/>
  <c r="Q1943" i="2"/>
  <c r="N1336" i="2"/>
  <c r="N1362" i="2"/>
  <c r="U1362" i="2" s="1"/>
  <c r="N1497" i="2"/>
  <c r="U1497" i="2" s="1"/>
  <c r="M1497" i="2"/>
  <c r="Q1497" i="2"/>
  <c r="Q1517" i="2"/>
  <c r="Q1522" i="2"/>
  <c r="N1522" i="2"/>
  <c r="U1522" i="2" s="1"/>
  <c r="Q1547" i="2"/>
  <c r="N1547" i="2"/>
  <c r="M1549" i="2"/>
  <c r="N1552" i="2"/>
  <c r="M1552" i="2"/>
  <c r="M1568" i="2"/>
  <c r="M1576" i="2"/>
  <c r="Q1587" i="2"/>
  <c r="N1587" i="2"/>
  <c r="U1587" i="2" s="1"/>
  <c r="M1587" i="2"/>
  <c r="R1590" i="2"/>
  <c r="O1590" i="2"/>
  <c r="Q1621" i="2"/>
  <c r="M1621" i="2"/>
  <c r="M1695" i="2"/>
  <c r="M1713" i="2"/>
  <c r="M1114" i="2"/>
  <c r="Q1114" i="2"/>
  <c r="M1318" i="2"/>
  <c r="Q1318" i="2"/>
  <c r="Q1345" i="2"/>
  <c r="M1345" i="2"/>
  <c r="Q1371" i="2"/>
  <c r="M1371" i="2"/>
  <c r="Q1480" i="2"/>
  <c r="Q1510" i="2"/>
  <c r="N1510" i="2"/>
  <c r="M1517" i="2"/>
  <c r="M1522" i="2"/>
  <c r="Q1527" i="2"/>
  <c r="N1527" i="2"/>
  <c r="M1527" i="2"/>
  <c r="M1547" i="2"/>
  <c r="N1549" i="2"/>
  <c r="N1554" i="2"/>
  <c r="U1554" i="2" s="1"/>
  <c r="M1554" i="2"/>
  <c r="Q1562" i="2"/>
  <c r="M1562" i="2"/>
  <c r="Q1564" i="2"/>
  <c r="M1566" i="2"/>
  <c r="Q1581" i="2"/>
  <c r="Q1593" i="2"/>
  <c r="N1608" i="2"/>
  <c r="U1608" i="2" s="1"/>
  <c r="M1608" i="2"/>
  <c r="N1621" i="2"/>
  <c r="Q1656" i="2"/>
  <c r="M1656" i="2"/>
  <c r="N1656" i="2"/>
  <c r="U1656" i="2" s="1"/>
  <c r="Q1725" i="2"/>
  <c r="M1725" i="2"/>
  <c r="N1725" i="2"/>
  <c r="Q1755" i="2"/>
  <c r="N1755" i="2"/>
  <c r="U1755" i="2" s="1"/>
  <c r="M1755" i="2"/>
  <c r="N1114" i="2"/>
  <c r="N1161" i="2"/>
  <c r="M1161" i="2"/>
  <c r="N1318" i="2"/>
  <c r="Q1331" i="2"/>
  <c r="M1331" i="2"/>
  <c r="P1331" i="2" s="1"/>
  <c r="U1331" i="2"/>
  <c r="N1385" i="2"/>
  <c r="Q1398" i="2"/>
  <c r="N1398" i="2"/>
  <c r="M1398" i="2"/>
  <c r="N1415" i="2"/>
  <c r="U1415" i="2" s="1"/>
  <c r="M1415" i="2"/>
  <c r="U1449" i="2"/>
  <c r="Q1449" i="2"/>
  <c r="Q1471" i="2"/>
  <c r="M1471" i="2"/>
  <c r="N1471" i="2"/>
  <c r="U1480" i="2"/>
  <c r="Q1507" i="2"/>
  <c r="M1510" i="2"/>
  <c r="N1517" i="2"/>
  <c r="M1564" i="2"/>
  <c r="N1566" i="2"/>
  <c r="Q1602" i="2"/>
  <c r="N1602" i="2"/>
  <c r="U1602" i="2" s="1"/>
  <c r="M1602" i="2"/>
  <c r="Q1605" i="2"/>
  <c r="N1605" i="2"/>
  <c r="N1710" i="2"/>
  <c r="Q1710" i="2"/>
  <c r="M1710" i="2"/>
  <c r="Q1721" i="2"/>
  <c r="N1721" i="2"/>
  <c r="U1721" i="2" s="1"/>
  <c r="M1721" i="2"/>
  <c r="M1098" i="2"/>
  <c r="Q1098" i="2"/>
  <c r="M1181" i="2"/>
  <c r="P1181" i="2" s="1"/>
  <c r="Q1181" i="2"/>
  <c r="Q1202" i="2"/>
  <c r="N1263" i="2"/>
  <c r="M1263" i="2"/>
  <c r="N1345" i="2"/>
  <c r="U1345" i="2" s="1"/>
  <c r="N1371" i="2"/>
  <c r="U1371" i="2" s="1"/>
  <c r="P1449" i="2"/>
  <c r="M1458" i="2"/>
  <c r="Q1552" i="2"/>
  <c r="Q1554" i="2"/>
  <c r="N1557" i="2"/>
  <c r="U1557" i="2" s="1"/>
  <c r="M1557" i="2"/>
  <c r="N1562" i="2"/>
  <c r="N1564" i="2"/>
  <c r="U1564" i="2" s="1"/>
  <c r="N1571" i="2"/>
  <c r="M1571" i="2"/>
  <c r="Q1571" i="2"/>
  <c r="N1579" i="2"/>
  <c r="M1579" i="2"/>
  <c r="Q1591" i="2"/>
  <c r="M1591" i="2"/>
  <c r="N1591" i="2"/>
  <c r="U1591" i="2" s="1"/>
  <c r="M1696" i="2"/>
  <c r="Q1696" i="2"/>
  <c r="N1696" i="2"/>
  <c r="U1696" i="2" s="1"/>
  <c r="Q1737" i="2"/>
  <c r="N1737" i="2"/>
  <c r="U1737" i="2" s="1"/>
  <c r="M1737" i="2"/>
  <c r="Q1377" i="2"/>
  <c r="Q1387" i="2"/>
  <c r="N1387" i="2"/>
  <c r="U1387" i="2" s="1"/>
  <c r="M1387" i="2"/>
  <c r="Q1391" i="2"/>
  <c r="Q1486" i="2"/>
  <c r="N1486" i="2"/>
  <c r="U1486" i="2" s="1"/>
  <c r="Q1500" i="2"/>
  <c r="N1500" i="2"/>
  <c r="Q1505" i="2"/>
  <c r="Q1515" i="2"/>
  <c r="Q1569" i="2"/>
  <c r="M1569" i="2"/>
  <c r="Q1684" i="2"/>
  <c r="N1684" i="2"/>
  <c r="U1684" i="2" s="1"/>
  <c r="Q1751" i="2"/>
  <c r="M1751" i="2"/>
  <c r="N1751" i="2"/>
  <c r="U1751" i="2" s="1"/>
  <c r="M1057" i="2"/>
  <c r="Q1057" i="2"/>
  <c r="Q1134" i="2"/>
  <c r="M1134" i="2"/>
  <c r="Q1252" i="2"/>
  <c r="M1252" i="2"/>
  <c r="M1273" i="2"/>
  <c r="Q1273" i="2"/>
  <c r="R1331" i="2"/>
  <c r="U1337" i="2"/>
  <c r="Q1337" i="2"/>
  <c r="U1363" i="2"/>
  <c r="Q1363" i="2"/>
  <c r="Q1385" i="2"/>
  <c r="R1449" i="2"/>
  <c r="N1458" i="2"/>
  <c r="U1458" i="2" s="1"/>
  <c r="Q1481" i="2"/>
  <c r="N1481" i="2"/>
  <c r="M1481" i="2"/>
  <c r="M1486" i="2"/>
  <c r="M1500" i="2"/>
  <c r="M1505" i="2"/>
  <c r="M1515" i="2"/>
  <c r="Q1518" i="2"/>
  <c r="N1518" i="2"/>
  <c r="U1518" i="2" s="1"/>
  <c r="M1518" i="2"/>
  <c r="N1525" i="2"/>
  <c r="M1525" i="2"/>
  <c r="Q1557" i="2"/>
  <c r="Q1560" i="2"/>
  <c r="N1560" i="2"/>
  <c r="M1560" i="2"/>
  <c r="N1569" i="2"/>
  <c r="U1569" i="2" s="1"/>
  <c r="M1582" i="2"/>
  <c r="Q1582" i="2"/>
  <c r="N1582" i="2"/>
  <c r="Q1585" i="2"/>
  <c r="M1585" i="2"/>
  <c r="N1585" i="2"/>
  <c r="U1585" i="2" s="1"/>
  <c r="N1588" i="2"/>
  <c r="U1588" i="2" s="1"/>
  <c r="Q1588" i="2"/>
  <c r="M1684" i="2"/>
  <c r="N1057" i="2"/>
  <c r="R1197" i="2"/>
  <c r="S1197" i="2" s="1"/>
  <c r="T1197" i="2" s="1"/>
  <c r="N1273" i="2"/>
  <c r="Q1289" i="2"/>
  <c r="M1377" i="2"/>
  <c r="M1391" i="2"/>
  <c r="Q1434" i="2"/>
  <c r="N1434" i="2"/>
  <c r="U1434" i="2" s="1"/>
  <c r="M1434" i="2"/>
  <c r="Q1503" i="2"/>
  <c r="N1503" i="2"/>
  <c r="U1503" i="2" s="1"/>
  <c r="N1505" i="2"/>
  <c r="U1505" i="2" s="1"/>
  <c r="N1508" i="2"/>
  <c r="U1508" i="2" s="1"/>
  <c r="M1508" i="2"/>
  <c r="N1515" i="2"/>
  <c r="Q1525" i="2"/>
  <c r="Q1555" i="2"/>
  <c r="M1555" i="2"/>
  <c r="N1555" i="2"/>
  <c r="Q1704" i="2"/>
  <c r="M1704" i="2"/>
  <c r="N1704" i="2"/>
  <c r="U1704" i="2" s="1"/>
  <c r="N1738" i="2"/>
  <c r="Q1738" i="2"/>
  <c r="M1738" i="2"/>
  <c r="N1090" i="2"/>
  <c r="M1090" i="2"/>
  <c r="N1116" i="2"/>
  <c r="M1116" i="2"/>
  <c r="N1134" i="2"/>
  <c r="U1134" i="2" s="1"/>
  <c r="N1147" i="2"/>
  <c r="M1147" i="2"/>
  <c r="N1157" i="2"/>
  <c r="N1252" i="2"/>
  <c r="M1337" i="2"/>
  <c r="M1363" i="2"/>
  <c r="P1363" i="2" s="1"/>
  <c r="N1377" i="2"/>
  <c r="U1377" i="2" s="1"/>
  <c r="M1382" i="2"/>
  <c r="N1391" i="2"/>
  <c r="Q1458" i="2"/>
  <c r="U1489" i="2"/>
  <c r="Q1489" i="2"/>
  <c r="N1498" i="2"/>
  <c r="M1498" i="2"/>
  <c r="M1503" i="2"/>
  <c r="M1588" i="2"/>
  <c r="N1609" i="2"/>
  <c r="M1609" i="2"/>
  <c r="O1747" i="2"/>
  <c r="R1747" i="2"/>
  <c r="N1770" i="2"/>
  <c r="U1770" i="2" s="1"/>
  <c r="M1770" i="2"/>
  <c r="Q1770" i="2"/>
  <c r="Q1402" i="2"/>
  <c r="N1402" i="2"/>
  <c r="U1402" i="2" s="1"/>
  <c r="M1402" i="2"/>
  <c r="U1470" i="2"/>
  <c r="Q1496" i="2"/>
  <c r="N1496" i="2"/>
  <c r="U1496" i="2" s="1"/>
  <c r="M1496" i="2"/>
  <c r="U1590" i="2"/>
  <c r="Q1590" i="2"/>
  <c r="N1604" i="2"/>
  <c r="M1604" i="2"/>
  <c r="Q1709" i="2"/>
  <c r="M1709" i="2"/>
  <c r="N1709" i="2"/>
  <c r="Q1735" i="2"/>
  <c r="M1735" i="2"/>
  <c r="U1747" i="2"/>
  <c r="Q1771" i="2"/>
  <c r="M1771" i="2"/>
  <c r="N1771" i="2"/>
  <c r="N1780" i="2"/>
  <c r="U1780" i="2" s="1"/>
  <c r="M1780" i="2"/>
  <c r="Q1780" i="2"/>
  <c r="Q1823" i="2"/>
  <c r="N1823" i="2"/>
  <c r="U1823" i="2" s="1"/>
  <c r="Q1414" i="2"/>
  <c r="N1414" i="2"/>
  <c r="U1414" i="2" s="1"/>
  <c r="M1414" i="2"/>
  <c r="U1423" i="2"/>
  <c r="M1432" i="2"/>
  <c r="M1470" i="2"/>
  <c r="P1470" i="2" s="1"/>
  <c r="Q1524" i="2"/>
  <c r="N1524" i="2"/>
  <c r="M1524" i="2"/>
  <c r="M1590" i="2"/>
  <c r="O1606" i="2"/>
  <c r="Q1627" i="2"/>
  <c r="N1627" i="2"/>
  <c r="U1627" i="2" s="1"/>
  <c r="M1627" i="2"/>
  <c r="Q1678" i="2"/>
  <c r="N1678" i="2"/>
  <c r="U1678" i="2" s="1"/>
  <c r="M1678" i="2"/>
  <c r="N1712" i="2"/>
  <c r="M1712" i="2"/>
  <c r="Q1712" i="2"/>
  <c r="N1735" i="2"/>
  <c r="N1764" i="2"/>
  <c r="U1764" i="2" s="1"/>
  <c r="M1764" i="2"/>
  <c r="Q1764" i="2"/>
  <c r="O1767" i="2"/>
  <c r="R1767" i="2"/>
  <c r="M1823" i="2"/>
  <c r="Q1874" i="2"/>
  <c r="N1874" i="2"/>
  <c r="M1874" i="2"/>
  <c r="Q1880" i="2"/>
  <c r="N1880" i="2"/>
  <c r="M1880" i="2"/>
  <c r="M1775" i="2"/>
  <c r="Q1775" i="2"/>
  <c r="N1775" i="2"/>
  <c r="U1775" i="2" s="1"/>
  <c r="Q1884" i="2"/>
  <c r="M1884" i="2"/>
  <c r="N1884" i="2"/>
  <c r="U1884" i="2" s="1"/>
  <c r="N2107" i="2"/>
  <c r="U2107" i="2" s="1"/>
  <c r="Q2107" i="2"/>
  <c r="M2107" i="2"/>
  <c r="Q1761" i="2"/>
  <c r="N1761" i="2"/>
  <c r="U1761" i="2" s="1"/>
  <c r="M1761" i="2"/>
  <c r="N1586" i="2"/>
  <c r="U1586" i="2" s="1"/>
  <c r="M1586" i="2"/>
  <c r="Q1586" i="2"/>
  <c r="N1600" i="2"/>
  <c r="U1600" i="2" s="1"/>
  <c r="N1628" i="2"/>
  <c r="Q1628" i="2"/>
  <c r="M1628" i="2"/>
  <c r="N1657" i="2"/>
  <c r="Q1657" i="2"/>
  <c r="Q1665" i="2"/>
  <c r="N1665" i="2"/>
  <c r="M1665" i="2"/>
  <c r="N1687" i="2"/>
  <c r="M1687" i="2"/>
  <c r="Q1692" i="2"/>
  <c r="N1692" i="2"/>
  <c r="N1722" i="2"/>
  <c r="Q1722" i="2"/>
  <c r="M1722" i="2"/>
  <c r="M1743" i="2"/>
  <c r="Q1743" i="2"/>
  <c r="N1743" i="2"/>
  <c r="Q1772" i="2"/>
  <c r="M1772" i="2"/>
  <c r="N1772" i="2"/>
  <c r="U1772" i="2" s="1"/>
  <c r="N1881" i="2"/>
  <c r="U1881" i="2" s="1"/>
  <c r="Q1881" i="2"/>
  <c r="M1881" i="2"/>
  <c r="Q1401" i="2"/>
  <c r="M1401" i="2"/>
  <c r="M1450" i="2"/>
  <c r="U1450" i="2"/>
  <c r="Q1495" i="2"/>
  <c r="M1495" i="2"/>
  <c r="Q1523" i="2"/>
  <c r="M1523" i="2"/>
  <c r="M1657" i="2"/>
  <c r="N1679" i="2"/>
  <c r="U1679" i="2" s="1"/>
  <c r="Q1679" i="2"/>
  <c r="U1756" i="2"/>
  <c r="Q1756" i="2"/>
  <c r="N1935" i="2"/>
  <c r="Q1935" i="2"/>
  <c r="Q1413" i="2"/>
  <c r="M1413" i="2"/>
  <c r="Q1483" i="2"/>
  <c r="N1483" i="2"/>
  <c r="M1483" i="2"/>
  <c r="Q1556" i="2"/>
  <c r="N1556" i="2"/>
  <c r="M1556" i="2"/>
  <c r="N1584" i="2"/>
  <c r="U1584" i="2" s="1"/>
  <c r="Q1584" i="2"/>
  <c r="M1600" i="2"/>
  <c r="M1679" i="2"/>
  <c r="Q1687" i="2"/>
  <c r="M1692" i="2"/>
  <c r="N1726" i="2"/>
  <c r="U1726" i="2" s="1"/>
  <c r="Q1740" i="2"/>
  <c r="N1740" i="2"/>
  <c r="U1740" i="2" s="1"/>
  <c r="M1740" i="2"/>
  <c r="M1756" i="2"/>
  <c r="N1922" i="2"/>
  <c r="M1922" i="2"/>
  <c r="Q1922" i="2"/>
  <c r="M1935" i="2"/>
  <c r="N1749" i="2"/>
  <c r="M1749" i="2"/>
  <c r="R1756" i="2"/>
  <c r="O1756" i="2"/>
  <c r="Q1773" i="2"/>
  <c r="M1773" i="2"/>
  <c r="N1773" i="2"/>
  <c r="N1872" i="2"/>
  <c r="U1872" i="2" s="1"/>
  <c r="M1872" i="2"/>
  <c r="Q1872" i="2"/>
  <c r="Q1424" i="2"/>
  <c r="M1424" i="2"/>
  <c r="Q1594" i="2"/>
  <c r="Q1671" i="2"/>
  <c r="N1671" i="2"/>
  <c r="U1671" i="2" s="1"/>
  <c r="M1671" i="2"/>
  <c r="N1711" i="2"/>
  <c r="U1711" i="2" s="1"/>
  <c r="M1711" i="2"/>
  <c r="Q1450" i="2"/>
  <c r="Q1550" i="2"/>
  <c r="N1592" i="2"/>
  <c r="U1592" i="2" s="1"/>
  <c r="Q1603" i="2"/>
  <c r="N1603" i="2"/>
  <c r="M1603" i="2"/>
  <c r="Q1626" i="2"/>
  <c r="N1626" i="2"/>
  <c r="U1626" i="2" s="1"/>
  <c r="M1626" i="2"/>
  <c r="Q1693" i="2"/>
  <c r="N1693" i="2"/>
  <c r="M1693" i="2"/>
  <c r="Q1726" i="2"/>
  <c r="Q1741" i="2"/>
  <c r="M1741" i="2"/>
  <c r="N1741" i="2"/>
  <c r="N1744" i="2"/>
  <c r="M1744" i="2"/>
  <c r="Q1749" i="2"/>
  <c r="Q1753" i="2"/>
  <c r="N1753" i="2"/>
  <c r="U1753" i="2" s="1"/>
  <c r="M1753" i="2"/>
  <c r="N1801" i="2"/>
  <c r="M1801" i="2"/>
  <c r="Q1801" i="2"/>
  <c r="R1803" i="2"/>
  <c r="O1803" i="2"/>
  <c r="Q1869" i="2"/>
  <c r="N1869" i="2"/>
  <c r="U1869" i="2" s="1"/>
  <c r="M1869" i="2"/>
  <c r="N1452" i="2"/>
  <c r="M1578" i="2"/>
  <c r="N1594" i="2"/>
  <c r="Q1601" i="2"/>
  <c r="M1601" i="2"/>
  <c r="N1601" i="2"/>
  <c r="U1601" i="2" s="1"/>
  <c r="Q1658" i="2"/>
  <c r="N1658" i="2"/>
  <c r="U1658" i="2" s="1"/>
  <c r="M1658" i="2"/>
  <c r="N1808" i="2"/>
  <c r="M1808" i="2"/>
  <c r="Q1808" i="2"/>
  <c r="U1742" i="2"/>
  <c r="Q1745" i="2"/>
  <c r="N1745" i="2"/>
  <c r="M1745" i="2"/>
  <c r="N1811" i="2"/>
  <c r="Q1811" i="2"/>
  <c r="Q1813" i="2"/>
  <c r="M1813" i="2"/>
  <c r="N1813" i="2"/>
  <c r="U1813" i="2" s="1"/>
  <c r="N1886" i="2"/>
  <c r="M1886" i="2"/>
  <c r="Q1886" i="2"/>
  <c r="Q1981" i="2"/>
  <c r="N1981" i="2"/>
  <c r="M1981" i="2"/>
  <c r="N2179" i="2"/>
  <c r="M2179" i="2"/>
  <c r="Q2179" i="2"/>
  <c r="N1702" i="2"/>
  <c r="U1702" i="2" s="1"/>
  <c r="M1702" i="2"/>
  <c r="N1750" i="2"/>
  <c r="U1750" i="2" s="1"/>
  <c r="Q1750" i="2"/>
  <c r="M1750" i="2"/>
  <c r="Q1762" i="2"/>
  <c r="N1762" i="2"/>
  <c r="U1762" i="2" s="1"/>
  <c r="M1762" i="2"/>
  <c r="Q1850" i="2"/>
  <c r="N1850" i="2"/>
  <c r="U1850" i="2" s="1"/>
  <c r="M1850" i="2"/>
  <c r="Q1597" i="2"/>
  <c r="N1614" i="2"/>
  <c r="M1614" i="2"/>
  <c r="N1662" i="2"/>
  <c r="M1662" i="2"/>
  <c r="Q1662" i="2"/>
  <c r="M1673" i="2"/>
  <c r="M1700" i="2"/>
  <c r="N1700" i="2"/>
  <c r="U1700" i="2" s="1"/>
  <c r="Q1702" i="2"/>
  <c r="Q1719" i="2"/>
  <c r="M1719" i="2"/>
  <c r="Q1727" i="2"/>
  <c r="N1727" i="2"/>
  <c r="O1729" i="2"/>
  <c r="P1729" i="2" s="1"/>
  <c r="Q1879" i="2"/>
  <c r="N1879" i="2"/>
  <c r="U1879" i="2" s="1"/>
  <c r="M1879" i="2"/>
  <c r="Q1905" i="2"/>
  <c r="N1905" i="2"/>
  <c r="U1905" i="2" s="1"/>
  <c r="M1905" i="2"/>
  <c r="N1919" i="2"/>
  <c r="U1919" i="2" s="1"/>
  <c r="Q1919" i="2"/>
  <c r="M1919" i="2"/>
  <c r="N1942" i="2"/>
  <c r="M1942" i="2"/>
  <c r="Q1942" i="2"/>
  <c r="O1612" i="2"/>
  <c r="P1612" i="2" s="1"/>
  <c r="N1624" i="2"/>
  <c r="U1624" i="2" s="1"/>
  <c r="M1624" i="2"/>
  <c r="Q1624" i="2"/>
  <c r="N1673" i="2"/>
  <c r="Q1698" i="2"/>
  <c r="M1698" i="2"/>
  <c r="Q1705" i="2"/>
  <c r="N1705" i="2"/>
  <c r="U1705" i="2" s="1"/>
  <c r="M1705" i="2"/>
  <c r="N1719" i="2"/>
  <c r="M1727" i="2"/>
  <c r="N1748" i="2"/>
  <c r="M1748" i="2"/>
  <c r="Q1748" i="2"/>
  <c r="Q1768" i="2"/>
  <c r="N1768" i="2"/>
  <c r="U1768" i="2" s="1"/>
  <c r="M1768" i="2"/>
  <c r="N1830" i="2"/>
  <c r="U1830" i="2" s="1"/>
  <c r="M1830" i="2"/>
  <c r="Q1899" i="2"/>
  <c r="N1899" i="2"/>
  <c r="U1899" i="2" s="1"/>
  <c r="M1899" i="2"/>
  <c r="U1606" i="2"/>
  <c r="Q1606" i="2"/>
  <c r="S1606" i="2" s="1"/>
  <c r="T1606" i="2" s="1"/>
  <c r="Q1673" i="2"/>
  <c r="Q1680" i="2"/>
  <c r="N1680" i="2"/>
  <c r="N1698" i="2"/>
  <c r="Q1700" i="2"/>
  <c r="N1717" i="2"/>
  <c r="U1717" i="2" s="1"/>
  <c r="M1717" i="2"/>
  <c r="Q1717" i="2"/>
  <c r="Q1777" i="2"/>
  <c r="M1777" i="2"/>
  <c r="Q1933" i="2"/>
  <c r="M1933" i="2"/>
  <c r="N1933" i="2"/>
  <c r="Q1985" i="2"/>
  <c r="N1985" i="2"/>
  <c r="M1985" i="2"/>
  <c r="N1596" i="2"/>
  <c r="N1599" i="2"/>
  <c r="U1599" i="2" s="1"/>
  <c r="M1599" i="2"/>
  <c r="M1606" i="2"/>
  <c r="Q1612" i="2"/>
  <c r="S1612" i="2" s="1"/>
  <c r="T1612" i="2" s="1"/>
  <c r="Q1708" i="2"/>
  <c r="Q1757" i="2"/>
  <c r="M1757" i="2"/>
  <c r="N1757" i="2"/>
  <c r="U1757" i="2" s="1"/>
  <c r="N1777" i="2"/>
  <c r="N1805" i="2"/>
  <c r="U1805" i="2" s="1"/>
  <c r="Q2125" i="2"/>
  <c r="N2125" i="2"/>
  <c r="U2125" i="2" s="1"/>
  <c r="M2125" i="2"/>
  <c r="Q1654" i="2"/>
  <c r="N1654" i="2"/>
  <c r="Q1703" i="2"/>
  <c r="N1708" i="2"/>
  <c r="U1708" i="2" s="1"/>
  <c r="Q1728" i="2"/>
  <c r="M1728" i="2"/>
  <c r="N1734" i="2"/>
  <c r="M1734" i="2"/>
  <c r="Q1979" i="2"/>
  <c r="N1979" i="2"/>
  <c r="U1979" i="2" s="1"/>
  <c r="M1979" i="2"/>
  <c r="N1623" i="2"/>
  <c r="M1623" i="2"/>
  <c r="N1672" i="2"/>
  <c r="M1672" i="2"/>
  <c r="Q1706" i="2"/>
  <c r="N1706" i="2"/>
  <c r="M1706" i="2"/>
  <c r="M1715" i="2"/>
  <c r="N1715" i="2"/>
  <c r="Q1715" i="2"/>
  <c r="Q1720" i="2"/>
  <c r="N1720" i="2"/>
  <c r="U1720" i="2" s="1"/>
  <c r="M1720" i="2"/>
  <c r="N1728" i="2"/>
  <c r="U1728" i="2" s="1"/>
  <c r="N1732" i="2"/>
  <c r="U1732" i="2" s="1"/>
  <c r="M1732" i="2"/>
  <c r="S1742" i="2"/>
  <c r="T1742" i="2" s="1"/>
  <c r="M1778" i="2"/>
  <c r="N1778" i="2"/>
  <c r="U1803" i="2"/>
  <c r="Q1803" i="2"/>
  <c r="M1803" i="2"/>
  <c r="Q1917" i="2"/>
  <c r="M1917" i="2"/>
  <c r="N1917" i="2"/>
  <c r="U1917" i="2" s="1"/>
  <c r="N1733" i="2"/>
  <c r="M1733" i="2"/>
  <c r="Q1949" i="2"/>
  <c r="N2010" i="2"/>
  <c r="M2010" i="2"/>
  <c r="Q2010" i="2"/>
  <c r="Q2103" i="2"/>
  <c r="N2103" i="2"/>
  <c r="M2103" i="2"/>
  <c r="N2205" i="2"/>
  <c r="U2205" i="2" s="1"/>
  <c r="M2205" i="2"/>
  <c r="Q2205" i="2"/>
  <c r="Q4335" i="2"/>
  <c r="N4335" i="2"/>
  <c r="U4335" i="2" s="1"/>
  <c r="M4335" i="2"/>
  <c r="N1688" i="2"/>
  <c r="M1688" i="2"/>
  <c r="Q1883" i="2"/>
  <c r="N1883" i="2"/>
  <c r="U1883" i="2" s="1"/>
  <c r="Q1921" i="2"/>
  <c r="M1921" i="2"/>
  <c r="N1921" i="2"/>
  <c r="U1921" i="2" s="1"/>
  <c r="M1925" i="2"/>
  <c r="Q1925" i="2"/>
  <c r="N1938" i="2"/>
  <c r="Q1938" i="2"/>
  <c r="Q1946" i="2"/>
  <c r="N1946" i="2"/>
  <c r="U1946" i="2" s="1"/>
  <c r="M1946" i="2"/>
  <c r="M1949" i="2"/>
  <c r="Q1987" i="2"/>
  <c r="N1987" i="2"/>
  <c r="M1987" i="2"/>
  <c r="R2003" i="2"/>
  <c r="Q2184" i="2"/>
  <c r="N2184" i="2"/>
  <c r="M2184" i="2"/>
  <c r="M1714" i="2"/>
  <c r="Q1733" i="2"/>
  <c r="N1781" i="2"/>
  <c r="U1781" i="2" s="1"/>
  <c r="M1781" i="2"/>
  <c r="Q1820" i="2"/>
  <c r="M1820" i="2"/>
  <c r="M1833" i="2"/>
  <c r="N1916" i="2"/>
  <c r="N1925" i="2"/>
  <c r="M1938" i="2"/>
  <c r="N1949" i="2"/>
  <c r="U1949" i="2" s="1"/>
  <c r="U2007" i="2"/>
  <c r="Q2007" i="2"/>
  <c r="N2092" i="2"/>
  <c r="Q2092" i="2"/>
  <c r="M2092" i="2"/>
  <c r="Q2181" i="2"/>
  <c r="M2181" i="2"/>
  <c r="N2181" i="2"/>
  <c r="U2181" i="2" s="1"/>
  <c r="Q2319" i="2"/>
  <c r="N2319" i="2"/>
  <c r="U2319" i="2" s="1"/>
  <c r="M2319" i="2"/>
  <c r="Q1688" i="2"/>
  <c r="N1701" i="2"/>
  <c r="M1701" i="2"/>
  <c r="N1714" i="2"/>
  <c r="U1714" i="2" s="1"/>
  <c r="U1729" i="2"/>
  <c r="Q1729" i="2"/>
  <c r="S1729" i="2" s="1"/>
  <c r="T1729" i="2" s="1"/>
  <c r="M1747" i="2"/>
  <c r="Q1747" i="2"/>
  <c r="Q1763" i="2"/>
  <c r="Q1833" i="2"/>
  <c r="M1883" i="2"/>
  <c r="M2007" i="2"/>
  <c r="Q2121" i="2"/>
  <c r="M2121" i="2"/>
  <c r="N2121" i="2"/>
  <c r="Q2157" i="2"/>
  <c r="M2157" i="2"/>
  <c r="N2157" i="2"/>
  <c r="Q1855" i="2"/>
  <c r="N1855" i="2"/>
  <c r="U1855" i="2" s="1"/>
  <c r="N1976" i="2"/>
  <c r="U1976" i="2" s="1"/>
  <c r="M1976" i="2"/>
  <c r="Q1976" i="2"/>
  <c r="Q2004" i="2"/>
  <c r="N2004" i="2"/>
  <c r="U2004" i="2" s="1"/>
  <c r="M2004" i="2"/>
  <c r="R2007" i="2"/>
  <c r="O2007" i="2"/>
  <c r="N2019" i="2"/>
  <c r="U2019" i="2" s="1"/>
  <c r="Q2019" i="2"/>
  <c r="M2019" i="2"/>
  <c r="Q2082" i="2"/>
  <c r="N2082" i="2"/>
  <c r="U2082" i="2" s="1"/>
  <c r="M2082" i="2"/>
  <c r="N2135" i="2"/>
  <c r="U2135" i="2" s="1"/>
  <c r="M2135" i="2"/>
  <c r="Q2135" i="2"/>
  <c r="Q2138" i="2"/>
  <c r="N2138" i="2"/>
  <c r="U2138" i="2" s="1"/>
  <c r="M2138" i="2"/>
  <c r="Q2285" i="2"/>
  <c r="N2285" i="2"/>
  <c r="U2285" i="2" s="1"/>
  <c r="M2285" i="2"/>
  <c r="M1855" i="2"/>
  <c r="Q1939" i="2"/>
  <c r="M1939" i="2"/>
  <c r="N1939" i="2"/>
  <c r="N2029" i="2"/>
  <c r="U2029" i="2" s="1"/>
  <c r="M2029" i="2"/>
  <c r="N2041" i="2"/>
  <c r="U2041" i="2" s="1"/>
  <c r="M2041" i="2"/>
  <c r="Q2041" i="2"/>
  <c r="N2057" i="2"/>
  <c r="U2057" i="2" s="1"/>
  <c r="Q2057" i="2"/>
  <c r="Q2148" i="2"/>
  <c r="N2148" i="2"/>
  <c r="M2148" i="2"/>
  <c r="Q2240" i="2"/>
  <c r="N2240" i="2"/>
  <c r="U2240" i="2" s="1"/>
  <c r="M2240" i="2"/>
  <c r="Q1875" i="2"/>
  <c r="M1875" i="2"/>
  <c r="N1947" i="2"/>
  <c r="U1947" i="2" s="1"/>
  <c r="Q1947" i="2"/>
  <c r="M1947" i="2"/>
  <c r="Q1954" i="2"/>
  <c r="N1954" i="2"/>
  <c r="O2011" i="2"/>
  <c r="R2011" i="2"/>
  <c r="N2209" i="2"/>
  <c r="Q2209" i="2"/>
  <c r="M2209" i="2"/>
  <c r="Q2258" i="2"/>
  <c r="N2258" i="2"/>
  <c r="U2258" i="2" s="1"/>
  <c r="M2258" i="2"/>
  <c r="Q1849" i="2"/>
  <c r="N1849" i="2"/>
  <c r="U1849" i="2" s="1"/>
  <c r="M1849" i="2"/>
  <c r="N1851" i="2"/>
  <c r="U1851" i="2" s="1"/>
  <c r="M1851" i="2"/>
  <c r="N1875" i="2"/>
  <c r="U1875" i="2" s="1"/>
  <c r="N1926" i="2"/>
  <c r="U1926" i="2" s="1"/>
  <c r="M1926" i="2"/>
  <c r="M1954" i="2"/>
  <c r="N1980" i="2"/>
  <c r="Q1980" i="2"/>
  <c r="M1980" i="2"/>
  <c r="Q2112" i="2"/>
  <c r="M2112" i="2"/>
  <c r="N2112" i="2"/>
  <c r="Q2164" i="2"/>
  <c r="N2164" i="2"/>
  <c r="M2164" i="2"/>
  <c r="Q2235" i="2"/>
  <c r="N2235" i="2"/>
  <c r="M2235" i="2"/>
  <c r="Q1676" i="2"/>
  <c r="M1676" i="2"/>
  <c r="Q1752" i="2"/>
  <c r="N1752" i="2"/>
  <c r="U1752" i="2" s="1"/>
  <c r="M1752" i="2"/>
  <c r="Q1769" i="2"/>
  <c r="N1769" i="2"/>
  <c r="M1769" i="2"/>
  <c r="Q1832" i="2"/>
  <c r="N1832" i="2"/>
  <c r="M1832" i="2"/>
  <c r="Q1834" i="2"/>
  <c r="M1834" i="2"/>
  <c r="Q1851" i="2"/>
  <c r="N1873" i="2"/>
  <c r="U1873" i="2" s="1"/>
  <c r="M1873" i="2"/>
  <c r="Q1926" i="2"/>
  <c r="N1951" i="2"/>
  <c r="U1951" i="2" s="1"/>
  <c r="M1951" i="2"/>
  <c r="U1999" i="2"/>
  <c r="Q2005" i="2"/>
  <c r="N2005" i="2"/>
  <c r="U2005" i="2" s="1"/>
  <c r="M2005" i="2"/>
  <c r="Q2020" i="2"/>
  <c r="N2020" i="2"/>
  <c r="U2020" i="2" s="1"/>
  <c r="M2020" i="2"/>
  <c r="N2119" i="2"/>
  <c r="U2119" i="2" s="1"/>
  <c r="Q2119" i="2"/>
  <c r="M2119" i="2"/>
  <c r="Q2129" i="2"/>
  <c r="N2129" i="2"/>
  <c r="M2129" i="2"/>
  <c r="Q2321" i="2"/>
  <c r="N2321" i="2"/>
  <c r="M2321" i="2"/>
  <c r="U1683" i="2"/>
  <c r="N1731" i="2"/>
  <c r="M1760" i="2"/>
  <c r="N1834" i="2"/>
  <c r="Q1873" i="2"/>
  <c r="Q1951" i="2"/>
  <c r="Q2047" i="2"/>
  <c r="N2047" i="2"/>
  <c r="U2047" i="2" s="1"/>
  <c r="M2047" i="2"/>
  <c r="Q2161" i="2"/>
  <c r="N2161" i="2"/>
  <c r="U2161" i="2" s="1"/>
  <c r="M2161" i="2"/>
  <c r="Q1902" i="2"/>
  <c r="M1902" i="2"/>
  <c r="N1902" i="2"/>
  <c r="U1902" i="2" s="1"/>
  <c r="M1904" i="2"/>
  <c r="N1983" i="2"/>
  <c r="U1983" i="2" s="1"/>
  <c r="M1983" i="2"/>
  <c r="Q1983" i="2"/>
  <c r="N1989" i="2"/>
  <c r="M1989" i="2"/>
  <c r="Q1989" i="2"/>
  <c r="Q2116" i="2"/>
  <c r="N2116" i="2"/>
  <c r="U2116" i="2" s="1"/>
  <c r="M2116" i="2"/>
  <c r="U2207" i="2"/>
  <c r="Q2207" i="2"/>
  <c r="S2207" i="2" s="1"/>
  <c r="T2207" i="2" s="1"/>
  <c r="M2207" i="2"/>
  <c r="N1867" i="2"/>
  <c r="U1867" i="2" s="1"/>
  <c r="M1867" i="2"/>
  <c r="Q1882" i="2"/>
  <c r="N1882" i="2"/>
  <c r="N1885" i="2"/>
  <c r="U1885" i="2" s="1"/>
  <c r="M1885" i="2"/>
  <c r="N1904" i="2"/>
  <c r="N2009" i="2"/>
  <c r="U2009" i="2" s="1"/>
  <c r="M2009" i="2"/>
  <c r="Q2009" i="2"/>
  <c r="N2015" i="2"/>
  <c r="M2015" i="2"/>
  <c r="Q2021" i="2"/>
  <c r="N2021" i="2"/>
  <c r="M2021" i="2"/>
  <c r="Q2113" i="2"/>
  <c r="N2113" i="2"/>
  <c r="U2113" i="2" s="1"/>
  <c r="M2113" i="2"/>
  <c r="M2130" i="2"/>
  <c r="N2130" i="2"/>
  <c r="Q2130" i="2"/>
  <c r="Q2197" i="2"/>
  <c r="M2197" i="2"/>
  <c r="N2197" i="2"/>
  <c r="U2197" i="2" s="1"/>
  <c r="Q2228" i="2"/>
  <c r="N2228" i="2"/>
  <c r="U2228" i="2" s="1"/>
  <c r="M2228" i="2"/>
  <c r="R1718" i="2"/>
  <c r="Q1731" i="2"/>
  <c r="Q1767" i="2"/>
  <c r="M1767" i="2"/>
  <c r="U1767" i="2"/>
  <c r="Q1824" i="2"/>
  <c r="M1824" i="2"/>
  <c r="M1882" i="2"/>
  <c r="Q1904" i="2"/>
  <c r="Q1945" i="2"/>
  <c r="N1945" i="2"/>
  <c r="M1945" i="2"/>
  <c r="N1952" i="2"/>
  <c r="Q1952" i="2"/>
  <c r="M1952" i="2"/>
  <c r="Q2012" i="2"/>
  <c r="M2012" i="2"/>
  <c r="O2207" i="2"/>
  <c r="Q2232" i="2"/>
  <c r="N2232" i="2"/>
  <c r="M2232" i="2"/>
  <c r="Q1683" i="2"/>
  <c r="Q1686" i="2"/>
  <c r="N1765" i="2"/>
  <c r="U1765" i="2" s="1"/>
  <c r="M1765" i="2"/>
  <c r="N1824" i="2"/>
  <c r="Q1867" i="2"/>
  <c r="Q1885" i="2"/>
  <c r="N2012" i="2"/>
  <c r="U2012" i="2" s="1"/>
  <c r="Q2015" i="2"/>
  <c r="O2168" i="2"/>
  <c r="P2168" i="2" s="1"/>
  <c r="R2168" i="2"/>
  <c r="S2168" i="2" s="1"/>
  <c r="T2168" i="2" s="1"/>
  <c r="U2168" i="2"/>
  <c r="Q2175" i="2"/>
  <c r="N2175" i="2"/>
  <c r="M2175" i="2"/>
  <c r="N2194" i="2"/>
  <c r="M2194" i="2"/>
  <c r="Q2194" i="2"/>
  <c r="N1819" i="2"/>
  <c r="U1819" i="2" s="1"/>
  <c r="Q1953" i="2"/>
  <c r="N1953" i="2"/>
  <c r="U1953" i="2" s="1"/>
  <c r="M1953" i="2"/>
  <c r="N1958" i="2"/>
  <c r="U1958" i="2" s="1"/>
  <c r="M1958" i="2"/>
  <c r="Q2050" i="2"/>
  <c r="M2050" i="2"/>
  <c r="N2050" i="2"/>
  <c r="U2050" i="2" s="1"/>
  <c r="Q2091" i="2"/>
  <c r="N2091" i="2"/>
  <c r="U2091" i="2" s="1"/>
  <c r="M2091" i="2"/>
  <c r="N2166" i="2"/>
  <c r="U2166" i="2" s="1"/>
  <c r="M2166" i="2"/>
  <c r="Q2531" i="2"/>
  <c r="N2531" i="2"/>
  <c r="U2531" i="2" s="1"/>
  <c r="M2531" i="2"/>
  <c r="M1819" i="2"/>
  <c r="Q1958" i="2"/>
  <c r="N2126" i="2"/>
  <c r="U2126" i="2" s="1"/>
  <c r="Q2126" i="2"/>
  <c r="M2126" i="2"/>
  <c r="Q2394" i="2"/>
  <c r="N2394" i="2"/>
  <c r="U2394" i="2" s="1"/>
  <c r="M2394" i="2"/>
  <c r="Q1799" i="2"/>
  <c r="M1799" i="2"/>
  <c r="M1988" i="2"/>
  <c r="Q1988" i="2"/>
  <c r="N2117" i="2"/>
  <c r="Q2117" i="2"/>
  <c r="M2117" i="2"/>
  <c r="N2174" i="2"/>
  <c r="U2174" i="2" s="1"/>
  <c r="M2174" i="2"/>
  <c r="Q2174" i="2"/>
  <c r="N1988" i="2"/>
  <c r="Q2008" i="2"/>
  <c r="M2008" i="2"/>
  <c r="N2008" i="2"/>
  <c r="Q2018" i="2"/>
  <c r="N2018" i="2"/>
  <c r="U2018" i="2" s="1"/>
  <c r="M2018" i="2"/>
  <c r="Q2104" i="2"/>
  <c r="N2104" i="2"/>
  <c r="M2104" i="2"/>
  <c r="N1799" i="2"/>
  <c r="M1827" i="2"/>
  <c r="M1856" i="2"/>
  <c r="Q1950" i="2"/>
  <c r="M1950" i="2"/>
  <c r="N1984" i="2"/>
  <c r="Q1986" i="2"/>
  <c r="N1986" i="2"/>
  <c r="M1986" i="2"/>
  <c r="N1991" i="2"/>
  <c r="U1991" i="2" s="1"/>
  <c r="Q1991" i="2"/>
  <c r="M1991" i="2"/>
  <c r="Q2033" i="2"/>
  <c r="N2033" i="2"/>
  <c r="U2033" i="2" s="1"/>
  <c r="M2033" i="2"/>
  <c r="N2131" i="2"/>
  <c r="U2131" i="2" s="1"/>
  <c r="M2131" i="2"/>
  <c r="Q2131" i="2"/>
  <c r="Q2237" i="2"/>
  <c r="N2237" i="2"/>
  <c r="U2237" i="2" s="1"/>
  <c r="M2237" i="2"/>
  <c r="N1827" i="2"/>
  <c r="N1856" i="2"/>
  <c r="N1950" i="2"/>
  <c r="M1984" i="2"/>
  <c r="Q2464" i="2"/>
  <c r="N2464" i="2"/>
  <c r="M2464" i="2"/>
  <c r="M1766" i="2"/>
  <c r="P1766" i="2" s="1"/>
  <c r="N1776" i="2"/>
  <c r="U1776" i="2" s="1"/>
  <c r="Q1984" i="2"/>
  <c r="M1998" i="2"/>
  <c r="N2105" i="2"/>
  <c r="U2105" i="2" s="1"/>
  <c r="M2105" i="2"/>
  <c r="Q2105" i="2"/>
  <c r="U1948" i="2"/>
  <c r="Q1948" i="2"/>
  <c r="S1948" i="2" s="1"/>
  <c r="T1948" i="2" s="1"/>
  <c r="N1996" i="2"/>
  <c r="N1998" i="2"/>
  <c r="U1998" i="2" s="1"/>
  <c r="Q2003" i="2"/>
  <c r="M2003" i="2"/>
  <c r="P2003" i="2" s="1"/>
  <c r="U2003" i="2"/>
  <c r="Q2034" i="2"/>
  <c r="N2034" i="2"/>
  <c r="U2034" i="2" s="1"/>
  <c r="M2034" i="2"/>
  <c r="N2114" i="2"/>
  <c r="U2114" i="2" s="1"/>
  <c r="Q2114" i="2"/>
  <c r="N2150" i="2"/>
  <c r="Q2150" i="2"/>
  <c r="M2150" i="2"/>
  <c r="N2159" i="2"/>
  <c r="U2159" i="2" s="1"/>
  <c r="Q2192" i="2"/>
  <c r="M2192" i="2"/>
  <c r="N2192" i="2"/>
  <c r="N2223" i="2"/>
  <c r="U2223" i="2" s="1"/>
  <c r="M2223" i="2"/>
  <c r="Q2223" i="2"/>
  <c r="Q2252" i="2"/>
  <c r="N2252" i="2"/>
  <c r="U2252" i="2" s="1"/>
  <c r="N2288" i="2"/>
  <c r="U2288" i="2" s="1"/>
  <c r="Q2288" i="2"/>
  <c r="M2288" i="2"/>
  <c r="N1957" i="2"/>
  <c r="M1957" i="2"/>
  <c r="N2036" i="2"/>
  <c r="U2036" i="2" s="1"/>
  <c r="M2036" i="2"/>
  <c r="U2151" i="2"/>
  <c r="U2242" i="2"/>
  <c r="Q2242" i="2"/>
  <c r="M2532" i="2"/>
  <c r="Q2532" i="2"/>
  <c r="N2532" i="2"/>
  <c r="U2532" i="2" s="1"/>
  <c r="N1974" i="2"/>
  <c r="U1974" i="2" s="1"/>
  <c r="N2000" i="2"/>
  <c r="U2000" i="2" s="1"/>
  <c r="M2000" i="2"/>
  <c r="M2151" i="2"/>
  <c r="Q2182" i="2"/>
  <c r="N2182" i="2"/>
  <c r="M2182" i="2"/>
  <c r="N2213" i="2"/>
  <c r="U2213" i="2" s="1"/>
  <c r="M2242" i="2"/>
  <c r="P2242" i="2" s="1"/>
  <c r="Q2267" i="2"/>
  <c r="N2267" i="2"/>
  <c r="M2267" i="2"/>
  <c r="O2276" i="2"/>
  <c r="R2276" i="2"/>
  <c r="N2463" i="2"/>
  <c r="U2463" i="2" s="1"/>
  <c r="Q2463" i="2"/>
  <c r="M2463" i="2"/>
  <c r="N2002" i="2"/>
  <c r="U2002" i="2" s="1"/>
  <c r="U2011" i="2"/>
  <c r="O2151" i="2"/>
  <c r="R2151" i="2"/>
  <c r="N2195" i="2"/>
  <c r="U2195" i="2" s="1"/>
  <c r="Q2195" i="2"/>
  <c r="M2195" i="2"/>
  <c r="N2202" i="2"/>
  <c r="U2202" i="2" s="1"/>
  <c r="M2202" i="2"/>
  <c r="N2282" i="2"/>
  <c r="U2282" i="2" s="1"/>
  <c r="Q2282" i="2"/>
  <c r="M2282" i="2"/>
  <c r="M2011" i="2"/>
  <c r="Q2028" i="2"/>
  <c r="N2028" i="2"/>
  <c r="U2028" i="2" s="1"/>
  <c r="M2028" i="2"/>
  <c r="O2070" i="2"/>
  <c r="P2070" i="2" s="1"/>
  <c r="Q2140" i="2"/>
  <c r="N2140" i="2"/>
  <c r="U2140" i="2" s="1"/>
  <c r="M2142" i="2"/>
  <c r="N2142" i="2"/>
  <c r="U2142" i="2" s="1"/>
  <c r="N2220" i="2"/>
  <c r="U2220" i="2" s="1"/>
  <c r="R2242" i="2"/>
  <c r="M2286" i="2"/>
  <c r="N2286" i="2"/>
  <c r="Q2122" i="2"/>
  <c r="N2122" i="2"/>
  <c r="U2122" i="2" s="1"/>
  <c r="M2122" i="2"/>
  <c r="N2146" i="2"/>
  <c r="U2146" i="2" s="1"/>
  <c r="M2146" i="2"/>
  <c r="Q2146" i="2"/>
  <c r="Q2169" i="2"/>
  <c r="M2169" i="2"/>
  <c r="Q2176" i="2"/>
  <c r="N2176" i="2"/>
  <c r="M2176" i="2"/>
  <c r="Q2187" i="2"/>
  <c r="N2187" i="2"/>
  <c r="U2187" i="2" s="1"/>
  <c r="M2187" i="2"/>
  <c r="Q2193" i="2"/>
  <c r="N2193" i="2"/>
  <c r="U2193" i="2" s="1"/>
  <c r="M2193" i="2"/>
  <c r="Q2211" i="2"/>
  <c r="N2211" i="2"/>
  <c r="M2211" i="2"/>
  <c r="M2220" i="2"/>
  <c r="N2255" i="2"/>
  <c r="U2255" i="2" s="1"/>
  <c r="M2255" i="2"/>
  <c r="N2544" i="2"/>
  <c r="U2544" i="2" s="1"/>
  <c r="M2544" i="2"/>
  <c r="U1957" i="2"/>
  <c r="Q2002" i="2"/>
  <c r="Q2011" i="2"/>
  <c r="Q2070" i="2"/>
  <c r="S2070" i="2" s="1"/>
  <c r="T2070" i="2" s="1"/>
  <c r="N2136" i="2"/>
  <c r="U2136" i="2" s="1"/>
  <c r="N2167" i="2"/>
  <c r="U2167" i="2" s="1"/>
  <c r="Q2167" i="2"/>
  <c r="N2169" i="2"/>
  <c r="U2169" i="2" s="1"/>
  <c r="Q2202" i="2"/>
  <c r="Q2220" i="2"/>
  <c r="Q2286" i="2"/>
  <c r="Q2544" i="2"/>
  <c r="N1956" i="2"/>
  <c r="N2072" i="2"/>
  <c r="U2072" i="2" s="1"/>
  <c r="M2072" i="2"/>
  <c r="Q2134" i="2"/>
  <c r="N2134" i="2"/>
  <c r="U2134" i="2" s="1"/>
  <c r="M2134" i="2"/>
  <c r="M2136" i="2"/>
  <c r="M2167" i="2"/>
  <c r="U2196" i="2"/>
  <c r="Q2196" i="2"/>
  <c r="M2196" i="2"/>
  <c r="P2196" i="2" s="1"/>
  <c r="Q2218" i="2"/>
  <c r="M2218" i="2"/>
  <c r="N2218" i="2"/>
  <c r="U2231" i="2"/>
  <c r="Q2231" i="2"/>
  <c r="S2231" i="2" s="1"/>
  <c r="T2231" i="2" s="1"/>
  <c r="M2231" i="2"/>
  <c r="Q2236" i="2"/>
  <c r="M2236" i="2"/>
  <c r="N2236" i="2"/>
  <c r="U2236" i="2" s="1"/>
  <c r="U2243" i="2"/>
  <c r="Q2243" i="2"/>
  <c r="S2243" i="2" s="1"/>
  <c r="T2243" i="2" s="1"/>
  <c r="M2243" i="2"/>
  <c r="Q2249" i="2"/>
  <c r="N2249" i="2"/>
  <c r="M2279" i="2"/>
  <c r="Q2279" i="2"/>
  <c r="N2279" i="2"/>
  <c r="N2467" i="2"/>
  <c r="Q2467" i="2"/>
  <c r="M2467" i="2"/>
  <c r="Q2507" i="2"/>
  <c r="M2507" i="2"/>
  <c r="N2507" i="2"/>
  <c r="R2523" i="2"/>
  <c r="O2523" i="2"/>
  <c r="N1990" i="2"/>
  <c r="U1990" i="2" s="1"/>
  <c r="M1990" i="2"/>
  <c r="U2070" i="2"/>
  <c r="N2132" i="2"/>
  <c r="U2132" i="2" s="1"/>
  <c r="Q2132" i="2"/>
  <c r="Q2156" i="2"/>
  <c r="N2156" i="2"/>
  <c r="M2156" i="2"/>
  <c r="Q2163" i="2"/>
  <c r="N2163" i="2"/>
  <c r="M2163" i="2"/>
  <c r="Q2172" i="2"/>
  <c r="Q2255" i="2"/>
  <c r="Q2100" i="2"/>
  <c r="N2100" i="2"/>
  <c r="O2120" i="2"/>
  <c r="P2120" i="2" s="1"/>
  <c r="R2120" i="2"/>
  <c r="S2120" i="2" s="1"/>
  <c r="T2120" i="2" s="1"/>
  <c r="Q2152" i="2"/>
  <c r="N2287" i="2"/>
  <c r="U2287" i="2" s="1"/>
  <c r="M2287" i="2"/>
  <c r="Q2287" i="2"/>
  <c r="Q2392" i="2"/>
  <c r="N2392" i="2"/>
  <c r="U2392" i="2" s="1"/>
  <c r="M2392" i="2"/>
  <c r="N2422" i="2"/>
  <c r="U2422" i="2" s="1"/>
  <c r="Q2422" i="2"/>
  <c r="M2422" i="2"/>
  <c r="Q1956" i="2"/>
  <c r="Q1990" i="2"/>
  <c r="N2013" i="2"/>
  <c r="U2049" i="2"/>
  <c r="Q2049" i="2"/>
  <c r="M2100" i="2"/>
  <c r="Q2109" i="2"/>
  <c r="M2109" i="2"/>
  <c r="M2152" i="2"/>
  <c r="M2154" i="2"/>
  <c r="N2154" i="2"/>
  <c r="N2172" i="2"/>
  <c r="U2172" i="2" s="1"/>
  <c r="R2196" i="2"/>
  <c r="O2231" i="2"/>
  <c r="O2243" i="2"/>
  <c r="R2263" i="2"/>
  <c r="O2263" i="2"/>
  <c r="N2280" i="2"/>
  <c r="M2280" i="2"/>
  <c r="Q2280" i="2"/>
  <c r="N1975" i="2"/>
  <c r="M1975" i="2"/>
  <c r="N2109" i="2"/>
  <c r="N2147" i="2"/>
  <c r="U2147" i="2" s="1"/>
  <c r="N2152" i="2"/>
  <c r="Q2170" i="2"/>
  <c r="N2170" i="2"/>
  <c r="U2170" i="2" s="1"/>
  <c r="M2170" i="2"/>
  <c r="U2199" i="2"/>
  <c r="N2229" i="2"/>
  <c r="M2229" i="2"/>
  <c r="N2234" i="2"/>
  <c r="U2234" i="2" s="1"/>
  <c r="M2234" i="2"/>
  <c r="N2372" i="2"/>
  <c r="M2372" i="2"/>
  <c r="Q2372" i="2"/>
  <c r="N1941" i="2"/>
  <c r="N1977" i="2"/>
  <c r="U1977" i="2" s="1"/>
  <c r="Q1999" i="2"/>
  <c r="N2001" i="2"/>
  <c r="U2001" i="2" s="1"/>
  <c r="M2001" i="2"/>
  <c r="M2049" i="2"/>
  <c r="N2071" i="2"/>
  <c r="M2071" i="2"/>
  <c r="U2120" i="2"/>
  <c r="U2128" i="2"/>
  <c r="Q2128" i="2"/>
  <c r="S2128" i="2" s="1"/>
  <c r="T2128" i="2" s="1"/>
  <c r="M2128" i="2"/>
  <c r="P2128" i="2" s="1"/>
  <c r="Q2177" i="2"/>
  <c r="M2199" i="2"/>
  <c r="Q2229" i="2"/>
  <c r="Q2234" i="2"/>
  <c r="Q2266" i="2"/>
  <c r="N2266" i="2"/>
  <c r="U2266" i="2" s="1"/>
  <c r="M2266" i="2"/>
  <c r="N2269" i="2"/>
  <c r="U2269" i="2" s="1"/>
  <c r="Q2269" i="2"/>
  <c r="M2269" i="2"/>
  <c r="Q2393" i="2"/>
  <c r="N2393" i="2"/>
  <c r="U2393" i="2" s="1"/>
  <c r="M2393" i="2"/>
  <c r="N2499" i="2"/>
  <c r="U2499" i="2" s="1"/>
  <c r="Q2499" i="2"/>
  <c r="M2499" i="2"/>
  <c r="N2318" i="2"/>
  <c r="U2318" i="2" s="1"/>
  <c r="M2318" i="2"/>
  <c r="Q2318" i="2"/>
  <c r="N2333" i="2"/>
  <c r="M2333" i="2"/>
  <c r="Q2333" i="2"/>
  <c r="Q2406" i="2"/>
  <c r="N2406" i="2"/>
  <c r="M2406" i="2"/>
  <c r="M2473" i="2"/>
  <c r="N2473" i="2"/>
  <c r="U2473" i="2" s="1"/>
  <c r="Q2473" i="2"/>
  <c r="Q2526" i="2"/>
  <c r="M2526" i="2"/>
  <c r="N2526" i="2"/>
  <c r="Q2273" i="2"/>
  <c r="N2273" i="2"/>
  <c r="M2273" i="2"/>
  <c r="Q2410" i="2"/>
  <c r="N2410" i="2"/>
  <c r="U2410" i="2" s="1"/>
  <c r="M2410" i="2"/>
  <c r="Q2419" i="2"/>
  <c r="N2419" i="2"/>
  <c r="M2419" i="2"/>
  <c r="N2190" i="2"/>
  <c r="U2190" i="2" s="1"/>
  <c r="M2190" i="2"/>
  <c r="U2263" i="2"/>
  <c r="Q2263" i="2"/>
  <c r="Q2271" i="2"/>
  <c r="N2398" i="2"/>
  <c r="Q2398" i="2"/>
  <c r="M2398" i="2"/>
  <c r="Q2217" i="2"/>
  <c r="Q2253" i="2"/>
  <c r="M2263" i="2"/>
  <c r="M2276" i="2"/>
  <c r="U2276" i="2"/>
  <c r="N2108" i="2"/>
  <c r="Q2190" i="2"/>
  <c r="M2217" i="2"/>
  <c r="N2253" i="2"/>
  <c r="U2253" i="2" s="1"/>
  <c r="Q2276" i="2"/>
  <c r="N2281" i="2"/>
  <c r="U2281" i="2" s="1"/>
  <c r="M2281" i="2"/>
  <c r="Q2281" i="2"/>
  <c r="Q2294" i="2"/>
  <c r="N2294" i="2"/>
  <c r="U2294" i="2" s="1"/>
  <c r="M2294" i="2"/>
  <c r="N2217" i="2"/>
  <c r="U2217" i="2" s="1"/>
  <c r="Q2290" i="2"/>
  <c r="N2290" i="2"/>
  <c r="M2290" i="2"/>
  <c r="N2329" i="2"/>
  <c r="M2329" i="2"/>
  <c r="Q2329" i="2"/>
  <c r="Q2369" i="2"/>
  <c r="N2369" i="2"/>
  <c r="U2369" i="2" s="1"/>
  <c r="M2369" i="2"/>
  <c r="N2189" i="2"/>
  <c r="M2214" i="2"/>
  <c r="Q2523" i="2"/>
  <c r="M2523" i="2"/>
  <c r="U2523" i="2"/>
  <c r="N2315" i="2"/>
  <c r="Q2315" i="2"/>
  <c r="Q2364" i="2"/>
  <c r="N2364" i="2"/>
  <c r="U2364" i="2" s="1"/>
  <c r="M2364" i="2"/>
  <c r="Q2380" i="2"/>
  <c r="M2380" i="2"/>
  <c r="Q2416" i="2"/>
  <c r="N2416" i="2"/>
  <c r="M2416" i="2"/>
  <c r="N2537" i="2"/>
  <c r="M2537" i="2"/>
  <c r="Q2703" i="2"/>
  <c r="N2703" i="2"/>
  <c r="M2703" i="2"/>
  <c r="Q2883" i="2"/>
  <c r="N2883" i="2"/>
  <c r="M2883" i="2"/>
  <c r="M2315" i="2"/>
  <c r="Q2327" i="2"/>
  <c r="N2327" i="2"/>
  <c r="U2327" i="2" s="1"/>
  <c r="M2327" i="2"/>
  <c r="N2380" i="2"/>
  <c r="U2380" i="2" s="1"/>
  <c r="M2478" i="2"/>
  <c r="Q2478" i="2"/>
  <c r="Q2537" i="2"/>
  <c r="Q2644" i="2"/>
  <c r="M2644" i="2"/>
  <c r="Q2447" i="2"/>
  <c r="M2447" i="2"/>
  <c r="N2447" i="2"/>
  <c r="N2478" i="2"/>
  <c r="U2478" i="2" s="1"/>
  <c r="Q2483" i="2"/>
  <c r="M2483" i="2"/>
  <c r="N2483" i="2"/>
  <c r="Q2489" i="2"/>
  <c r="N2489" i="2"/>
  <c r="U2489" i="2" s="1"/>
  <c r="M2489" i="2"/>
  <c r="N2644" i="2"/>
  <c r="U2644" i="2" s="1"/>
  <c r="Q2745" i="2"/>
  <c r="N2745" i="2"/>
  <c r="M2745" i="2"/>
  <c r="Q2414" i="2"/>
  <c r="N2414" i="2"/>
  <c r="M2414" i="2"/>
  <c r="Q2417" i="2"/>
  <c r="N2417" i="2"/>
  <c r="U2417" i="2" s="1"/>
  <c r="M2417" i="2"/>
  <c r="N2494" i="2"/>
  <c r="Q2551" i="2"/>
  <c r="N2551" i="2"/>
  <c r="U2551" i="2" s="1"/>
  <c r="M2551" i="2"/>
  <c r="Q2320" i="2"/>
  <c r="M2320" i="2"/>
  <c r="N2322" i="2"/>
  <c r="U2322" i="2" s="1"/>
  <c r="M2322" i="2"/>
  <c r="N2373" i="2"/>
  <c r="U2373" i="2" s="1"/>
  <c r="M2373" i="2"/>
  <c r="Q2373" i="2"/>
  <c r="M2420" i="2"/>
  <c r="N2420" i="2"/>
  <c r="R2440" i="2"/>
  <c r="S2440" i="2" s="1"/>
  <c r="T2440" i="2" s="1"/>
  <c r="Q2452" i="2"/>
  <c r="N2452" i="2"/>
  <c r="Q2486" i="2"/>
  <c r="N2486" i="2"/>
  <c r="U2486" i="2" s="1"/>
  <c r="M2486" i="2"/>
  <c r="N2502" i="2"/>
  <c r="M2502" i="2"/>
  <c r="Q2502" i="2"/>
  <c r="N2408" i="2"/>
  <c r="U2408" i="2" s="1"/>
  <c r="M2408" i="2"/>
  <c r="Q2420" i="2"/>
  <c r="O2425" i="2"/>
  <c r="P2425" i="2" s="1"/>
  <c r="R2425" i="2"/>
  <c r="M2468" i="2"/>
  <c r="Q2468" i="2"/>
  <c r="N2468" i="2"/>
  <c r="U2468" i="2" s="1"/>
  <c r="Q2505" i="2"/>
  <c r="N2505" i="2"/>
  <c r="U2505" i="2" s="1"/>
  <c r="M2505" i="2"/>
  <c r="Q2538" i="2"/>
  <c r="M2538" i="2"/>
  <c r="N2538" i="2"/>
  <c r="Q2548" i="2"/>
  <c r="N2548" i="2"/>
  <c r="U2548" i="2" s="1"/>
  <c r="M2284" i="2"/>
  <c r="N2320" i="2"/>
  <c r="Q2408" i="2"/>
  <c r="Q2423" i="2"/>
  <c r="M2423" i="2"/>
  <c r="N2423" i="2"/>
  <c r="U2423" i="2" s="1"/>
  <c r="M2452" i="2"/>
  <c r="N2479" i="2"/>
  <c r="U2479" i="2" s="1"/>
  <c r="Q2479" i="2"/>
  <c r="M2492" i="2"/>
  <c r="Q2492" i="2"/>
  <c r="N2588" i="2"/>
  <c r="M2588" i="2"/>
  <c r="Q2588" i="2"/>
  <c r="N2284" i="2"/>
  <c r="U2428" i="2"/>
  <c r="M2428" i="2"/>
  <c r="M2479" i="2"/>
  <c r="N2492" i="2"/>
  <c r="U2492" i="2" s="1"/>
  <c r="M2548" i="2"/>
  <c r="M2604" i="2"/>
  <c r="Q2604" i="2"/>
  <c r="N2604" i="2"/>
  <c r="U2604" i="2" s="1"/>
  <c r="N2612" i="2"/>
  <c r="U2612" i="2" s="1"/>
  <c r="M2612" i="2"/>
  <c r="Q2612" i="2"/>
  <c r="Q2322" i="2"/>
  <c r="M2438" i="2"/>
  <c r="Q2438" i="2"/>
  <c r="N2438" i="2"/>
  <c r="N2487" i="2"/>
  <c r="M2487" i="2"/>
  <c r="Q2616" i="2"/>
  <c r="N2616" i="2"/>
  <c r="Q2334" i="2"/>
  <c r="N2402" i="2"/>
  <c r="U2402" i="2" s="1"/>
  <c r="M2402" i="2"/>
  <c r="Q2402" i="2"/>
  <c r="Q2405" i="2"/>
  <c r="N2405" i="2"/>
  <c r="U2405" i="2" s="1"/>
  <c r="M2405" i="2"/>
  <c r="O2428" i="2"/>
  <c r="R2428" i="2"/>
  <c r="Q2453" i="2"/>
  <c r="N2453" i="2"/>
  <c r="U2453" i="2" s="1"/>
  <c r="M2490" i="2"/>
  <c r="Q2490" i="2"/>
  <c r="Q2601" i="2"/>
  <c r="N2601" i="2"/>
  <c r="M2601" i="2"/>
  <c r="Q2708" i="2"/>
  <c r="N2708" i="2"/>
  <c r="U2708" i="2" s="1"/>
  <c r="M2708" i="2"/>
  <c r="Q2330" i="2"/>
  <c r="M2334" i="2"/>
  <c r="M2371" i="2"/>
  <c r="Q2371" i="2"/>
  <c r="Q2396" i="2"/>
  <c r="M2433" i="2"/>
  <c r="Q2433" i="2"/>
  <c r="N2433" i="2"/>
  <c r="U2433" i="2" s="1"/>
  <c r="M2453" i="2"/>
  <c r="M2456" i="2"/>
  <c r="Q2461" i="2"/>
  <c r="N2461" i="2"/>
  <c r="U2461" i="2" s="1"/>
  <c r="M2461" i="2"/>
  <c r="Q2477" i="2"/>
  <c r="N2477" i="2"/>
  <c r="U2477" i="2" s="1"/>
  <c r="M2477" i="2"/>
  <c r="N2490" i="2"/>
  <c r="U2490" i="2" s="1"/>
  <c r="N2528" i="2"/>
  <c r="O2530" i="2"/>
  <c r="P2530" i="2" s="1"/>
  <c r="R2530" i="2"/>
  <c r="Q2539" i="2"/>
  <c r="N2539" i="2"/>
  <c r="Q2560" i="2"/>
  <c r="M2560" i="2"/>
  <c r="N2560" i="2"/>
  <c r="R2576" i="2"/>
  <c r="O2576" i="2"/>
  <c r="M2272" i="2"/>
  <c r="M2330" i="2"/>
  <c r="N2334" i="2"/>
  <c r="U2334" i="2" s="1"/>
  <c r="Q2341" i="2"/>
  <c r="N2341" i="2"/>
  <c r="M2341" i="2"/>
  <c r="N2363" i="2"/>
  <c r="U2363" i="2" s="1"/>
  <c r="M2363" i="2"/>
  <c r="Q2363" i="2"/>
  <c r="N2371" i="2"/>
  <c r="U2371" i="2" s="1"/>
  <c r="M2396" i="2"/>
  <c r="M2413" i="2"/>
  <c r="Q2413" i="2"/>
  <c r="N2413" i="2"/>
  <c r="N2456" i="2"/>
  <c r="Q2469" i="2"/>
  <c r="N2469" i="2"/>
  <c r="Q2498" i="2"/>
  <c r="N2498" i="2"/>
  <c r="M2498" i="2"/>
  <c r="Q2520" i="2"/>
  <c r="N2520" i="2"/>
  <c r="M2520" i="2"/>
  <c r="M2539" i="2"/>
  <c r="M2613" i="2"/>
  <c r="N2613" i="2"/>
  <c r="N2330" i="2"/>
  <c r="U2330" i="2" s="1"/>
  <c r="R2353" i="2"/>
  <c r="S2353" i="2" s="1"/>
  <c r="T2353" i="2" s="1"/>
  <c r="O2353" i="2"/>
  <c r="Q2377" i="2"/>
  <c r="N2377" i="2"/>
  <c r="M2377" i="2"/>
  <c r="N2396" i="2"/>
  <c r="U2396" i="2" s="1"/>
  <c r="M2469" i="2"/>
  <c r="R2495" i="2"/>
  <c r="Q2528" i="2"/>
  <c r="Q2613" i="2"/>
  <c r="Q2643" i="2"/>
  <c r="N2643" i="2"/>
  <c r="M2643" i="2"/>
  <c r="Q2481" i="2"/>
  <c r="N2481" i="2"/>
  <c r="U2481" i="2" s="1"/>
  <c r="M2481" i="2"/>
  <c r="Q2484" i="2"/>
  <c r="N2484" i="2"/>
  <c r="M2484" i="2"/>
  <c r="Q2568" i="2"/>
  <c r="N2568" i="2"/>
  <c r="U2568" i="2" s="1"/>
  <c r="N2631" i="2"/>
  <c r="U2631" i="2" s="1"/>
  <c r="M2631" i="2"/>
  <c r="M2647" i="2"/>
  <c r="N2647" i="2"/>
  <c r="U2647" i="2" s="1"/>
  <c r="N2656" i="2"/>
  <c r="M2656" i="2"/>
  <c r="Q2681" i="2"/>
  <c r="N2681" i="2"/>
  <c r="M2681" i="2"/>
  <c r="M2444" i="2"/>
  <c r="M2497" i="2"/>
  <c r="Q2497" i="2"/>
  <c r="Q2500" i="2"/>
  <c r="N2500" i="2"/>
  <c r="U2500" i="2" s="1"/>
  <c r="M2500" i="2"/>
  <c r="Q2631" i="2"/>
  <c r="Q2656" i="2"/>
  <c r="Q2676" i="2"/>
  <c r="M2676" i="2"/>
  <c r="N2836" i="2"/>
  <c r="U2836" i="2" s="1"/>
  <c r="Q2836" i="2"/>
  <c r="M2836" i="2"/>
  <c r="N2444" i="2"/>
  <c r="Q2457" i="2"/>
  <c r="N2457" i="2"/>
  <c r="M2457" i="2"/>
  <c r="M2459" i="2"/>
  <c r="N2497" i="2"/>
  <c r="U2497" i="2" s="1"/>
  <c r="Q2517" i="2"/>
  <c r="N2517" i="2"/>
  <c r="M2517" i="2"/>
  <c r="Q2550" i="2"/>
  <c r="N2550" i="2"/>
  <c r="M2550" i="2"/>
  <c r="Q2647" i="2"/>
  <c r="Q2662" i="2"/>
  <c r="M2662" i="2"/>
  <c r="N2676" i="2"/>
  <c r="U2676" i="2" s="1"/>
  <c r="Q2746" i="2"/>
  <c r="N2746" i="2"/>
  <c r="M2746" i="2"/>
  <c r="Q2425" i="2"/>
  <c r="U2425" i="2"/>
  <c r="Q2434" i="2"/>
  <c r="N2434" i="2"/>
  <c r="U2434" i="2" s="1"/>
  <c r="U2495" i="2"/>
  <c r="Q2495" i="2"/>
  <c r="M2495" i="2"/>
  <c r="P2495" i="2" s="1"/>
  <c r="M2602" i="2"/>
  <c r="N2602" i="2"/>
  <c r="U2602" i="2" s="1"/>
  <c r="Q2602" i="2"/>
  <c r="N2662" i="2"/>
  <c r="N2733" i="2"/>
  <c r="M2733" i="2"/>
  <c r="Q2733" i="2"/>
  <c r="Q2575" i="2"/>
  <c r="N2575" i="2"/>
  <c r="U2575" i="2" s="1"/>
  <c r="M2575" i="2"/>
  <c r="Q2632" i="2"/>
  <c r="N2632" i="2"/>
  <c r="Q2645" i="2"/>
  <c r="N2645" i="2"/>
  <c r="U2645" i="2" s="1"/>
  <c r="M2645" i="2"/>
  <c r="Q2665" i="2"/>
  <c r="M2665" i="2"/>
  <c r="N2665" i="2"/>
  <c r="U2665" i="2" s="1"/>
  <c r="O2741" i="2"/>
  <c r="U2741" i="2"/>
  <c r="R2741" i="2"/>
  <c r="Q2822" i="2"/>
  <c r="N2822" i="2"/>
  <c r="M2822" i="2"/>
  <c r="N2767" i="2"/>
  <c r="M2767" i="2"/>
  <c r="Q2767" i="2"/>
  <c r="Q2618" i="2"/>
  <c r="N2618" i="2"/>
  <c r="U2618" i="2" s="1"/>
  <c r="M2632" i="2"/>
  <c r="M2693" i="2"/>
  <c r="R2578" i="2"/>
  <c r="O2578" i="2"/>
  <c r="R2599" i="2"/>
  <c r="S2599" i="2" s="1"/>
  <c r="T2599" i="2" s="1"/>
  <c r="U2599" i="2"/>
  <c r="M2618" i="2"/>
  <c r="Q2674" i="2"/>
  <c r="N2674" i="2"/>
  <c r="U2674" i="2" s="1"/>
  <c r="M2674" i="2"/>
  <c r="Q2685" i="2"/>
  <c r="N2685" i="2"/>
  <c r="U2685" i="2" s="1"/>
  <c r="M2685" i="2"/>
  <c r="M2719" i="2"/>
  <c r="Q2719" i="2"/>
  <c r="N2739" i="2"/>
  <c r="U2739" i="2" s="1"/>
  <c r="M2739" i="2"/>
  <c r="Q2739" i="2"/>
  <c r="M2411" i="2"/>
  <c r="Q2430" i="2"/>
  <c r="N2430" i="2"/>
  <c r="M2430" i="2"/>
  <c r="U2432" i="2"/>
  <c r="Q2432" i="2"/>
  <c r="Q2445" i="2"/>
  <c r="N2445" i="2"/>
  <c r="M2445" i="2"/>
  <c r="Q2451" i="2"/>
  <c r="N2451" i="2"/>
  <c r="M2451" i="2"/>
  <c r="Q2455" i="2"/>
  <c r="M2476" i="2"/>
  <c r="N2503" i="2"/>
  <c r="Q2503" i="2"/>
  <c r="M2503" i="2"/>
  <c r="N2525" i="2"/>
  <c r="M2525" i="2"/>
  <c r="Q2554" i="2"/>
  <c r="M2554" i="2"/>
  <c r="N2554" i="2"/>
  <c r="O2599" i="2"/>
  <c r="N2693" i="2"/>
  <c r="U2693" i="2" s="1"/>
  <c r="N2719" i="2"/>
  <c r="U2719" i="2" s="1"/>
  <c r="M2316" i="2"/>
  <c r="N2411" i="2"/>
  <c r="M2432" i="2"/>
  <c r="N2476" i="2"/>
  <c r="Q2525" i="2"/>
  <c r="Q2693" i="2"/>
  <c r="O2761" i="2"/>
  <c r="R2761" i="2"/>
  <c r="M2426" i="2"/>
  <c r="Q2426" i="2"/>
  <c r="O2432" i="2"/>
  <c r="R2432" i="2"/>
  <c r="S2432" i="2" s="1"/>
  <c r="T2432" i="2" s="1"/>
  <c r="M2449" i="2"/>
  <c r="M2458" i="2"/>
  <c r="Q2508" i="2"/>
  <c r="N2508" i="2"/>
  <c r="U2508" i="2" s="1"/>
  <c r="M2508" i="2"/>
  <c r="U2530" i="2"/>
  <c r="N2542" i="2"/>
  <c r="M2542" i="2"/>
  <c r="Q2650" i="2"/>
  <c r="N2650" i="2"/>
  <c r="U2650" i="2" s="1"/>
  <c r="M2650" i="2"/>
  <c r="R2652" i="2"/>
  <c r="O2652" i="2"/>
  <c r="Q2722" i="2"/>
  <c r="N2722" i="2"/>
  <c r="U2722" i="2" s="1"/>
  <c r="M2722" i="2"/>
  <c r="M2576" i="2"/>
  <c r="Q2576" i="2"/>
  <c r="U2576" i="2"/>
  <c r="N2636" i="2"/>
  <c r="U2636" i="2" s="1"/>
  <c r="M2636" i="2"/>
  <c r="Q2658" i="2"/>
  <c r="N2658" i="2"/>
  <c r="M2658" i="2"/>
  <c r="Q2847" i="2"/>
  <c r="N2847" i="2"/>
  <c r="U2847" i="2" s="1"/>
  <c r="M2847" i="2"/>
  <c r="M2556" i="2"/>
  <c r="N2556" i="2"/>
  <c r="U2578" i="2"/>
  <c r="Q2578" i="2"/>
  <c r="Q2580" i="2"/>
  <c r="N2580" i="2"/>
  <c r="Q2653" i="2"/>
  <c r="N2653" i="2"/>
  <c r="U2653" i="2" s="1"/>
  <c r="M2653" i="2"/>
  <c r="R2680" i="2"/>
  <c r="O2680" i="2"/>
  <c r="N2695" i="2"/>
  <c r="U2695" i="2" s="1"/>
  <c r="M2695" i="2"/>
  <c r="Q2695" i="2"/>
  <c r="Q2713" i="2"/>
  <c r="N2713" i="2"/>
  <c r="U2713" i="2" s="1"/>
  <c r="M2713" i="2"/>
  <c r="M2578" i="2"/>
  <c r="M2580" i="2"/>
  <c r="M2619" i="2"/>
  <c r="M3185" i="2"/>
  <c r="Q3185" i="2"/>
  <c r="N3185" i="2"/>
  <c r="N2725" i="2"/>
  <c r="U2725" i="2" s="1"/>
  <c r="Q2725" i="2"/>
  <c r="M2725" i="2"/>
  <c r="Q2727" i="2"/>
  <c r="N2727" i="2"/>
  <c r="U2727" i="2" s="1"/>
  <c r="M2727" i="2"/>
  <c r="Q2819" i="2"/>
  <c r="N2819" i="2"/>
  <c r="U2819" i="2" s="1"/>
  <c r="M2819" i="2"/>
  <c r="Q2757" i="2"/>
  <c r="N2757" i="2"/>
  <c r="U2757" i="2" s="1"/>
  <c r="M2757" i="2"/>
  <c r="N2762" i="2"/>
  <c r="M2762" i="2"/>
  <c r="Q2762" i="2"/>
  <c r="Q2597" i="2"/>
  <c r="N2597" i="2"/>
  <c r="U2597" i="2" s="1"/>
  <c r="M2597" i="2"/>
  <c r="M2617" i="2"/>
  <c r="Q2617" i="2"/>
  <c r="Q2630" i="2"/>
  <c r="N2630" i="2"/>
  <c r="M2637" i="2"/>
  <c r="N2637" i="2"/>
  <c r="Q2696" i="2"/>
  <c r="N2696" i="2"/>
  <c r="M2696" i="2"/>
  <c r="U2437" i="2"/>
  <c r="Q2557" i="2"/>
  <c r="N2557" i="2"/>
  <c r="U2557" i="2" s="1"/>
  <c r="U2581" i="2"/>
  <c r="N2615" i="2"/>
  <c r="Q2615" i="2"/>
  <c r="N2617" i="2"/>
  <c r="Q2637" i="2"/>
  <c r="M2654" i="2"/>
  <c r="U2654" i="2"/>
  <c r="Q2654" i="2"/>
  <c r="Q2752" i="2"/>
  <c r="M2752" i="2"/>
  <c r="N2752" i="2"/>
  <c r="U2752" i="2" s="1"/>
  <c r="M2545" i="2"/>
  <c r="M2557" i="2"/>
  <c r="N2571" i="2"/>
  <c r="U2571" i="2" s="1"/>
  <c r="Q2571" i="2"/>
  <c r="M2581" i="2"/>
  <c r="M2615" i="2"/>
  <c r="N2626" i="2"/>
  <c r="U2626" i="2" s="1"/>
  <c r="M2630" i="2"/>
  <c r="Q2657" i="2"/>
  <c r="S2657" i="2" s="1"/>
  <c r="T2657" i="2" s="1"/>
  <c r="U2657" i="2"/>
  <c r="M2657" i="2"/>
  <c r="U2718" i="2"/>
  <c r="Q2718" i="2"/>
  <c r="M2718" i="2"/>
  <c r="Q2943" i="2"/>
  <c r="N2943" i="2"/>
  <c r="M2943" i="2"/>
  <c r="R2946" i="2"/>
  <c r="O2946" i="2"/>
  <c r="N2424" i="2"/>
  <c r="N2545" i="2"/>
  <c r="U2545" i="2" s="1"/>
  <c r="R2581" i="2"/>
  <c r="O2581" i="2"/>
  <c r="Q2600" i="2"/>
  <c r="N2600" i="2"/>
  <c r="M2600" i="2"/>
  <c r="M2624" i="2"/>
  <c r="Q2624" i="2"/>
  <c r="M2635" i="2"/>
  <c r="Q2635" i="2"/>
  <c r="N2635" i="2"/>
  <c r="U2635" i="2" s="1"/>
  <c r="R2654" i="2"/>
  <c r="O2654" i="2"/>
  <c r="R2659" i="2"/>
  <c r="O2659" i="2"/>
  <c r="R2731" i="2"/>
  <c r="O2731" i="2"/>
  <c r="M2766" i="2"/>
  <c r="Q2766" i="2"/>
  <c r="N2766" i="2"/>
  <c r="Q2471" i="2"/>
  <c r="M2471" i="2"/>
  <c r="Q2474" i="2"/>
  <c r="N2474" i="2"/>
  <c r="M2474" i="2"/>
  <c r="N2533" i="2"/>
  <c r="M2533" i="2"/>
  <c r="R2579" i="2"/>
  <c r="S2579" i="2" s="1"/>
  <c r="T2579" i="2" s="1"/>
  <c r="O2579" i="2"/>
  <c r="P2579" i="2" s="1"/>
  <c r="Q2581" i="2"/>
  <c r="N2624" i="2"/>
  <c r="U2624" i="2" s="1"/>
  <c r="Q2633" i="2"/>
  <c r="M2633" i="2"/>
  <c r="N2664" i="2"/>
  <c r="U2664" i="2" s="1"/>
  <c r="Q2664" i="2"/>
  <c r="R2718" i="2"/>
  <c r="O2718" i="2"/>
  <c r="N2728" i="2"/>
  <c r="U2728" i="2" s="1"/>
  <c r="Q2728" i="2"/>
  <c r="M2728" i="2"/>
  <c r="U2753" i="2"/>
  <c r="N2755" i="2"/>
  <c r="U2755" i="2" s="1"/>
  <c r="M2755" i="2"/>
  <c r="Q2755" i="2"/>
  <c r="N2471" i="2"/>
  <c r="Q2535" i="2"/>
  <c r="S2535" i="2" s="1"/>
  <c r="T2535" i="2" s="1"/>
  <c r="M2535" i="2"/>
  <c r="P2535" i="2" s="1"/>
  <c r="U2535" i="2"/>
  <c r="Q2598" i="2"/>
  <c r="N2633" i="2"/>
  <c r="N2638" i="2"/>
  <c r="U2638" i="2" s="1"/>
  <c r="M2638" i="2"/>
  <c r="N2646" i="2"/>
  <c r="M2646" i="2"/>
  <c r="U2652" i="2"/>
  <c r="Q2652" i="2"/>
  <c r="M2652" i="2"/>
  <c r="O2657" i="2"/>
  <c r="M2664" i="2"/>
  <c r="M2798" i="2"/>
  <c r="Q2798" i="2"/>
  <c r="N2798" i="2"/>
  <c r="U2798" i="2" s="1"/>
  <c r="Q2735" i="2"/>
  <c r="N2735" i="2"/>
  <c r="U2735" i="2" s="1"/>
  <c r="M2735" i="2"/>
  <c r="Q2759" i="2"/>
  <c r="Q2774" i="2"/>
  <c r="N2774" i="2"/>
  <c r="U2774" i="2" s="1"/>
  <c r="M2774" i="2"/>
  <c r="N2779" i="2"/>
  <c r="U2779" i="2" s="1"/>
  <c r="M2779" i="2"/>
  <c r="Q2779" i="2"/>
  <c r="Q2787" i="2"/>
  <c r="N2787" i="2"/>
  <c r="U2787" i="2" s="1"/>
  <c r="M2787" i="2"/>
  <c r="Q2920" i="2"/>
  <c r="N2920" i="2"/>
  <c r="U2920" i="2" s="1"/>
  <c r="M2920" i="2"/>
  <c r="Q2978" i="2"/>
  <c r="M2978" i="2"/>
  <c r="N2978" i="2"/>
  <c r="U2978" i="2" s="1"/>
  <c r="U2680" i="2"/>
  <c r="Q2687" i="2"/>
  <c r="N2687" i="2"/>
  <c r="M2687" i="2"/>
  <c r="Q2702" i="2"/>
  <c r="N2702" i="2"/>
  <c r="Q2793" i="2"/>
  <c r="N2793" i="2"/>
  <c r="M2793" i="2"/>
  <c r="N2801" i="2"/>
  <c r="U2801" i="2" s="1"/>
  <c r="Q2801" i="2"/>
  <c r="M2801" i="2"/>
  <c r="O2928" i="2"/>
  <c r="R2928" i="2"/>
  <c r="M2934" i="2"/>
  <c r="Q2934" i="2"/>
  <c r="N2934" i="2"/>
  <c r="U2934" i="2" s="1"/>
  <c r="N2969" i="2"/>
  <c r="M2969" i="2"/>
  <c r="Q2969" i="2"/>
  <c r="M2731" i="2"/>
  <c r="U2731" i="2"/>
  <c r="Q2741" i="2"/>
  <c r="M2741" i="2"/>
  <c r="N2751" i="2"/>
  <c r="U2751" i="2" s="1"/>
  <c r="Q2751" i="2"/>
  <c r="M2751" i="2"/>
  <c r="M2761" i="2"/>
  <c r="U2761" i="2"/>
  <c r="Q2761" i="2"/>
  <c r="Q2780" i="2"/>
  <c r="N2780" i="2"/>
  <c r="U2780" i="2" s="1"/>
  <c r="M2780" i="2"/>
  <c r="U2928" i="2"/>
  <c r="Q2938" i="2"/>
  <c r="N2938" i="2"/>
  <c r="U2938" i="2" s="1"/>
  <c r="M2938" i="2"/>
  <c r="M2659" i="2"/>
  <c r="U2659" i="2"/>
  <c r="Q2698" i="2"/>
  <c r="M2698" i="2"/>
  <c r="N2796" i="2"/>
  <c r="U2796" i="2" s="1"/>
  <c r="M2796" i="2"/>
  <c r="Q2796" i="2"/>
  <c r="O3118" i="2"/>
  <c r="R3118" i="2"/>
  <c r="Q2758" i="2"/>
  <c r="M2758" i="2"/>
  <c r="Q2802" i="2"/>
  <c r="M2802" i="2"/>
  <c r="N2802" i="2"/>
  <c r="N2603" i="2"/>
  <c r="U2603" i="2" s="1"/>
  <c r="Q2690" i="2"/>
  <c r="N2690" i="2"/>
  <c r="U2690" i="2" s="1"/>
  <c r="R2698" i="2"/>
  <c r="O2698" i="2"/>
  <c r="N2721" i="2"/>
  <c r="U2721" i="2" s="1"/>
  <c r="Q2723" i="2"/>
  <c r="N2723" i="2"/>
  <c r="Q2731" i="2"/>
  <c r="N2758" i="2"/>
  <c r="U2758" i="2" s="1"/>
  <c r="Q2832" i="2"/>
  <c r="M2832" i="2"/>
  <c r="O2841" i="2"/>
  <c r="R2841" i="2"/>
  <c r="S2841" i="2" s="1"/>
  <c r="T2841" i="2" s="1"/>
  <c r="Q2853" i="2"/>
  <c r="N2853" i="2"/>
  <c r="U2853" i="2" s="1"/>
  <c r="M2853" i="2"/>
  <c r="N2692" i="2"/>
  <c r="M2692" i="2"/>
  <c r="Q2736" i="2"/>
  <c r="M2736" i="2"/>
  <c r="Q2770" i="2"/>
  <c r="N2770" i="2"/>
  <c r="U2770" i="2" s="1"/>
  <c r="M2770" i="2"/>
  <c r="M2950" i="2"/>
  <c r="N2950" i="2"/>
  <c r="U2950" i="2" s="1"/>
  <c r="Q2950" i="2"/>
  <c r="N2582" i="2"/>
  <c r="N2634" i="2"/>
  <c r="U2634" i="2" s="1"/>
  <c r="N2648" i="2"/>
  <c r="U2648" i="2" s="1"/>
  <c r="Q2659" i="2"/>
  <c r="U2698" i="2"/>
  <c r="N2736" i="2"/>
  <c r="M2778" i="2"/>
  <c r="U2778" i="2"/>
  <c r="Q2778" i="2"/>
  <c r="M2815" i="2"/>
  <c r="Q2815" i="2"/>
  <c r="N2815" i="2"/>
  <c r="U2815" i="2" s="1"/>
  <c r="Q2824" i="2"/>
  <c r="M2824" i="2"/>
  <c r="N2824" i="2"/>
  <c r="N2832" i="2"/>
  <c r="U2832" i="2" s="1"/>
  <c r="N2884" i="2"/>
  <c r="Q2884" i="2"/>
  <c r="M2884" i="2"/>
  <c r="M2940" i="2"/>
  <c r="Q2940" i="2"/>
  <c r="N2940" i="2"/>
  <c r="N2947" i="2"/>
  <c r="U2947" i="2" s="1"/>
  <c r="M2947" i="2"/>
  <c r="Q2947" i="2"/>
  <c r="M2738" i="2"/>
  <c r="N2738" i="2"/>
  <c r="Q2742" i="2"/>
  <c r="N2742" i="2"/>
  <c r="U2742" i="2" s="1"/>
  <c r="R2778" i="2"/>
  <c r="O2778" i="2"/>
  <c r="Q2838" i="2"/>
  <c r="N2838" i="2"/>
  <c r="U2838" i="2" s="1"/>
  <c r="M2838" i="2"/>
  <c r="Q2582" i="2"/>
  <c r="N2678" i="2"/>
  <c r="M2678" i="2"/>
  <c r="Q2678" i="2"/>
  <c r="Q2699" i="2"/>
  <c r="N2699" i="2"/>
  <c r="M2699" i="2"/>
  <c r="Q2730" i="2"/>
  <c r="N2730" i="2"/>
  <c r="M2742" i="2"/>
  <c r="M2748" i="2"/>
  <c r="Q2748" i="2"/>
  <c r="N2748" i="2"/>
  <c r="Q2763" i="2"/>
  <c r="N2763" i="2"/>
  <c r="U2763" i="2" s="1"/>
  <c r="M2763" i="2"/>
  <c r="M2771" i="2"/>
  <c r="N2771" i="2"/>
  <c r="U2771" i="2" s="1"/>
  <c r="Q2782" i="2"/>
  <c r="N2782" i="2"/>
  <c r="U2782" i="2" s="1"/>
  <c r="M2782" i="2"/>
  <c r="Q2789" i="2"/>
  <c r="M2789" i="2"/>
  <c r="N2789" i="2"/>
  <c r="Q2792" i="2"/>
  <c r="N2792" i="2"/>
  <c r="U2792" i="2" s="1"/>
  <c r="M2792" i="2"/>
  <c r="M2860" i="2"/>
  <c r="Q2860" i="2"/>
  <c r="N2860" i="2"/>
  <c r="Q2941" i="2"/>
  <c r="N2941" i="2"/>
  <c r="U2941" i="2" s="1"/>
  <c r="M2941" i="2"/>
  <c r="N2684" i="2"/>
  <c r="U2684" i="2" s="1"/>
  <c r="M2684" i="2"/>
  <c r="Q2753" i="2"/>
  <c r="M2753" i="2"/>
  <c r="Q2864" i="2"/>
  <c r="N2864" i="2"/>
  <c r="M2864" i="2"/>
  <c r="M3009" i="2"/>
  <c r="Q3009" i="2"/>
  <c r="N3009" i="2"/>
  <c r="N2784" i="2"/>
  <c r="M2841" i="2"/>
  <c r="U2841" i="2"/>
  <c r="M2928" i="2"/>
  <c r="Q2928" i="2"/>
  <c r="Q2937" i="2"/>
  <c r="M2937" i="2"/>
  <c r="N2937" i="2"/>
  <c r="Q2952" i="2"/>
  <c r="N2952" i="2"/>
  <c r="U2952" i="2" s="1"/>
  <c r="M2952" i="2"/>
  <c r="N3004" i="2"/>
  <c r="U3004" i="2" s="1"/>
  <c r="M3004" i="2"/>
  <c r="Q3004" i="2"/>
  <c r="R3014" i="2"/>
  <c r="S3014" i="2" s="1"/>
  <c r="T3014" i="2" s="1"/>
  <c r="O3014" i="2"/>
  <c r="P3014" i="2" s="1"/>
  <c r="U3014" i="2"/>
  <c r="N3027" i="2"/>
  <c r="M3027" i="2"/>
  <c r="Q3027" i="2"/>
  <c r="N3104" i="2"/>
  <c r="U3104" i="2" s="1"/>
  <c r="M3104" i="2"/>
  <c r="Q3104" i="2"/>
  <c r="Q2784" i="2"/>
  <c r="Q2887" i="2"/>
  <c r="N2887" i="2"/>
  <c r="U2887" i="2" s="1"/>
  <c r="M2887" i="2"/>
  <c r="M2953" i="2"/>
  <c r="U2953" i="2"/>
  <c r="Q2953" i="2"/>
  <c r="N3093" i="2"/>
  <c r="U3093" i="2" s="1"/>
  <c r="M3093" i="2"/>
  <c r="M3196" i="2"/>
  <c r="Q3196" i="2"/>
  <c r="N3196" i="2"/>
  <c r="U3196" i="2" s="1"/>
  <c r="N2786" i="2"/>
  <c r="M2786" i="2"/>
  <c r="Q2865" i="2"/>
  <c r="N2865" i="2"/>
  <c r="M2964" i="2"/>
  <c r="N2964" i="2"/>
  <c r="Q3066" i="2"/>
  <c r="M3066" i="2"/>
  <c r="N3066" i="2"/>
  <c r="U3066" i="2" s="1"/>
  <c r="Q3093" i="2"/>
  <c r="N2772" i="2"/>
  <c r="U2772" i="2" s="1"/>
  <c r="N2783" i="2"/>
  <c r="U2783" i="2" s="1"/>
  <c r="Q2786" i="2"/>
  <c r="Q2959" i="2"/>
  <c r="M2959" i="2"/>
  <c r="N2959" i="2"/>
  <c r="R2775" i="2"/>
  <c r="O2775" i="2"/>
  <c r="N2820" i="2"/>
  <c r="U2820" i="2" s="1"/>
  <c r="Q2820" i="2"/>
  <c r="M2820" i="2"/>
  <c r="R2848" i="2"/>
  <c r="O2848" i="2"/>
  <c r="N2877" i="2"/>
  <c r="U2877" i="2" s="1"/>
  <c r="Q2879" i="2"/>
  <c r="M2879" i="2"/>
  <c r="N2879" i="2"/>
  <c r="M2919" i="2"/>
  <c r="Q2919" i="2"/>
  <c r="N2919" i="2"/>
  <c r="U2919" i="2" s="1"/>
  <c r="Q2942" i="2"/>
  <c r="N2942" i="2"/>
  <c r="M2942" i="2"/>
  <c r="Q2995" i="2"/>
  <c r="N2995" i="2"/>
  <c r="M2995" i="2"/>
  <c r="N3170" i="2"/>
  <c r="U3170" i="2" s="1"/>
  <c r="M3170" i="2"/>
  <c r="Q3170" i="2"/>
  <c r="M2848" i="2"/>
  <c r="M2854" i="2"/>
  <c r="M2863" i="2"/>
  <c r="Q2888" i="2"/>
  <c r="N2888" i="2"/>
  <c r="M2888" i="2"/>
  <c r="Q2984" i="2"/>
  <c r="N2984" i="2"/>
  <c r="M2984" i="2"/>
  <c r="N2672" i="2"/>
  <c r="U2672" i="2" s="1"/>
  <c r="Q2775" i="2"/>
  <c r="Q2783" i="2"/>
  <c r="Q2848" i="2"/>
  <c r="N2863" i="2"/>
  <c r="U2863" i="2" s="1"/>
  <c r="M2877" i="2"/>
  <c r="M2882" i="2"/>
  <c r="N2882" i="2"/>
  <c r="U2882" i="2" s="1"/>
  <c r="M2885" i="2"/>
  <c r="U2885" i="2"/>
  <c r="Q2885" i="2"/>
  <c r="N2932" i="2"/>
  <c r="M2932" i="2"/>
  <c r="Q2932" i="2"/>
  <c r="N2939" i="2"/>
  <c r="Q2939" i="2"/>
  <c r="M2939" i="2"/>
  <c r="N2951" i="2"/>
  <c r="U2951" i="2" s="1"/>
  <c r="Q2951" i="2"/>
  <c r="M2951" i="2"/>
  <c r="R3146" i="2"/>
  <c r="O3146" i="2"/>
  <c r="Q2790" i="2"/>
  <c r="N2790" i="2"/>
  <c r="U2790" i="2" s="1"/>
  <c r="Q2831" i="2"/>
  <c r="N2831" i="2"/>
  <c r="U2831" i="2" s="1"/>
  <c r="Q2833" i="2"/>
  <c r="N2833" i="2"/>
  <c r="M2833" i="2"/>
  <c r="N2854" i="2"/>
  <c r="Q2861" i="2"/>
  <c r="N2861" i="2"/>
  <c r="M2861" i="2"/>
  <c r="Q2863" i="2"/>
  <c r="U2866" i="2"/>
  <c r="Q2877" i="2"/>
  <c r="O2885" i="2"/>
  <c r="R2885" i="2"/>
  <c r="Q2927" i="2"/>
  <c r="N2927" i="2"/>
  <c r="M2927" i="2"/>
  <c r="M2948" i="2"/>
  <c r="Q2948" i="2"/>
  <c r="N2948" i="2"/>
  <c r="U2948" i="2" s="1"/>
  <c r="M2957" i="2"/>
  <c r="Q2957" i="2"/>
  <c r="N2957" i="2"/>
  <c r="U2957" i="2" s="1"/>
  <c r="Q2960" i="2"/>
  <c r="N2960" i="2"/>
  <c r="U2960" i="2" s="1"/>
  <c r="N3036" i="2"/>
  <c r="U3036" i="2" s="1"/>
  <c r="M3036" i="2"/>
  <c r="Q3036" i="2"/>
  <c r="N2705" i="2"/>
  <c r="U2705" i="2" s="1"/>
  <c r="Q2816" i="2"/>
  <c r="N2816" i="2"/>
  <c r="U2816" i="2" s="1"/>
  <c r="M2818" i="2"/>
  <c r="N2818" i="2"/>
  <c r="U2848" i="2"/>
  <c r="M2866" i="2"/>
  <c r="Q2882" i="2"/>
  <c r="M2960" i="2"/>
  <c r="N2989" i="2"/>
  <c r="U2989" i="2" s="1"/>
  <c r="Q2989" i="2"/>
  <c r="M2989" i="2"/>
  <c r="U2775" i="2"/>
  <c r="N2797" i="2"/>
  <c r="Q2814" i="2"/>
  <c r="Q2854" i="2"/>
  <c r="M3026" i="2"/>
  <c r="Q3026" i="2"/>
  <c r="N3026" i="2"/>
  <c r="M2705" i="2"/>
  <c r="M2814" i="2"/>
  <c r="O2866" i="2"/>
  <c r="Q2880" i="2"/>
  <c r="N2880" i="2"/>
  <c r="M2880" i="2"/>
  <c r="N2933" i="2"/>
  <c r="U2933" i="2" s="1"/>
  <c r="Q2933" i="2"/>
  <c r="M2933" i="2"/>
  <c r="Q3120" i="2"/>
  <c r="N3120" i="2"/>
  <c r="U3120" i="2" s="1"/>
  <c r="M3120" i="2"/>
  <c r="M2797" i="2"/>
  <c r="N2814" i="2"/>
  <c r="U2814" i="2" s="1"/>
  <c r="Q2823" i="2"/>
  <c r="N2823" i="2"/>
  <c r="M2823" i="2"/>
  <c r="Q2866" i="2"/>
  <c r="S2866" i="2" s="1"/>
  <c r="T2866" i="2" s="1"/>
  <c r="O2930" i="2"/>
  <c r="P2930" i="2" s="1"/>
  <c r="M2799" i="2"/>
  <c r="N2799" i="2"/>
  <c r="M2855" i="2"/>
  <c r="N2855" i="2"/>
  <c r="R2859" i="2"/>
  <c r="S2859" i="2" s="1"/>
  <c r="T2859" i="2" s="1"/>
  <c r="O2859" i="2"/>
  <c r="N2862" i="2"/>
  <c r="Q2886" i="2"/>
  <c r="N2886" i="2"/>
  <c r="M2886" i="2"/>
  <c r="Q2925" i="2"/>
  <c r="N2925" i="2"/>
  <c r="U2925" i="2" s="1"/>
  <c r="M2925" i="2"/>
  <c r="M2946" i="2"/>
  <c r="U2946" i="2"/>
  <c r="Q2946" i="2"/>
  <c r="R2955" i="2"/>
  <c r="O2955" i="2"/>
  <c r="U2921" i="2"/>
  <c r="M2936" i="2"/>
  <c r="U2954" i="2"/>
  <c r="R2958" i="2"/>
  <c r="S2958" i="2" s="1"/>
  <c r="T2958" i="2" s="1"/>
  <c r="M3002" i="2"/>
  <c r="Q3002" i="2"/>
  <c r="N3002" i="2"/>
  <c r="R2926" i="2"/>
  <c r="U2944" i="2"/>
  <c r="M2955" i="2"/>
  <c r="U2955" i="2"/>
  <c r="Q2955" i="2"/>
  <c r="U3057" i="2"/>
  <c r="Q3057" i="2"/>
  <c r="M3057" i="2"/>
  <c r="N3010" i="2"/>
  <c r="U3010" i="2" s="1"/>
  <c r="Q3010" i="2"/>
  <c r="N3050" i="2"/>
  <c r="U3050" i="2" s="1"/>
  <c r="Q3050" i="2"/>
  <c r="M3050" i="2"/>
  <c r="R3057" i="2"/>
  <c r="O3057" i="2"/>
  <c r="Q3108" i="2"/>
  <c r="N3108" i="2"/>
  <c r="M3108" i="2"/>
  <c r="Q3118" i="2"/>
  <c r="U3118" i="2"/>
  <c r="M3118" i="2"/>
  <c r="N3139" i="2"/>
  <c r="U3139" i="2" s="1"/>
  <c r="M3139" i="2"/>
  <c r="U2945" i="2"/>
  <c r="Q2971" i="2"/>
  <c r="N2971" i="2"/>
  <c r="U2971" i="2" s="1"/>
  <c r="M2971" i="2"/>
  <c r="N2990" i="2"/>
  <c r="U2990" i="2" s="1"/>
  <c r="Q2990" i="2"/>
  <c r="M2990" i="2"/>
  <c r="Q2996" i="2"/>
  <c r="N2996" i="2"/>
  <c r="N3015" i="2"/>
  <c r="U3015" i="2" s="1"/>
  <c r="M3015" i="2"/>
  <c r="Q3015" i="2"/>
  <c r="Q3037" i="2"/>
  <c r="N3037" i="2"/>
  <c r="M3037" i="2"/>
  <c r="Q3094" i="2"/>
  <c r="M3094" i="2"/>
  <c r="N3094" i="2"/>
  <c r="U3094" i="2" s="1"/>
  <c r="Q2935" i="2"/>
  <c r="N2935" i="2"/>
  <c r="N2961" i="2"/>
  <c r="M2961" i="2"/>
  <c r="M2974" i="2"/>
  <c r="Q2974" i="2"/>
  <c r="N2974" i="2"/>
  <c r="N3022" i="2"/>
  <c r="U3022" i="2" s="1"/>
  <c r="Q3022" i="2"/>
  <c r="M3022" i="2"/>
  <c r="Q3323" i="2"/>
  <c r="M3323" i="2"/>
  <c r="N3323" i="2"/>
  <c r="O2922" i="2"/>
  <c r="M2935" i="2"/>
  <c r="M2993" i="2"/>
  <c r="Q2993" i="2"/>
  <c r="N2993" i="2"/>
  <c r="Q3289" i="2"/>
  <c r="N3289" i="2"/>
  <c r="U3289" i="2" s="1"/>
  <c r="M3289" i="2"/>
  <c r="O2945" i="2"/>
  <c r="Q2972" i="2"/>
  <c r="N2972" i="2"/>
  <c r="U2972" i="2" s="1"/>
  <c r="N2977" i="2"/>
  <c r="Q2977" i="2"/>
  <c r="M2977" i="2"/>
  <c r="M3030" i="2"/>
  <c r="Q3030" i="2"/>
  <c r="N3030" i="2"/>
  <c r="U3030" i="2" s="1"/>
  <c r="Q3106" i="2"/>
  <c r="M3106" i="2"/>
  <c r="U2929" i="2"/>
  <c r="Q2929" i="2"/>
  <c r="Q2954" i="2"/>
  <c r="M2954" i="2"/>
  <c r="P2954" i="2" s="1"/>
  <c r="Q2961" i="2"/>
  <c r="M2967" i="2"/>
  <c r="Q2967" i="2"/>
  <c r="M2972" i="2"/>
  <c r="N2975" i="2"/>
  <c r="Q2975" i="2"/>
  <c r="Q3116" i="2"/>
  <c r="N3116" i="2"/>
  <c r="M3116" i="2"/>
  <c r="R3183" i="2"/>
  <c r="O3183" i="2"/>
  <c r="Q3192" i="2"/>
  <c r="N3192" i="2"/>
  <c r="M3192" i="2"/>
  <c r="N2817" i="2"/>
  <c r="M2929" i="2"/>
  <c r="Q2945" i="2"/>
  <c r="S2945" i="2" s="1"/>
  <c r="T2945" i="2" s="1"/>
  <c r="N2967" i="2"/>
  <c r="U2967" i="2" s="1"/>
  <c r="Q3011" i="2"/>
  <c r="M3011" i="2"/>
  <c r="N3011" i="2"/>
  <c r="Q3025" i="2"/>
  <c r="N3025" i="2"/>
  <c r="U3025" i="2" s="1"/>
  <c r="N3106" i="2"/>
  <c r="M3134" i="2"/>
  <c r="Q3134" i="2"/>
  <c r="N3134" i="2"/>
  <c r="M3180" i="2"/>
  <c r="N3180" i="2"/>
  <c r="U3180" i="2" s="1"/>
  <c r="Q3180" i="2"/>
  <c r="U3183" i="2"/>
  <c r="R2929" i="2"/>
  <c r="O2929" i="2"/>
  <c r="N2956" i="2"/>
  <c r="U2956" i="2" s="1"/>
  <c r="Q2956" i="2"/>
  <c r="M2956" i="2"/>
  <c r="Q2985" i="2"/>
  <c r="M2985" i="2"/>
  <c r="Q3006" i="2"/>
  <c r="N3006" i="2"/>
  <c r="U3006" i="2" s="1"/>
  <c r="M3006" i="2"/>
  <c r="N3259" i="2"/>
  <c r="U3259" i="2" s="1"/>
  <c r="Q3259" i="2"/>
  <c r="M3259" i="2"/>
  <c r="Q2858" i="2"/>
  <c r="N2858" i="2"/>
  <c r="U2858" i="2" s="1"/>
  <c r="O2921" i="2"/>
  <c r="P2921" i="2" s="1"/>
  <c r="R2954" i="2"/>
  <c r="M2999" i="2"/>
  <c r="Q3060" i="2"/>
  <c r="M3060" i="2"/>
  <c r="U3060" i="2"/>
  <c r="M3067" i="2"/>
  <c r="N3067" i="2"/>
  <c r="R2924" i="2"/>
  <c r="N2985" i="2"/>
  <c r="N3042" i="2"/>
  <c r="U3042" i="2" s="1"/>
  <c r="Q3042" i="2"/>
  <c r="M3042" i="2"/>
  <c r="M3049" i="2"/>
  <c r="Q3049" i="2"/>
  <c r="N3049" i="2"/>
  <c r="U3049" i="2" s="1"/>
  <c r="O3060" i="2"/>
  <c r="R3060" i="2"/>
  <c r="Q3169" i="2"/>
  <c r="N3169" i="2"/>
  <c r="M3169" i="2"/>
  <c r="N2923" i="2"/>
  <c r="M2923" i="2"/>
  <c r="Q3142" i="2"/>
  <c r="N3142" i="2"/>
  <c r="M3142" i="2"/>
  <c r="M3031" i="2"/>
  <c r="N3034" i="2"/>
  <c r="U3034" i="2" s="1"/>
  <c r="O3043" i="2"/>
  <c r="P3043" i="2" s="1"/>
  <c r="Q3095" i="2"/>
  <c r="N3095" i="2"/>
  <c r="U3095" i="2" s="1"/>
  <c r="M3095" i="2"/>
  <c r="U3105" i="2"/>
  <c r="R3110" i="2"/>
  <c r="Q3133" i="2"/>
  <c r="N3133" i="2"/>
  <c r="M3133" i="2"/>
  <c r="Q3152" i="2"/>
  <c r="N3152" i="2"/>
  <c r="N3186" i="2"/>
  <c r="Q3186" i="2"/>
  <c r="Q3198" i="2"/>
  <c r="N3198" i="2"/>
  <c r="M3198" i="2"/>
  <c r="Q3045" i="2"/>
  <c r="N3045" i="2"/>
  <c r="U3045" i="2" s="1"/>
  <c r="N3123" i="2"/>
  <c r="U3123" i="2" s="1"/>
  <c r="Q3123" i="2"/>
  <c r="Q3128" i="2"/>
  <c r="N3128" i="2"/>
  <c r="U3128" i="2" s="1"/>
  <c r="M3128" i="2"/>
  <c r="U3146" i="2"/>
  <c r="Q3146" i="2"/>
  <c r="M3146" i="2"/>
  <c r="Q3163" i="2"/>
  <c r="N3163" i="2"/>
  <c r="M3163" i="2"/>
  <c r="Q3175" i="2"/>
  <c r="N3175" i="2"/>
  <c r="M3175" i="2"/>
  <c r="Q3183" i="2"/>
  <c r="M3183" i="2"/>
  <c r="U3016" i="2"/>
  <c r="U3017" i="2"/>
  <c r="U3023" i="2"/>
  <c r="N3102" i="2"/>
  <c r="N3143" i="2"/>
  <c r="U3143" i="2" s="1"/>
  <c r="M3143" i="2"/>
  <c r="M3173" i="2"/>
  <c r="Q3173" i="2"/>
  <c r="N3173" i="2"/>
  <c r="Q3315" i="2"/>
  <c r="M3315" i="2"/>
  <c r="N3315" i="2"/>
  <c r="U3315" i="2" s="1"/>
  <c r="U2962" i="2"/>
  <c r="U2979" i="2"/>
  <c r="U3007" i="2"/>
  <c r="R3007" i="2"/>
  <c r="R3016" i="2"/>
  <c r="S3016" i="2" s="1"/>
  <c r="T3016" i="2" s="1"/>
  <c r="O3016" i="2"/>
  <c r="P3016" i="2" s="1"/>
  <c r="M3109" i="2"/>
  <c r="Q3109" i="2"/>
  <c r="N3109" i="2"/>
  <c r="U3109" i="2" s="1"/>
  <c r="N3111" i="2"/>
  <c r="M3111" i="2"/>
  <c r="N3140" i="2"/>
  <c r="U3140" i="2" s="1"/>
  <c r="M3140" i="2"/>
  <c r="Q3140" i="2"/>
  <c r="M3155" i="2"/>
  <c r="Q3155" i="2"/>
  <c r="N3155" i="2"/>
  <c r="N3167" i="2"/>
  <c r="U3167" i="2" s="1"/>
  <c r="M3167" i="2"/>
  <c r="Q3167" i="2"/>
  <c r="Q3194" i="2"/>
  <c r="N3194" i="2"/>
  <c r="M3194" i="2"/>
  <c r="Q3260" i="2"/>
  <c r="M3260" i="2"/>
  <c r="N3260" i="2"/>
  <c r="Q3404" i="2"/>
  <c r="N3404" i="2"/>
  <c r="M3404" i="2"/>
  <c r="Q3096" i="2"/>
  <c r="N3096" i="2"/>
  <c r="M3096" i="2"/>
  <c r="U3098" i="2"/>
  <c r="Q3098" i="2"/>
  <c r="M3098" i="2"/>
  <c r="Q3121" i="2"/>
  <c r="N3121" i="2"/>
  <c r="U3121" i="2" s="1"/>
  <c r="M3121" i="2"/>
  <c r="Q3137" i="2"/>
  <c r="N3137" i="2"/>
  <c r="U3137" i="2" s="1"/>
  <c r="M3137" i="2"/>
  <c r="Q3150" i="2"/>
  <c r="N3150" i="2"/>
  <c r="U3150" i="2" s="1"/>
  <c r="M3150" i="2"/>
  <c r="Q3153" i="2"/>
  <c r="M3153" i="2"/>
  <c r="U3153" i="2"/>
  <c r="Q3158" i="2"/>
  <c r="N3158" i="2"/>
  <c r="U3158" i="2" s="1"/>
  <c r="M3158" i="2"/>
  <c r="Q2992" i="2"/>
  <c r="N2992" i="2"/>
  <c r="U2992" i="2" s="1"/>
  <c r="R3098" i="2"/>
  <c r="O3098" i="2"/>
  <c r="Q3126" i="2"/>
  <c r="N3126" i="2"/>
  <c r="M3126" i="2"/>
  <c r="N3129" i="2"/>
  <c r="M3129" i="2"/>
  <c r="Q3161" i="2"/>
  <c r="N3161" i="2"/>
  <c r="U3161" i="2" s="1"/>
  <c r="M3161" i="2"/>
  <c r="Q3164" i="2"/>
  <c r="N3164" i="2"/>
  <c r="U3164" i="2" s="1"/>
  <c r="M3164" i="2"/>
  <c r="Q3184" i="2"/>
  <c r="N3184" i="2"/>
  <c r="M3184" i="2"/>
  <c r="Q3021" i="2"/>
  <c r="M3021" i="2"/>
  <c r="R3044" i="2"/>
  <c r="O3044" i="2"/>
  <c r="Q3114" i="2"/>
  <c r="M3114" i="2"/>
  <c r="Q3129" i="2"/>
  <c r="Q3144" i="2"/>
  <c r="N3144" i="2"/>
  <c r="U3144" i="2" s="1"/>
  <c r="M3144" i="2"/>
  <c r="Q3156" i="2"/>
  <c r="N3156" i="2"/>
  <c r="M3156" i="2"/>
  <c r="Q2983" i="2"/>
  <c r="N2983" i="2"/>
  <c r="M2992" i="2"/>
  <c r="R3001" i="2"/>
  <c r="S3001" i="2" s="1"/>
  <c r="T3001" i="2" s="1"/>
  <c r="M3018" i="2"/>
  <c r="N3021" i="2"/>
  <c r="N3024" i="2"/>
  <c r="U3024" i="2" s="1"/>
  <c r="Q3032" i="2"/>
  <c r="M3032" i="2"/>
  <c r="U3033" i="2"/>
  <c r="N3114" i="2"/>
  <c r="U3114" i="2" s="1"/>
  <c r="U3129" i="2"/>
  <c r="N3132" i="2"/>
  <c r="M3147" i="2"/>
  <c r="Q3147" i="2"/>
  <c r="N3147" i="2"/>
  <c r="N3197" i="2"/>
  <c r="M3197" i="2"/>
  <c r="Q3197" i="2"/>
  <c r="N3018" i="2"/>
  <c r="N3107" i="2"/>
  <c r="M3107" i="2"/>
  <c r="Q3135" i="2"/>
  <c r="N3135" i="2"/>
  <c r="U3135" i="2" s="1"/>
  <c r="M3135" i="2"/>
  <c r="Q3159" i="2"/>
  <c r="N3159" i="2"/>
  <c r="U3159" i="2" s="1"/>
  <c r="M3159" i="2"/>
  <c r="M3168" i="2"/>
  <c r="Q3168" i="2"/>
  <c r="N3168" i="2"/>
  <c r="U3168" i="2" s="1"/>
  <c r="Q3000" i="2"/>
  <c r="M3000" i="2"/>
  <c r="R3003" i="2"/>
  <c r="R3105" i="2"/>
  <c r="O3105" i="2"/>
  <c r="Q3112" i="2"/>
  <c r="N3112" i="2"/>
  <c r="M3112" i="2"/>
  <c r="M3122" i="2"/>
  <c r="Q3122" i="2"/>
  <c r="N3122" i="2"/>
  <c r="M3127" i="2"/>
  <c r="Q3127" i="2"/>
  <c r="N3127" i="2"/>
  <c r="Q3138" i="2"/>
  <c r="M3138" i="2"/>
  <c r="N3138" i="2"/>
  <c r="M3141" i="2"/>
  <c r="Q3141" i="2"/>
  <c r="N3141" i="2"/>
  <c r="U3141" i="2" s="1"/>
  <c r="M3162" i="2"/>
  <c r="Q3162" i="2"/>
  <c r="N3162" i="2"/>
  <c r="N3190" i="2"/>
  <c r="M3190" i="2"/>
  <c r="Q3190" i="2"/>
  <c r="Q3313" i="2"/>
  <c r="N3313" i="2"/>
  <c r="M3313" i="2"/>
  <c r="N2980" i="2"/>
  <c r="Q2994" i="2"/>
  <c r="N2994" i="2"/>
  <c r="N3000" i="2"/>
  <c r="O3012" i="2"/>
  <c r="P3012" i="2" s="1"/>
  <c r="U3044" i="2"/>
  <c r="N3046" i="2"/>
  <c r="M3052" i="2"/>
  <c r="N3103" i="2"/>
  <c r="U3103" i="2" s="1"/>
  <c r="M3105" i="2"/>
  <c r="Q3151" i="2"/>
  <c r="N3151" i="2"/>
  <c r="U3151" i="2" s="1"/>
  <c r="M3151" i="2"/>
  <c r="Q3165" i="2"/>
  <c r="N3165" i="2"/>
  <c r="M3165" i="2"/>
  <c r="Q3182" i="2"/>
  <c r="N3182" i="2"/>
  <c r="Q2965" i="2"/>
  <c r="M2994" i="2"/>
  <c r="U2997" i="2"/>
  <c r="R2997" i="2"/>
  <c r="S2997" i="2" s="1"/>
  <c r="T2997" i="2" s="1"/>
  <c r="Q3012" i="2"/>
  <c r="S3012" i="2" s="1"/>
  <c r="T3012" i="2" s="1"/>
  <c r="Q3018" i="2"/>
  <c r="N3052" i="2"/>
  <c r="Q3103" i="2"/>
  <c r="Q3105" i="2"/>
  <c r="M3110" i="2"/>
  <c r="P3110" i="2" s="1"/>
  <c r="N3148" i="2"/>
  <c r="U3148" i="2" s="1"/>
  <c r="Q3148" i="2"/>
  <c r="M3148" i="2"/>
  <c r="U3172" i="2"/>
  <c r="Q3172" i="2"/>
  <c r="M3172" i="2"/>
  <c r="N3179" i="2"/>
  <c r="U3179" i="2" s="1"/>
  <c r="M2976" i="2"/>
  <c r="M2988" i="2"/>
  <c r="M3020" i="2"/>
  <c r="P3020" i="2" s="1"/>
  <c r="U3020" i="2"/>
  <c r="Q3099" i="2"/>
  <c r="N3099" i="2"/>
  <c r="M3099" i="2"/>
  <c r="Q3110" i="2"/>
  <c r="M3115" i="2"/>
  <c r="Q3115" i="2"/>
  <c r="N3115" i="2"/>
  <c r="Q3145" i="2"/>
  <c r="N3145" i="2"/>
  <c r="U3145" i="2" s="1"/>
  <c r="M3145" i="2"/>
  <c r="R3172" i="2"/>
  <c r="O3172" i="2"/>
  <c r="N3193" i="2"/>
  <c r="U3193" i="2" s="1"/>
  <c r="M3193" i="2"/>
  <c r="Q3193" i="2"/>
  <c r="N3136" i="2"/>
  <c r="N3282" i="2"/>
  <c r="U3282" i="2" s="1"/>
  <c r="Q3282" i="2"/>
  <c r="M3282" i="2"/>
  <c r="Q3419" i="2"/>
  <c r="N3419" i="2"/>
  <c r="U3419" i="2" s="1"/>
  <c r="M3419" i="2"/>
  <c r="U3329" i="2"/>
  <c r="Q3329" i="2"/>
  <c r="Q3316" i="2"/>
  <c r="N3316" i="2"/>
  <c r="U3316" i="2" s="1"/>
  <c r="M3316" i="2"/>
  <c r="O3329" i="2"/>
  <c r="R3329" i="2"/>
  <c r="Q3201" i="2"/>
  <c r="M3201" i="2"/>
  <c r="Q3371" i="2"/>
  <c r="N3371" i="2"/>
  <c r="U3371" i="2" s="1"/>
  <c r="M3371" i="2"/>
  <c r="M3174" i="2"/>
  <c r="N3201" i="2"/>
  <c r="U3201" i="2" s="1"/>
  <c r="M3258" i="2"/>
  <c r="U3258" i="2"/>
  <c r="Q3288" i="2"/>
  <c r="M3288" i="2"/>
  <c r="N3288" i="2"/>
  <c r="Q3317" i="2"/>
  <c r="N3317" i="2"/>
  <c r="M3317" i="2"/>
  <c r="Q3484" i="2"/>
  <c r="M3484" i="2"/>
  <c r="N3484" i="2"/>
  <c r="U3484" i="2" s="1"/>
  <c r="O3258" i="2"/>
  <c r="R3258" i="2"/>
  <c r="N3314" i="2"/>
  <c r="U3314" i="2" s="1"/>
  <c r="M3314" i="2"/>
  <c r="Q3314" i="2"/>
  <c r="Q3328" i="2"/>
  <c r="N3328" i="2"/>
  <c r="M3328" i="2"/>
  <c r="Q3286" i="2"/>
  <c r="N3286" i="2"/>
  <c r="M3286" i="2"/>
  <c r="Q3311" i="2"/>
  <c r="M3311" i="2"/>
  <c r="N3311" i="2"/>
  <c r="U3311" i="2" s="1"/>
  <c r="Q3483" i="2"/>
  <c r="N3483" i="2"/>
  <c r="U3483" i="2" s="1"/>
  <c r="M3483" i="2"/>
  <c r="Q3327" i="2"/>
  <c r="N3327" i="2"/>
  <c r="Q3355" i="2"/>
  <c r="Q3379" i="2"/>
  <c r="N3379" i="2"/>
  <c r="U3379" i="2" s="1"/>
  <c r="M3379" i="2"/>
  <c r="R3466" i="2"/>
  <c r="O3466" i="2"/>
  <c r="P3466" i="2" s="1"/>
  <c r="Q3575" i="2"/>
  <c r="N3575" i="2"/>
  <c r="U3575" i="2" s="1"/>
  <c r="M3575" i="2"/>
  <c r="Q3521" i="2"/>
  <c r="N3521" i="2"/>
  <c r="M3521" i="2"/>
  <c r="Q3557" i="2"/>
  <c r="N3557" i="2"/>
  <c r="M3557" i="2"/>
  <c r="N3562" i="2"/>
  <c r="U3562" i="2" s="1"/>
  <c r="M3562" i="2"/>
  <c r="Q3562" i="2"/>
  <c r="Q3393" i="2"/>
  <c r="N3393" i="2"/>
  <c r="M3393" i="2"/>
  <c r="N3312" i="2"/>
  <c r="M3312" i="2"/>
  <c r="Q3312" i="2"/>
  <c r="Q3353" i="2"/>
  <c r="M3353" i="2"/>
  <c r="Q3572" i="2"/>
  <c r="N3572" i="2"/>
  <c r="M3572" i="2"/>
  <c r="N3310" i="2"/>
  <c r="Q3310" i="2"/>
  <c r="M3310" i="2"/>
  <c r="N3353" i="2"/>
  <c r="N3361" i="2"/>
  <c r="M3361" i="2"/>
  <c r="Q3361" i="2"/>
  <c r="Q3369" i="2"/>
  <c r="N3369" i="2"/>
  <c r="U3369" i="2" s="1"/>
  <c r="M3369" i="2"/>
  <c r="Q3384" i="2"/>
  <c r="N3384" i="2"/>
  <c r="M3384" i="2"/>
  <c r="Q3455" i="2"/>
  <c r="N3455" i="2"/>
  <c r="U3455" i="2" s="1"/>
  <c r="M3455" i="2"/>
  <c r="M3504" i="2"/>
  <c r="N3504" i="2"/>
  <c r="U3504" i="2" s="1"/>
  <c r="Q3504" i="2"/>
  <c r="Q3406" i="2"/>
  <c r="M3406" i="2"/>
  <c r="N3406" i="2"/>
  <c r="N3496" i="2"/>
  <c r="U3496" i="2" s="1"/>
  <c r="Q3496" i="2"/>
  <c r="M3496" i="2"/>
  <c r="Q3354" i="2"/>
  <c r="N3354" i="2"/>
  <c r="M3354" i="2"/>
  <c r="Q3362" i="2"/>
  <c r="N3362" i="2"/>
  <c r="N3324" i="2"/>
  <c r="M3324" i="2"/>
  <c r="Q3324" i="2"/>
  <c r="U3466" i="2"/>
  <c r="Q3466" i="2"/>
  <c r="M3398" i="2"/>
  <c r="N3398" i="2"/>
  <c r="U3398" i="2" s="1"/>
  <c r="Q3390" i="2"/>
  <c r="N3390" i="2"/>
  <c r="M3390" i="2"/>
  <c r="Q3420" i="2"/>
  <c r="N3420" i="2"/>
  <c r="M3420" i="2"/>
  <c r="N3427" i="2"/>
  <c r="U3427" i="2" s="1"/>
  <c r="M3427" i="2"/>
  <c r="Q3576" i="2"/>
  <c r="N3576" i="2"/>
  <c r="M3576" i="2"/>
  <c r="Q3650" i="2"/>
  <c r="N3650" i="2"/>
  <c r="M3650" i="2"/>
  <c r="Q3405" i="2"/>
  <c r="N3405" i="2"/>
  <c r="U3405" i="2" s="1"/>
  <c r="Q3425" i="2"/>
  <c r="M3425" i="2"/>
  <c r="N3368" i="2"/>
  <c r="U3368" i="2" s="1"/>
  <c r="M3368" i="2"/>
  <c r="Q3368" i="2"/>
  <c r="M3405" i="2"/>
  <c r="N3425" i="2"/>
  <c r="U3434" i="2"/>
  <c r="Q3434" i="2"/>
  <c r="S3434" i="2" s="1"/>
  <c r="T3434" i="2" s="1"/>
  <c r="M3434" i="2"/>
  <c r="Q3512" i="2"/>
  <c r="N3512" i="2"/>
  <c r="M3512" i="2"/>
  <c r="Q3519" i="2"/>
  <c r="N3519" i="2"/>
  <c r="M3519" i="2"/>
  <c r="N3370" i="2"/>
  <c r="U3370" i="2" s="1"/>
  <c r="M3370" i="2"/>
  <c r="Q3622" i="2"/>
  <c r="M3622" i="2"/>
  <c r="N3622" i="2"/>
  <c r="Q3629" i="2"/>
  <c r="N3629" i="2"/>
  <c r="M3629" i="2"/>
  <c r="N3378" i="2"/>
  <c r="U3378" i="2" s="1"/>
  <c r="M3378" i="2"/>
  <c r="Q3378" i="2"/>
  <c r="N3380" i="2"/>
  <c r="M3380" i="2"/>
  <c r="Q3391" i="2"/>
  <c r="N3391" i="2"/>
  <c r="M3391" i="2"/>
  <c r="O3434" i="2"/>
  <c r="Q3385" i="2"/>
  <c r="M3408" i="2"/>
  <c r="N3408" i="2"/>
  <c r="Q3584" i="2"/>
  <c r="N3584" i="2"/>
  <c r="M3584" i="2"/>
  <c r="M3356" i="2"/>
  <c r="M3385" i="2"/>
  <c r="N3356" i="2"/>
  <c r="N3385" i="2"/>
  <c r="Q3476" i="2"/>
  <c r="N3476" i="2"/>
  <c r="M3476" i="2"/>
  <c r="Q3495" i="2"/>
  <c r="N3495" i="2"/>
  <c r="U3495" i="2" s="1"/>
  <c r="M3495" i="2"/>
  <c r="Q3556" i="2"/>
  <c r="N3556" i="2"/>
  <c r="U3556" i="2" s="1"/>
  <c r="M3556" i="2"/>
  <c r="Q3389" i="2"/>
  <c r="N3389" i="2"/>
  <c r="M3389" i="2"/>
  <c r="Q3392" i="2"/>
  <c r="N3392" i="2"/>
  <c r="U3392" i="2" s="1"/>
  <c r="M3392" i="2"/>
  <c r="U3397" i="2"/>
  <c r="Q3397" i="2"/>
  <c r="M3397" i="2"/>
  <c r="Q3408" i="2"/>
  <c r="Q3604" i="2"/>
  <c r="N3604" i="2"/>
  <c r="N3695" i="2"/>
  <c r="U3695" i="2" s="1"/>
  <c r="M3695" i="2"/>
  <c r="Q3695" i="2"/>
  <c r="N3534" i="2"/>
  <c r="U3534" i="2" s="1"/>
  <c r="M3534" i="2"/>
  <c r="N3578" i="2"/>
  <c r="U3578" i="2" s="1"/>
  <c r="M3578" i="2"/>
  <c r="U3602" i="2"/>
  <c r="Q3602" i="2"/>
  <c r="M3602" i="2"/>
  <c r="Q3520" i="2"/>
  <c r="N3520" i="2"/>
  <c r="U3520" i="2" s="1"/>
  <c r="M3520" i="2"/>
  <c r="N3597" i="2"/>
  <c r="U3597" i="2" s="1"/>
  <c r="M3597" i="2"/>
  <c r="Q3597" i="2"/>
  <c r="S3602" i="2"/>
  <c r="T3602" i="2" s="1"/>
  <c r="Q3651" i="2"/>
  <c r="N3651" i="2"/>
  <c r="M3651" i="2"/>
  <c r="M3573" i="2"/>
  <c r="N3573" i="2"/>
  <c r="U3573" i="2" s="1"/>
  <c r="Q3585" i="2"/>
  <c r="N3585" i="2"/>
  <c r="U3585" i="2" s="1"/>
  <c r="M3585" i="2"/>
  <c r="O3602" i="2"/>
  <c r="Q3592" i="2"/>
  <c r="N3592" i="2"/>
  <c r="U3592" i="2" s="1"/>
  <c r="M3592" i="2"/>
  <c r="Q3548" i="2"/>
  <c r="Q3630" i="2"/>
  <c r="N3630" i="2"/>
  <c r="U3630" i="2" s="1"/>
  <c r="M3630" i="2"/>
  <c r="M3548" i="2"/>
  <c r="Q3554" i="2"/>
  <c r="N3554" i="2"/>
  <c r="U3554" i="2" s="1"/>
  <c r="M3554" i="2"/>
  <c r="Q3563" i="2"/>
  <c r="N3563" i="2"/>
  <c r="M3563" i="2"/>
  <c r="Q3573" i="2"/>
  <c r="O3655" i="2"/>
  <c r="N3548" i="2"/>
  <c r="U3548" i="2" s="1"/>
  <c r="Q3559" i="2"/>
  <c r="M3559" i="2"/>
  <c r="U3506" i="2"/>
  <c r="N3559" i="2"/>
  <c r="O3568" i="2"/>
  <c r="P3568" i="2" s="1"/>
  <c r="Q3652" i="2"/>
  <c r="N3652" i="2"/>
  <c r="M3652" i="2"/>
  <c r="Q3669" i="2"/>
  <c r="M3669" i="2"/>
  <c r="N3720" i="2"/>
  <c r="U3720" i="2" s="1"/>
  <c r="M3720" i="2"/>
  <c r="Q3720" i="2"/>
  <c r="N3526" i="2"/>
  <c r="U3526" i="2" s="1"/>
  <c r="M3526" i="2"/>
  <c r="Q3526" i="2"/>
  <c r="N3561" i="2"/>
  <c r="U3561" i="2" s="1"/>
  <c r="M3561" i="2"/>
  <c r="N3574" i="2"/>
  <c r="M3574" i="2"/>
  <c r="Q3574" i="2"/>
  <c r="Q3631" i="2"/>
  <c r="N3631" i="2"/>
  <c r="U3631" i="2" s="1"/>
  <c r="M3631" i="2"/>
  <c r="N3669" i="2"/>
  <c r="Q3759" i="2"/>
  <c r="M3759" i="2"/>
  <c r="N3759" i="2"/>
  <c r="M3577" i="2"/>
  <c r="U3577" i="2"/>
  <c r="Q3577" i="2"/>
  <c r="S3577" i="2" s="1"/>
  <c r="T3577" i="2" s="1"/>
  <c r="Q3610" i="2"/>
  <c r="N3610" i="2"/>
  <c r="M3610" i="2"/>
  <c r="N3507" i="2"/>
  <c r="U3507" i="2" s="1"/>
  <c r="M3507" i="2"/>
  <c r="Q3737" i="2"/>
  <c r="N3737" i="2"/>
  <c r="M3737" i="2"/>
  <c r="N3513" i="2"/>
  <c r="M3569" i="2"/>
  <c r="N3569" i="2"/>
  <c r="U3569" i="2" s="1"/>
  <c r="O3577" i="2"/>
  <c r="Q3626" i="2"/>
  <c r="N3626" i="2"/>
  <c r="M3626" i="2"/>
  <c r="U3655" i="2"/>
  <c r="Q3655" i="2"/>
  <c r="S3655" i="2" s="1"/>
  <c r="T3655" i="2" s="1"/>
  <c r="M3655" i="2"/>
  <c r="R3703" i="2"/>
  <c r="O3703" i="2"/>
  <c r="Q3568" i="2"/>
  <c r="S3568" i="2" s="1"/>
  <c r="T3568" i="2" s="1"/>
  <c r="Q3617" i="2"/>
  <c r="N3617" i="2"/>
  <c r="M3617" i="2"/>
  <c r="N3635" i="2"/>
  <c r="U3635" i="2" s="1"/>
  <c r="M3635" i="2"/>
  <c r="N3645" i="2"/>
  <c r="U3645" i="2" s="1"/>
  <c r="M3645" i="2"/>
  <c r="R3692" i="2"/>
  <c r="O3692" i="2"/>
  <c r="M3740" i="2"/>
  <c r="N3740" i="2"/>
  <c r="U3740" i="2" s="1"/>
  <c r="Q3740" i="2"/>
  <c r="Q3627" i="2"/>
  <c r="N3627" i="2"/>
  <c r="M3627" i="2"/>
  <c r="Q3633" i="2"/>
  <c r="Q3768" i="2"/>
  <c r="M3768" i="2"/>
  <c r="N3768" i="2"/>
  <c r="M3656" i="2"/>
  <c r="N3656" i="2"/>
  <c r="U3656" i="2" s="1"/>
  <c r="Q3714" i="2"/>
  <c r="N3714" i="2"/>
  <c r="M3714" i="2"/>
  <c r="N3673" i="2"/>
  <c r="U3673" i="2" s="1"/>
  <c r="M3673" i="2"/>
  <c r="Q3638" i="2"/>
  <c r="N3638" i="2"/>
  <c r="U3638" i="2" s="1"/>
  <c r="M3638" i="2"/>
  <c r="Q3755" i="2"/>
  <c r="N3755" i="2"/>
  <c r="M3755" i="2"/>
  <c r="Q3625" i="2"/>
  <c r="N3625" i="2"/>
  <c r="U3625" i="2" s="1"/>
  <c r="M3625" i="2"/>
  <c r="N3678" i="2"/>
  <c r="U3678" i="2" s="1"/>
  <c r="M3678" i="2"/>
  <c r="Q3678" i="2"/>
  <c r="Q3685" i="2"/>
  <c r="N3685" i="2"/>
  <c r="U3685" i="2" s="1"/>
  <c r="M3685" i="2"/>
  <c r="Q3715" i="2"/>
  <c r="N3715" i="2"/>
  <c r="U3715" i="2" s="1"/>
  <c r="M3715" i="2"/>
  <c r="N3779" i="2"/>
  <c r="Q3779" i="2"/>
  <c r="M3779" i="2"/>
  <c r="N3646" i="2"/>
  <c r="U3646" i="2" s="1"/>
  <c r="M3646" i="2"/>
  <c r="Q3646" i="2"/>
  <c r="Q3648" i="2"/>
  <c r="N3648" i="2"/>
  <c r="U3648" i="2" s="1"/>
  <c r="M3648" i="2"/>
  <c r="Q3654" i="2"/>
  <c r="Q3656" i="2"/>
  <c r="M3706" i="2"/>
  <c r="N3706" i="2"/>
  <c r="Q3706" i="2"/>
  <c r="N3636" i="2"/>
  <c r="M3636" i="2"/>
  <c r="M3654" i="2"/>
  <c r="Q3668" i="2"/>
  <c r="N3668" i="2"/>
  <c r="U3668" i="2" s="1"/>
  <c r="M3668" i="2"/>
  <c r="Q3738" i="2"/>
  <c r="M3738" i="2"/>
  <c r="N3738" i="2"/>
  <c r="U3738" i="2" s="1"/>
  <c r="Q3776" i="2"/>
  <c r="N3776" i="2"/>
  <c r="U3776" i="2" s="1"/>
  <c r="M3776" i="2"/>
  <c r="Q3636" i="2"/>
  <c r="N3654" i="2"/>
  <c r="U3654" i="2" s="1"/>
  <c r="N3666" i="2"/>
  <c r="U3666" i="2" s="1"/>
  <c r="M3666" i="2"/>
  <c r="O3676" i="2"/>
  <c r="Q3722" i="2"/>
  <c r="N3722" i="2"/>
  <c r="U3722" i="2" s="1"/>
  <c r="M3722" i="2"/>
  <c r="Q3666" i="2"/>
  <c r="Q3681" i="2"/>
  <c r="N3681" i="2"/>
  <c r="U3681" i="2" s="1"/>
  <c r="M3681" i="2"/>
  <c r="Q3616" i="2"/>
  <c r="N3616" i="2"/>
  <c r="M3616" i="2"/>
  <c r="Q3671" i="2"/>
  <c r="N3671" i="2"/>
  <c r="U3671" i="2" s="1"/>
  <c r="M3671" i="2"/>
  <c r="M3674" i="2"/>
  <c r="Q3674" i="2"/>
  <c r="N3674" i="2"/>
  <c r="U3674" i="2" s="1"/>
  <c r="Q3659" i="2"/>
  <c r="N3659" i="2"/>
  <c r="M3659" i="2"/>
  <c r="U3703" i="2"/>
  <c r="Q3703" i="2"/>
  <c r="M3703" i="2"/>
  <c r="M3773" i="2"/>
  <c r="Q3773" i="2"/>
  <c r="N3773" i="2"/>
  <c r="U3692" i="2"/>
  <c r="Q3692" i="2"/>
  <c r="M3692" i="2"/>
  <c r="N3708" i="2"/>
  <c r="U3708" i="2" s="1"/>
  <c r="M3708" i="2"/>
  <c r="Q3708" i="2"/>
  <c r="Q3711" i="2"/>
  <c r="N3711" i="2"/>
  <c r="M3711" i="2"/>
  <c r="Q3725" i="2"/>
  <c r="N3725" i="2"/>
  <c r="M3725" i="2"/>
  <c r="Q3676" i="2"/>
  <c r="S3676" i="2" s="1"/>
  <c r="T3676" i="2" s="1"/>
  <c r="M3729" i="2"/>
  <c r="N3729" i="2"/>
  <c r="U3729" i="2" s="1"/>
  <c r="Q3732" i="2"/>
  <c r="N3732" i="2"/>
  <c r="M3732" i="2"/>
  <c r="Q3781" i="2"/>
  <c r="M3781" i="2"/>
  <c r="N3781" i="2"/>
  <c r="U3781" i="2" s="1"/>
  <c r="Q3690" i="2"/>
  <c r="N3690" i="2"/>
  <c r="M3690" i="2"/>
  <c r="Q3698" i="2"/>
  <c r="N3698" i="2"/>
  <c r="U3698" i="2" s="1"/>
  <c r="M3698" i="2"/>
  <c r="Q3723" i="2"/>
  <c r="N3723" i="2"/>
  <c r="U3723" i="2" s="1"/>
  <c r="M3723" i="2"/>
  <c r="Q3734" i="2"/>
  <c r="N3734" i="2"/>
  <c r="U3734" i="2" s="1"/>
  <c r="M3734" i="2"/>
  <c r="Q3753" i="2"/>
  <c r="N3753" i="2"/>
  <c r="U3753" i="2" s="1"/>
  <c r="M3753" i="2"/>
  <c r="M3856" i="2"/>
  <c r="Q3856" i="2"/>
  <c r="N3856" i="2"/>
  <c r="Q3704" i="2"/>
  <c r="N3704" i="2"/>
  <c r="U3704" i="2" s="1"/>
  <c r="Q3709" i="2"/>
  <c r="N3709" i="2"/>
  <c r="U3709" i="2" s="1"/>
  <c r="M3709" i="2"/>
  <c r="Q3765" i="2"/>
  <c r="M3765" i="2"/>
  <c r="N3765" i="2"/>
  <c r="U3765" i="2" s="1"/>
  <c r="Q3770" i="2"/>
  <c r="N3770" i="2"/>
  <c r="M3770" i="2"/>
  <c r="M3760" i="2"/>
  <c r="N3760" i="2"/>
  <c r="U3760" i="2" s="1"/>
  <c r="M3704" i="2"/>
  <c r="Q3746" i="2"/>
  <c r="N3746" i="2"/>
  <c r="U3746" i="2" s="1"/>
  <c r="M3746" i="2"/>
  <c r="Q3760" i="2"/>
  <c r="Q3691" i="2"/>
  <c r="N3691" i="2"/>
  <c r="U3691" i="2" s="1"/>
  <c r="Q3699" i="2"/>
  <c r="N3699" i="2"/>
  <c r="U3699" i="2" s="1"/>
  <c r="M3699" i="2"/>
  <c r="U3749" i="2"/>
  <c r="Q3749" i="2"/>
  <c r="M3749" i="2"/>
  <c r="Q3757" i="2"/>
  <c r="N3757" i="2"/>
  <c r="M3757" i="2"/>
  <c r="R3837" i="2"/>
  <c r="O3837" i="2"/>
  <c r="M3691" i="2"/>
  <c r="R3749" i="2"/>
  <c r="O3749" i="2"/>
  <c r="Q3754" i="2"/>
  <c r="N3754" i="2"/>
  <c r="U3754" i="2" s="1"/>
  <c r="M3754" i="2"/>
  <c r="N3766" i="2"/>
  <c r="U3766" i="2" s="1"/>
  <c r="Q3766" i="2"/>
  <c r="M3766" i="2"/>
  <c r="M3694" i="2"/>
  <c r="N3694" i="2"/>
  <c r="Q3705" i="2"/>
  <c r="M3705" i="2"/>
  <c r="Q3710" i="2"/>
  <c r="N3710" i="2"/>
  <c r="M3710" i="2"/>
  <c r="N3719" i="2"/>
  <c r="U3719" i="2" s="1"/>
  <c r="M3719" i="2"/>
  <c r="Q3719" i="2"/>
  <c r="N3761" i="2"/>
  <c r="U3761" i="2" s="1"/>
  <c r="M3761" i="2"/>
  <c r="Q3761" i="2"/>
  <c r="Q3700" i="2"/>
  <c r="N3700" i="2"/>
  <c r="U3700" i="2" s="1"/>
  <c r="M3700" i="2"/>
  <c r="N3705" i="2"/>
  <c r="U3705" i="2" s="1"/>
  <c r="Q3713" i="2"/>
  <c r="N3713" i="2"/>
  <c r="U3713" i="2" s="1"/>
  <c r="M3713" i="2"/>
  <c r="Q3747" i="2"/>
  <c r="N3747" i="2"/>
  <c r="M3747" i="2"/>
  <c r="Q3775" i="2"/>
  <c r="N3775" i="2"/>
  <c r="M3775" i="2"/>
  <c r="Q3717" i="2"/>
  <c r="N3717" i="2"/>
  <c r="N3742" i="2"/>
  <c r="U3742" i="2" s="1"/>
  <c r="M3742" i="2"/>
  <c r="Q3742" i="2"/>
  <c r="Q3744" i="2"/>
  <c r="N3744" i="2"/>
  <c r="M3744" i="2"/>
  <c r="M3783" i="2"/>
  <c r="Q3783" i="2"/>
  <c r="N3783" i="2"/>
  <c r="Q3694" i="2"/>
  <c r="M3717" i="2"/>
  <c r="N3731" i="2"/>
  <c r="U3731" i="2" s="1"/>
  <c r="M3731" i="2"/>
  <c r="Q3731" i="2"/>
  <c r="Q3772" i="2"/>
  <c r="N3772" i="2"/>
  <c r="U3772" i="2" s="1"/>
  <c r="M3772" i="2"/>
  <c r="Q3778" i="2"/>
  <c r="N3778" i="2"/>
  <c r="M3778" i="2"/>
  <c r="Q3802" i="2"/>
  <c r="M3802" i="2"/>
  <c r="N3802" i="2"/>
  <c r="U3837" i="2"/>
  <c r="Q3837" i="2"/>
  <c r="M3837" i="2"/>
  <c r="Q3858" i="2"/>
  <c r="N3858" i="2"/>
  <c r="U3858" i="2" s="1"/>
  <c r="M3858" i="2"/>
  <c r="Q3792" i="2"/>
  <c r="N3792" i="2"/>
  <c r="Q3797" i="2"/>
  <c r="N3797" i="2"/>
  <c r="M3797" i="2"/>
  <c r="M3941" i="2"/>
  <c r="Q3941" i="2"/>
  <c r="N3941" i="2"/>
  <c r="U3941" i="2" s="1"/>
  <c r="Q3803" i="2"/>
  <c r="N3803" i="2"/>
  <c r="M3803" i="2"/>
  <c r="Q3807" i="2"/>
  <c r="N3807" i="2"/>
  <c r="U3807" i="2" s="1"/>
  <c r="M3807" i="2"/>
  <c r="Q3838" i="2"/>
  <c r="N3838" i="2"/>
  <c r="U3838" i="2" s="1"/>
  <c r="Q3866" i="2"/>
  <c r="M3866" i="2"/>
  <c r="M3838" i="2"/>
  <c r="Q3845" i="2"/>
  <c r="N3845" i="2"/>
  <c r="U3845" i="2" s="1"/>
  <c r="M3845" i="2"/>
  <c r="N3866" i="2"/>
  <c r="N3831" i="2"/>
  <c r="U3831" i="2" s="1"/>
  <c r="M3831" i="2"/>
  <c r="Q3864" i="2"/>
  <c r="N3864" i="2"/>
  <c r="U3864" i="2" s="1"/>
  <c r="M3864" i="2"/>
  <c r="N3870" i="2"/>
  <c r="Q3870" i="2"/>
  <c r="M3870" i="2"/>
  <c r="N3873" i="2"/>
  <c r="U3873" i="2" s="1"/>
  <c r="M3873" i="2"/>
  <c r="Q3873" i="2"/>
  <c r="Q3798" i="2"/>
  <c r="N3798" i="2"/>
  <c r="U3798" i="2" s="1"/>
  <c r="M3798" i="2"/>
  <c r="Q3831" i="2"/>
  <c r="Q3867" i="2"/>
  <c r="N3867" i="2"/>
  <c r="U3867" i="2" s="1"/>
  <c r="M3867" i="2"/>
  <c r="Q3939" i="2"/>
  <c r="M3939" i="2"/>
  <c r="N3939" i="2"/>
  <c r="U3939" i="2" s="1"/>
  <c r="Q3982" i="2"/>
  <c r="M3982" i="2"/>
  <c r="N3982" i="2"/>
  <c r="U3982" i="2" s="1"/>
  <c r="N3784" i="2"/>
  <c r="U3784" i="2" s="1"/>
  <c r="Q3784" i="2"/>
  <c r="M3935" i="2"/>
  <c r="Q3935" i="2"/>
  <c r="N3935" i="2"/>
  <c r="U3935" i="2" s="1"/>
  <c r="Q3804" i="2"/>
  <c r="M3804" i="2"/>
  <c r="N3822" i="2"/>
  <c r="U3822" i="2" s="1"/>
  <c r="M3822" i="2"/>
  <c r="Q3822" i="2"/>
  <c r="N3804" i="2"/>
  <c r="U3804" i="2" s="1"/>
  <c r="N3857" i="2"/>
  <c r="U3857" i="2" s="1"/>
  <c r="Q3857" i="2"/>
  <c r="M3857" i="2"/>
  <c r="Q3786" i="2"/>
  <c r="N3786" i="2"/>
  <c r="M3786" i="2"/>
  <c r="Q3799" i="2"/>
  <c r="N3799" i="2"/>
  <c r="M3799" i="2"/>
  <c r="Q3868" i="2"/>
  <c r="N3868" i="2"/>
  <c r="U3868" i="2" s="1"/>
  <c r="M3868" i="2"/>
  <c r="Q3788" i="2"/>
  <c r="N3788" i="2"/>
  <c r="M3788" i="2"/>
  <c r="N3796" i="2"/>
  <c r="U3796" i="2" s="1"/>
  <c r="M3796" i="2"/>
  <c r="Q3938" i="2"/>
  <c r="N3938" i="2"/>
  <c r="U3938" i="2" s="1"/>
  <c r="M3938" i="2"/>
  <c r="Q3981" i="2"/>
  <c r="N3981" i="2"/>
  <c r="U3981" i="2" s="1"/>
  <c r="M3981" i="2"/>
  <c r="N3871" i="2"/>
  <c r="U3871" i="2" s="1"/>
  <c r="Q3871" i="2"/>
  <c r="Q3978" i="2"/>
  <c r="N3978" i="2"/>
  <c r="M3978" i="2"/>
  <c r="N3942" i="2"/>
  <c r="U3942" i="2" s="1"/>
  <c r="Q3942" i="2"/>
  <c r="M3942" i="2"/>
  <c r="Q3953" i="2"/>
  <c r="N3953" i="2"/>
  <c r="M3953" i="2"/>
  <c r="N3936" i="2"/>
  <c r="U3936" i="2" s="1"/>
  <c r="M3936" i="2"/>
  <c r="U3872" i="2"/>
  <c r="Q3936" i="2"/>
  <c r="Q3979" i="2"/>
  <c r="N3979" i="2"/>
  <c r="M3979" i="2"/>
  <c r="U3943" i="2"/>
  <c r="Q3943" i="2"/>
  <c r="M3943" i="2"/>
  <c r="O3943" i="2"/>
  <c r="R3943" i="2"/>
  <c r="M3956" i="2"/>
  <c r="Q3956" i="2"/>
  <c r="N3956" i="2"/>
  <c r="U3956" i="2" s="1"/>
  <c r="Q3988" i="2"/>
  <c r="N3988" i="2"/>
  <c r="U3988" i="2" s="1"/>
  <c r="M3988" i="2"/>
  <c r="Q3937" i="2"/>
  <c r="N3937" i="2"/>
  <c r="U3937" i="2" s="1"/>
  <c r="M3937" i="2"/>
  <c r="O3872" i="2"/>
  <c r="P3872" i="2" s="1"/>
  <c r="Q3962" i="2"/>
  <c r="N3962" i="2"/>
  <c r="M3962" i="2"/>
  <c r="Q3872" i="2"/>
  <c r="S3872" i="2" s="1"/>
  <c r="T3872" i="2" s="1"/>
  <c r="N3934" i="2"/>
  <c r="U3934" i="2" s="1"/>
  <c r="Q3934" i="2"/>
  <c r="M3934" i="2"/>
  <c r="M3944" i="2"/>
  <c r="N3957" i="2"/>
  <c r="Q3957" i="2"/>
  <c r="M3957" i="2"/>
  <c r="Q3989" i="2"/>
  <c r="N3989" i="2"/>
  <c r="U3989" i="2" s="1"/>
  <c r="M3989" i="2"/>
  <c r="O3940" i="2"/>
  <c r="U3960" i="2"/>
  <c r="Q4060" i="2"/>
  <c r="N4060" i="2"/>
  <c r="U4060" i="2" s="1"/>
  <c r="M4060" i="2"/>
  <c r="Q4132" i="2"/>
  <c r="N4132" i="2"/>
  <c r="M4132" i="2"/>
  <c r="Q3940" i="2"/>
  <c r="S3940" i="2" s="1"/>
  <c r="T3940" i="2" s="1"/>
  <c r="N4048" i="2"/>
  <c r="U4048" i="2" s="1"/>
  <c r="M4048" i="2"/>
  <c r="Q4048" i="2"/>
  <c r="U3940" i="2"/>
  <c r="Q4133" i="2"/>
  <c r="M4133" i="2"/>
  <c r="N4133" i="2"/>
  <c r="U4133" i="2" s="1"/>
  <c r="Q4173" i="2"/>
  <c r="N4173" i="2"/>
  <c r="U4173" i="2" s="1"/>
  <c r="M4173" i="2"/>
  <c r="Q4178" i="2"/>
  <c r="N4178" i="2"/>
  <c r="M4178" i="2"/>
  <c r="Q4068" i="2"/>
  <c r="N4068" i="2"/>
  <c r="M4068" i="2"/>
  <c r="Q4071" i="2"/>
  <c r="N4071" i="2"/>
  <c r="U4071" i="2" s="1"/>
  <c r="Q4094" i="2"/>
  <c r="N4094" i="2"/>
  <c r="M4094" i="2"/>
  <c r="M4174" i="2"/>
  <c r="Q4174" i="2"/>
  <c r="N4174" i="2"/>
  <c r="Q4095" i="2"/>
  <c r="N4095" i="2"/>
  <c r="M4095" i="2"/>
  <c r="M3945" i="2"/>
  <c r="N3958" i="2"/>
  <c r="Q4161" i="2"/>
  <c r="N4161" i="2"/>
  <c r="M4161" i="2"/>
  <c r="N3945" i="2"/>
  <c r="U3945" i="2" s="1"/>
  <c r="Q3958" i="2"/>
  <c r="N4107" i="2"/>
  <c r="Q4107" i="2"/>
  <c r="M4107" i="2"/>
  <c r="Q4062" i="2"/>
  <c r="N4062" i="2"/>
  <c r="Q4160" i="2"/>
  <c r="M4160" i="2"/>
  <c r="N4160" i="2"/>
  <c r="U4160" i="2" s="1"/>
  <c r="Q4170" i="2"/>
  <c r="N4170" i="2"/>
  <c r="U4170" i="2" s="1"/>
  <c r="M4170" i="2"/>
  <c r="Q4209" i="2"/>
  <c r="N4209" i="2"/>
  <c r="U4209" i="2" s="1"/>
  <c r="M4209" i="2"/>
  <c r="M4153" i="2"/>
  <c r="N4153" i="2"/>
  <c r="U4153" i="2" s="1"/>
  <c r="Q4153" i="2"/>
  <c r="Q4301" i="2"/>
  <c r="N4301" i="2"/>
  <c r="M4301" i="2"/>
  <c r="U4063" i="2"/>
  <c r="Q4063" i="2"/>
  <c r="S4063" i="2" s="1"/>
  <c r="T4063" i="2" s="1"/>
  <c r="M4063" i="2"/>
  <c r="P4063" i="2" s="1"/>
  <c r="Q4108" i="2"/>
  <c r="N4108" i="2"/>
  <c r="U4108" i="2" s="1"/>
  <c r="M4108" i="2"/>
  <c r="M4150" i="2"/>
  <c r="Q4150" i="2"/>
  <c r="Q4242" i="2"/>
  <c r="M4242" i="2"/>
  <c r="N4242" i="2"/>
  <c r="U4242" i="2" s="1"/>
  <c r="Q4105" i="2"/>
  <c r="M4105" i="2"/>
  <c r="N4105" i="2"/>
  <c r="U4105" i="2" s="1"/>
  <c r="Q4130" i="2"/>
  <c r="N4130" i="2"/>
  <c r="U4130" i="2" s="1"/>
  <c r="M4130" i="2"/>
  <c r="N4150" i="2"/>
  <c r="Q4154" i="2"/>
  <c r="N4154" i="2"/>
  <c r="M4154" i="2"/>
  <c r="Q4162" i="2"/>
  <c r="N4162" i="2"/>
  <c r="M4162" i="2"/>
  <c r="N4189" i="2"/>
  <c r="M4189" i="2"/>
  <c r="Q4189" i="2"/>
  <c r="M4158" i="2"/>
  <c r="Q4158" i="2"/>
  <c r="N4158" i="2"/>
  <c r="U4158" i="2" s="1"/>
  <c r="O4179" i="2"/>
  <c r="Q4234" i="2"/>
  <c r="N4234" i="2"/>
  <c r="U4234" i="2" s="1"/>
  <c r="M4234" i="2"/>
  <c r="Q4073" i="2"/>
  <c r="N4073" i="2"/>
  <c r="U4073" i="2" s="1"/>
  <c r="N4151" i="2"/>
  <c r="U4151" i="2" s="1"/>
  <c r="M4151" i="2"/>
  <c r="Q4151" i="2"/>
  <c r="N4047" i="2"/>
  <c r="U4047" i="2" s="1"/>
  <c r="M4047" i="2"/>
  <c r="Q4096" i="2"/>
  <c r="M4096" i="2"/>
  <c r="N4103" i="2"/>
  <c r="U4103" i="2" s="1"/>
  <c r="M4103" i="2"/>
  <c r="Q4103" i="2"/>
  <c r="Q4131" i="2"/>
  <c r="N4131" i="2"/>
  <c r="U4131" i="2" s="1"/>
  <c r="M4131" i="2"/>
  <c r="N4096" i="2"/>
  <c r="Q4106" i="2"/>
  <c r="N4106" i="2"/>
  <c r="U4106" i="2" s="1"/>
  <c r="M4106" i="2"/>
  <c r="Q4163" i="2"/>
  <c r="N4163" i="2"/>
  <c r="U4163" i="2" s="1"/>
  <c r="Q4148" i="2"/>
  <c r="N4148" i="2"/>
  <c r="U4148" i="2" s="1"/>
  <c r="M4148" i="2"/>
  <c r="Q4155" i="2"/>
  <c r="M4155" i="2"/>
  <c r="N4155" i="2"/>
  <c r="U4155" i="2" s="1"/>
  <c r="N4159" i="2"/>
  <c r="M4159" i="2"/>
  <c r="Q4159" i="2"/>
  <c r="N4156" i="2"/>
  <c r="U4156" i="2" s="1"/>
  <c r="M4156" i="2"/>
  <c r="N4167" i="2"/>
  <c r="M4167" i="2"/>
  <c r="Q4190" i="2"/>
  <c r="N4190" i="2"/>
  <c r="M4190" i="2"/>
  <c r="Q4245" i="2"/>
  <c r="N4245" i="2"/>
  <c r="M4245" i="2"/>
  <c r="M4250" i="2"/>
  <c r="N4250" i="2"/>
  <c r="Q4250" i="2"/>
  <c r="M4263" i="2"/>
  <c r="N4263" i="2"/>
  <c r="U4263" i="2" s="1"/>
  <c r="Q4263" i="2"/>
  <c r="N4152" i="2"/>
  <c r="U4152" i="2" s="1"/>
  <c r="M4152" i="2"/>
  <c r="Q4167" i="2"/>
  <c r="Q4176" i="2"/>
  <c r="N4176" i="2"/>
  <c r="M4176" i="2"/>
  <c r="U4179" i="2"/>
  <c r="Q4179" i="2"/>
  <c r="S4179" i="2" s="1"/>
  <c r="T4179" i="2" s="1"/>
  <c r="M4179" i="2"/>
  <c r="M4182" i="2"/>
  <c r="Q4182" i="2"/>
  <c r="N4182" i="2"/>
  <c r="M4185" i="2"/>
  <c r="Q4185" i="2"/>
  <c r="N4185" i="2"/>
  <c r="Q4100" i="2"/>
  <c r="Q4157" i="2"/>
  <c r="N4168" i="2"/>
  <c r="U4168" i="2" s="1"/>
  <c r="M4168" i="2"/>
  <c r="Q4210" i="2"/>
  <c r="N4210" i="2"/>
  <c r="U4210" i="2" s="1"/>
  <c r="M4210" i="2"/>
  <c r="Q4168" i="2"/>
  <c r="Q4177" i="2"/>
  <c r="N4177" i="2"/>
  <c r="U4177" i="2" s="1"/>
  <c r="M4177" i="2"/>
  <c r="N4183" i="2"/>
  <c r="M4183" i="2"/>
  <c r="Q4183" i="2"/>
  <c r="Q4293" i="2"/>
  <c r="N4293" i="2"/>
  <c r="U4293" i="2" s="1"/>
  <c r="M4293" i="2"/>
  <c r="M4157" i="2"/>
  <c r="Q4165" i="2"/>
  <c r="N4165" i="2"/>
  <c r="U4165" i="2" s="1"/>
  <c r="M4165" i="2"/>
  <c r="Q4171" i="2"/>
  <c r="M4171" i="2"/>
  <c r="M4180" i="2"/>
  <c r="N4180" i="2"/>
  <c r="Q4186" i="2"/>
  <c r="N4186" i="2"/>
  <c r="U4186" i="2" s="1"/>
  <c r="M4186" i="2"/>
  <c r="M4203" i="2"/>
  <c r="Q4203" i="2"/>
  <c r="N4203" i="2"/>
  <c r="Q4129" i="2"/>
  <c r="M4129" i="2"/>
  <c r="N4157" i="2"/>
  <c r="N4171" i="2"/>
  <c r="N4129" i="2"/>
  <c r="N4201" i="2"/>
  <c r="U4201" i="2" s="1"/>
  <c r="M4201" i="2"/>
  <c r="Q4201" i="2"/>
  <c r="N4247" i="2"/>
  <c r="U4247" i="2" s="1"/>
  <c r="M4247" i="2"/>
  <c r="Q4149" i="2"/>
  <c r="M4149" i="2"/>
  <c r="Q4180" i="2"/>
  <c r="N4223" i="2"/>
  <c r="U4223" i="2" s="1"/>
  <c r="M4223" i="2"/>
  <c r="M4166" i="2"/>
  <c r="Q4166" i="2"/>
  <c r="N4166" i="2"/>
  <c r="N4184" i="2"/>
  <c r="M4184" i="2"/>
  <c r="N4244" i="2"/>
  <c r="U4244" i="2" s="1"/>
  <c r="Q4244" i="2"/>
  <c r="M4244" i="2"/>
  <c r="Q4247" i="2"/>
  <c r="N4149" i="2"/>
  <c r="M4169" i="2"/>
  <c r="Q4169" i="2"/>
  <c r="N4169" i="2"/>
  <c r="N4175" i="2"/>
  <c r="U4175" i="2" s="1"/>
  <c r="M4175" i="2"/>
  <c r="Q4175" i="2"/>
  <c r="Q4223" i="2"/>
  <c r="M4277" i="2"/>
  <c r="Q4277" i="2"/>
  <c r="N4277" i="2"/>
  <c r="Q4187" i="2"/>
  <c r="M4187" i="2"/>
  <c r="N4187" i="2"/>
  <c r="U4187" i="2" s="1"/>
  <c r="M4221" i="2"/>
  <c r="N4214" i="2"/>
  <c r="U4214" i="2" s="1"/>
  <c r="Q4214" i="2"/>
  <c r="N4211" i="2"/>
  <c r="U4211" i="2" s="1"/>
  <c r="Q4271" i="2"/>
  <c r="M4271" i="2"/>
  <c r="P4271" i="2" s="1"/>
  <c r="U4271" i="2"/>
  <c r="M4282" i="2"/>
  <c r="Q4282" i="2"/>
  <c r="N4282" i="2"/>
  <c r="U4282" i="2" s="1"/>
  <c r="N4240" i="2"/>
  <c r="U4240" i="2" s="1"/>
  <c r="Q4240" i="2"/>
  <c r="M4194" i="2"/>
  <c r="N4194" i="2"/>
  <c r="Q4261" i="2"/>
  <c r="M4261" i="2"/>
  <c r="Q4265" i="2"/>
  <c r="Q4272" i="2"/>
  <c r="N4272" i="2"/>
  <c r="M4272" i="2"/>
  <c r="M4181" i="2"/>
  <c r="N4261" i="2"/>
  <c r="M4265" i="2"/>
  <c r="Q4284" i="2"/>
  <c r="N4284" i="2"/>
  <c r="M4284" i="2"/>
  <c r="N4181" i="2"/>
  <c r="N4265" i="2"/>
  <c r="U4265" i="2" s="1"/>
  <c r="Q4194" i="2"/>
  <c r="N4268" i="2"/>
  <c r="U4268" i="2" s="1"/>
  <c r="Q4268" i="2"/>
  <c r="M4268" i="2"/>
  <c r="M4172" i="2"/>
  <c r="N4256" i="2"/>
  <c r="Q4285" i="2"/>
  <c r="N4285" i="2"/>
  <c r="U4285" i="2" s="1"/>
  <c r="M4285" i="2"/>
  <c r="Q4256" i="2"/>
  <c r="Q4289" i="2"/>
  <c r="N4289" i="2"/>
  <c r="M4289" i="2"/>
  <c r="U1317" i="2" l="1"/>
  <c r="R3033" i="2"/>
  <c r="S3033" i="2" s="1"/>
  <c r="T3033" i="2" s="1"/>
  <c r="U4221" i="2"/>
  <c r="O4221" i="2"/>
  <c r="P816" i="2"/>
  <c r="P2962" i="2"/>
  <c r="P444" i="2"/>
  <c r="R2968" i="2"/>
  <c r="O2759" i="2"/>
  <c r="S1495" i="2"/>
  <c r="T1495" i="2" s="1"/>
  <c r="P4179" i="2"/>
  <c r="R2458" i="2"/>
  <c r="O2437" i="2"/>
  <c r="U2144" i="2"/>
  <c r="P1718" i="2"/>
  <c r="R2930" i="2"/>
  <c r="S2930" i="2" s="1"/>
  <c r="T2930" i="2" s="1"/>
  <c r="R2776" i="2"/>
  <c r="S2776" i="2" s="1"/>
  <c r="T2776" i="2" s="1"/>
  <c r="P1107" i="2"/>
  <c r="O3960" i="2"/>
  <c r="P3960" i="2" s="1"/>
  <c r="S3007" i="2"/>
  <c r="T3007" i="2" s="1"/>
  <c r="O3039" i="2"/>
  <c r="P3039" i="2" s="1"/>
  <c r="S2953" i="2"/>
  <c r="T2953" i="2" s="1"/>
  <c r="O2776" i="2"/>
  <c r="S3329" i="2"/>
  <c r="T3329" i="2" s="1"/>
  <c r="R3039" i="2"/>
  <c r="S3039" i="2" s="1"/>
  <c r="T3039" i="2" s="1"/>
  <c r="U2389" i="2"/>
  <c r="R1759" i="2"/>
  <c r="P3837" i="2"/>
  <c r="R2963" i="2"/>
  <c r="U2458" i="2"/>
  <c r="O2389" i="2"/>
  <c r="P1423" i="2"/>
  <c r="O2986" i="2"/>
  <c r="P2409" i="2"/>
  <c r="U917" i="2"/>
  <c r="O1730" i="2"/>
  <c r="P1730" i="2" s="1"/>
  <c r="R2271" i="2"/>
  <c r="U1857" i="2"/>
  <c r="U829" i="2"/>
  <c r="S586" i="2"/>
  <c r="T586" i="2" s="1"/>
  <c r="P2953" i="2"/>
  <c r="R2734" i="2"/>
  <c r="S2734" i="2" s="1"/>
  <c r="T2734" i="2" s="1"/>
  <c r="S2654" i="2"/>
  <c r="T2654" i="2" s="1"/>
  <c r="R2443" i="2"/>
  <c r="S2443" i="2" s="1"/>
  <c r="T2443" i="2" s="1"/>
  <c r="O2440" i="2"/>
  <c r="U2214" i="2"/>
  <c r="O1999" i="2"/>
  <c r="P1999" i="2" s="1"/>
  <c r="R1683" i="2"/>
  <c r="O310" i="2"/>
  <c r="P310" i="2" s="1"/>
  <c r="S236" i="2"/>
  <c r="T236" i="2" s="1"/>
  <c r="P566" i="2"/>
  <c r="O4172" i="2"/>
  <c r="P3397" i="2"/>
  <c r="S3258" i="2"/>
  <c r="T3258" i="2" s="1"/>
  <c r="U1759" i="2"/>
  <c r="O1857" i="2"/>
  <c r="P1857" i="2" s="1"/>
  <c r="O1833" i="2"/>
  <c r="S1337" i="2"/>
  <c r="T1337" i="2" s="1"/>
  <c r="O1477" i="2"/>
  <c r="P1477" i="2" s="1"/>
  <c r="U580" i="2"/>
  <c r="S3397" i="2"/>
  <c r="T3397" i="2" s="1"/>
  <c r="P2841" i="2"/>
  <c r="R1833" i="2"/>
  <c r="O1413" i="2"/>
  <c r="O829" i="2"/>
  <c r="P1247" i="2"/>
  <c r="R1247" i="2"/>
  <c r="O3174" i="2"/>
  <c r="U3174" i="2"/>
  <c r="O2734" i="2"/>
  <c r="P2734" i="2" s="1"/>
  <c r="U2271" i="2"/>
  <c r="S2242" i="2"/>
  <c r="T2242" i="2" s="1"/>
  <c r="R1413" i="2"/>
  <c r="R3506" i="2"/>
  <c r="P2276" i="2"/>
  <c r="U686" i="2"/>
  <c r="S769" i="2"/>
  <c r="T769" i="2" s="1"/>
  <c r="S1180" i="2"/>
  <c r="T1180" i="2" s="1"/>
  <c r="P2443" i="2"/>
  <c r="P2926" i="2"/>
  <c r="P1197" i="2"/>
  <c r="S849" i="2"/>
  <c r="T849" i="2" s="1"/>
  <c r="S1187" i="2"/>
  <c r="T1187" i="2" s="1"/>
  <c r="S986" i="2"/>
  <c r="T986" i="2" s="1"/>
  <c r="S1246" i="2"/>
  <c r="T1246" i="2" s="1"/>
  <c r="S1973" i="2"/>
  <c r="T1973" i="2" s="1"/>
  <c r="R2982" i="2"/>
  <c r="S2982" i="2" s="1"/>
  <c r="T2982" i="2" s="1"/>
  <c r="P2049" i="2"/>
  <c r="P1590" i="2"/>
  <c r="R1307" i="2"/>
  <c r="S1307" i="2" s="1"/>
  <c r="T1307" i="2" s="1"/>
  <c r="R2627" i="2"/>
  <c r="S2627" i="2" s="1"/>
  <c r="T2627" i="2" s="1"/>
  <c r="O2982" i="2"/>
  <c r="P2982" i="2" s="1"/>
  <c r="U3031" i="2"/>
  <c r="U1314" i="2"/>
  <c r="O1307" i="2"/>
  <c r="P1307" i="2" s="1"/>
  <c r="O2627" i="2"/>
  <c r="P2627" i="2" s="1"/>
  <c r="P2578" i="2"/>
  <c r="R1820" i="2"/>
  <c r="S1820" i="2" s="1"/>
  <c r="T1820" i="2" s="1"/>
  <c r="O1113" i="2"/>
  <c r="P1113" i="2" s="1"/>
  <c r="S355" i="2"/>
  <c r="T355" i="2" s="1"/>
  <c r="S2926" i="2"/>
  <c r="T2926" i="2" s="1"/>
  <c r="U990" i="2"/>
  <c r="U1113" i="2"/>
  <c r="U1685" i="2"/>
  <c r="O636" i="2"/>
  <c r="U1247" i="2"/>
  <c r="R636" i="2"/>
  <c r="S636" i="2" s="1"/>
  <c r="T636" i="2" s="1"/>
  <c r="R3031" i="2"/>
  <c r="S3031" i="2" s="1"/>
  <c r="T3031" i="2" s="1"/>
  <c r="R2999" i="2"/>
  <c r="S2999" i="2" s="1"/>
  <c r="T2999" i="2" s="1"/>
  <c r="R2936" i="2"/>
  <c r="S2936" i="2" s="1"/>
  <c r="T2936" i="2" s="1"/>
  <c r="P2741" i="2"/>
  <c r="P2652" i="2"/>
  <c r="O1167" i="2"/>
  <c r="P1167" i="2" s="1"/>
  <c r="S3960" i="2"/>
  <c r="T3960" i="2" s="1"/>
  <c r="U2999" i="2"/>
  <c r="R1167" i="2"/>
  <c r="S1167" i="2" s="1"/>
  <c r="T1167" i="2" s="1"/>
  <c r="R2272" i="2"/>
  <c r="S2272" i="2" s="1"/>
  <c r="T2272" i="2" s="1"/>
  <c r="R310" i="2"/>
  <c r="P2759" i="2"/>
  <c r="S1450" i="2"/>
  <c r="T1450" i="2" s="1"/>
  <c r="S1756" i="2"/>
  <c r="T1756" i="2" s="1"/>
  <c r="O1314" i="2"/>
  <c r="P2979" i="2"/>
  <c r="P2144" i="2"/>
  <c r="S2924" i="2"/>
  <c r="T2924" i="2" s="1"/>
  <c r="P2731" i="2"/>
  <c r="P2680" i="2"/>
  <c r="P2389" i="2"/>
  <c r="P3044" i="2"/>
  <c r="S2680" i="2"/>
  <c r="T2680" i="2" s="1"/>
  <c r="O990" i="2"/>
  <c r="P990" i="2" s="1"/>
  <c r="O666" i="2"/>
  <c r="P666" i="2" s="1"/>
  <c r="S1746" i="2"/>
  <c r="T1746" i="2" s="1"/>
  <c r="O3944" i="2"/>
  <c r="P1450" i="2"/>
  <c r="U3568" i="2"/>
  <c r="S2965" i="2"/>
  <c r="T2965" i="2" s="1"/>
  <c r="U2443" i="2"/>
  <c r="R2598" i="2"/>
  <c r="S2598" i="2" s="1"/>
  <c r="T2598" i="2" s="1"/>
  <c r="R1689" i="2"/>
  <c r="S1689" i="2" s="1"/>
  <c r="T1689" i="2" s="1"/>
  <c r="R299" i="2"/>
  <c r="S299" i="2" s="1"/>
  <c r="T299" i="2" s="1"/>
  <c r="R3944" i="2"/>
  <c r="S3944" i="2" s="1"/>
  <c r="T3944" i="2" s="1"/>
  <c r="O2968" i="2"/>
  <c r="P2968" i="2" s="1"/>
  <c r="P2848" i="2"/>
  <c r="U2598" i="2"/>
  <c r="O2014" i="2"/>
  <c r="P2014" i="2" s="1"/>
  <c r="P627" i="2"/>
  <c r="O2965" i="2"/>
  <c r="P2965" i="2" s="1"/>
  <c r="O2958" i="2"/>
  <c r="P2958" i="2" s="1"/>
  <c r="U2409" i="2"/>
  <c r="S1664" i="2"/>
  <c r="T1664" i="2" s="1"/>
  <c r="S3174" i="2"/>
  <c r="T3174" i="2" s="1"/>
  <c r="O1597" i="2"/>
  <c r="P1597" i="2" s="1"/>
  <c r="R2966" i="2"/>
  <c r="P2859" i="2"/>
  <c r="P2576" i="2"/>
  <c r="U1597" i="2"/>
  <c r="O580" i="2"/>
  <c r="P580" i="2" s="1"/>
  <c r="P2599" i="2"/>
  <c r="P2353" i="2"/>
  <c r="U2014" i="2"/>
  <c r="P3506" i="2"/>
  <c r="O2931" i="2"/>
  <c r="P2931" i="2" s="1"/>
  <c r="S2049" i="2"/>
  <c r="T2049" i="2" s="1"/>
  <c r="R1327" i="2"/>
  <c r="S1327" i="2" s="1"/>
  <c r="T1327" i="2" s="1"/>
  <c r="P1039" i="2"/>
  <c r="R1470" i="2"/>
  <c r="S1470" i="2" s="1"/>
  <c r="T1470" i="2" s="1"/>
  <c r="O3005" i="2"/>
  <c r="P3005" i="2" s="1"/>
  <c r="P2775" i="2"/>
  <c r="O1327" i="2"/>
  <c r="P1327" i="2" s="1"/>
  <c r="U3029" i="2"/>
  <c r="U2931" i="2"/>
  <c r="R3005" i="2"/>
  <c r="S3005" i="2" s="1"/>
  <c r="T3005" i="2" s="1"/>
  <c r="P1081" i="2"/>
  <c r="S1202" i="2"/>
  <c r="T1202" i="2" s="1"/>
  <c r="S2014" i="2"/>
  <c r="T2014" i="2" s="1"/>
  <c r="P3940" i="2"/>
  <c r="O3038" i="2"/>
  <c r="P3038" i="2" s="1"/>
  <c r="P2776" i="2"/>
  <c r="S2530" i="2"/>
  <c r="T2530" i="2" s="1"/>
  <c r="S1597" i="2"/>
  <c r="T1597" i="2" s="1"/>
  <c r="P1495" i="2"/>
  <c r="S4172" i="2"/>
  <c r="T4172" i="2" s="1"/>
  <c r="S3153" i="2"/>
  <c r="T3153" i="2" s="1"/>
  <c r="S2428" i="2"/>
  <c r="T2428" i="2" s="1"/>
  <c r="S2151" i="2"/>
  <c r="T2151" i="2" s="1"/>
  <c r="U1746" i="2"/>
  <c r="U299" i="2"/>
  <c r="R2409" i="2"/>
  <c r="S2409" i="2" s="1"/>
  <c r="T2409" i="2" s="1"/>
  <c r="O1746" i="2"/>
  <c r="P1746" i="2" s="1"/>
  <c r="O3029" i="2"/>
  <c r="P3029" i="2" s="1"/>
  <c r="O1703" i="2"/>
  <c r="P1703" i="2" s="1"/>
  <c r="R3038" i="2"/>
  <c r="S3038" i="2" s="1"/>
  <c r="T3038" i="2" s="1"/>
  <c r="P1314" i="2"/>
  <c r="P3655" i="2"/>
  <c r="U2970" i="2"/>
  <c r="O2272" i="2"/>
  <c r="P2272" i="2" s="1"/>
  <c r="P1413" i="2"/>
  <c r="P93" i="2"/>
  <c r="O2970" i="2"/>
  <c r="P2970" i="2" s="1"/>
  <c r="P2945" i="2"/>
  <c r="S2698" i="2"/>
  <c r="T2698" i="2" s="1"/>
  <c r="O1820" i="2"/>
  <c r="S2922" i="2"/>
  <c r="T2922" i="2" s="1"/>
  <c r="S2584" i="2"/>
  <c r="T2584" i="2" s="1"/>
  <c r="P2955" i="2"/>
  <c r="S444" i="2"/>
  <c r="T444" i="2" s="1"/>
  <c r="P137" i="2"/>
  <c r="S1643" i="2"/>
  <c r="T1643" i="2" s="1"/>
  <c r="O686" i="2"/>
  <c r="P686" i="2" s="1"/>
  <c r="P2866" i="2"/>
  <c r="O2177" i="2"/>
  <c r="P2177" i="2" s="1"/>
  <c r="R2177" i="2"/>
  <c r="S2177" i="2" s="1"/>
  <c r="T2177" i="2" s="1"/>
  <c r="S1718" i="2"/>
  <c r="T1718" i="2" s="1"/>
  <c r="O122" i="2"/>
  <c r="P122" i="2" s="1"/>
  <c r="U1689" i="2"/>
  <c r="U1202" i="2"/>
  <c r="U122" i="2"/>
  <c r="S1685" i="2"/>
  <c r="T1685" i="2" s="1"/>
  <c r="P1689" i="2"/>
  <c r="P2657" i="2"/>
  <c r="P1337" i="2"/>
  <c r="S704" i="2"/>
  <c r="T704" i="2" s="1"/>
  <c r="R2759" i="2"/>
  <c r="S2759" i="2" s="1"/>
  <c r="T2759" i="2" s="1"/>
  <c r="P2437" i="2"/>
  <c r="S1449" i="2"/>
  <c r="T1449" i="2" s="1"/>
  <c r="P3329" i="2"/>
  <c r="P3153" i="2"/>
  <c r="P2922" i="2"/>
  <c r="P1218" i="2"/>
  <c r="U4172" i="2"/>
  <c r="O1202" i="2"/>
  <c r="P1202" i="2" s="1"/>
  <c r="P2429" i="2"/>
  <c r="S3020" i="2"/>
  <c r="T3020" i="2" s="1"/>
  <c r="P2753" i="2"/>
  <c r="P656" i="2"/>
  <c r="S3943" i="2"/>
  <c r="T3943" i="2" s="1"/>
  <c r="S2753" i="2"/>
  <c r="T2753" i="2" s="1"/>
  <c r="S2973" i="2"/>
  <c r="T2973" i="2" s="1"/>
  <c r="S3003" i="2"/>
  <c r="T3003" i="2" s="1"/>
  <c r="R3028" i="2"/>
  <c r="S3028" i="2" s="1"/>
  <c r="T3028" i="2" s="1"/>
  <c r="S2963" i="2"/>
  <c r="T2963" i="2" s="1"/>
  <c r="P807" i="2"/>
  <c r="O2949" i="2"/>
  <c r="P2949" i="2" s="1"/>
  <c r="U1973" i="2"/>
  <c r="P1098" i="2"/>
  <c r="P1683" i="2"/>
  <c r="S2968" i="2"/>
  <c r="T2968" i="2" s="1"/>
  <c r="R2949" i="2"/>
  <c r="S2949" i="2" s="1"/>
  <c r="T2949" i="2" s="1"/>
  <c r="O2936" i="2"/>
  <c r="P2936" i="2" s="1"/>
  <c r="R1703" i="2"/>
  <c r="S1703" i="2" s="1"/>
  <c r="T1703" i="2" s="1"/>
  <c r="R1477" i="2"/>
  <c r="S1477" i="2" s="1"/>
  <c r="T1477" i="2" s="1"/>
  <c r="U1779" i="2"/>
  <c r="S3044" i="2"/>
  <c r="T3044" i="2" s="1"/>
  <c r="P2659" i="2"/>
  <c r="P2440" i="2"/>
  <c r="O1828" i="2"/>
  <c r="P1828" i="2" s="1"/>
  <c r="P2455" i="2"/>
  <c r="O1432" i="2"/>
  <c r="P1432" i="2" s="1"/>
  <c r="P769" i="2"/>
  <c r="U3028" i="2"/>
  <c r="P2432" i="2"/>
  <c r="P2428" i="2"/>
  <c r="P1803" i="2"/>
  <c r="S268" i="2"/>
  <c r="T268" i="2" s="1"/>
  <c r="R1432" i="2"/>
  <c r="S1432" i="2" s="1"/>
  <c r="T1432" i="2" s="1"/>
  <c r="O2881" i="2"/>
  <c r="P2881" i="2" s="1"/>
  <c r="U2619" i="2"/>
  <c r="O1685" i="2"/>
  <c r="P1685" i="2" s="1"/>
  <c r="P1606" i="2"/>
  <c r="P1281" i="2"/>
  <c r="S1188" i="2"/>
  <c r="T1188" i="2" s="1"/>
  <c r="O497" i="2"/>
  <c r="P497" i="2" s="1"/>
  <c r="S4271" i="2"/>
  <c r="T4271" i="2" s="1"/>
  <c r="S3466" i="2"/>
  <c r="T3466" i="2" s="1"/>
  <c r="S3098" i="2"/>
  <c r="T3098" i="2" s="1"/>
  <c r="R2881" i="2"/>
  <c r="S2881" i="2" s="1"/>
  <c r="T2881" i="2" s="1"/>
  <c r="P348" i="2"/>
  <c r="P1759" i="2"/>
  <c r="S2966" i="2"/>
  <c r="T2966" i="2" s="1"/>
  <c r="O2619" i="2"/>
  <c r="P2619" i="2" s="1"/>
  <c r="O1973" i="2"/>
  <c r="P1973" i="2" s="1"/>
  <c r="S122" i="2"/>
  <c r="T122" i="2" s="1"/>
  <c r="O2991" i="2"/>
  <c r="P2991" i="2" s="1"/>
  <c r="P1747" i="2"/>
  <c r="U1730" i="2"/>
  <c r="P4172" i="2"/>
  <c r="P1767" i="2"/>
  <c r="O1760" i="2"/>
  <c r="P1760" i="2" s="1"/>
  <c r="P3007" i="2"/>
  <c r="U1718" i="2"/>
  <c r="S1730" i="2"/>
  <c r="T1730" i="2" s="1"/>
  <c r="O3355" i="2"/>
  <c r="P3355" i="2" s="1"/>
  <c r="R2144" i="2"/>
  <c r="S2144" i="2" s="1"/>
  <c r="T2144" i="2" s="1"/>
  <c r="R1760" i="2"/>
  <c r="S1760" i="2" s="1"/>
  <c r="T1760" i="2" s="1"/>
  <c r="P912" i="2"/>
  <c r="U497" i="2"/>
  <c r="O3035" i="2"/>
  <c r="P3035" i="2" s="1"/>
  <c r="U2991" i="2"/>
  <c r="R3355" i="2"/>
  <c r="P2946" i="2"/>
  <c r="O3003" i="2"/>
  <c r="P3003" i="2" s="1"/>
  <c r="R3035" i="2"/>
  <c r="S3035" i="2" s="1"/>
  <c r="T3035" i="2" s="1"/>
  <c r="S2741" i="2"/>
  <c r="T2741" i="2" s="1"/>
  <c r="O701" i="2"/>
  <c r="P701" i="2" s="1"/>
  <c r="R1779" i="2"/>
  <c r="S1779" i="2" s="1"/>
  <c r="T1779" i="2" s="1"/>
  <c r="S3506" i="2"/>
  <c r="T3506" i="2" s="1"/>
  <c r="O2794" i="2"/>
  <c r="P2794" i="2" s="1"/>
  <c r="P2214" i="2"/>
  <c r="R2214" i="2"/>
  <c r="S2214" i="2" s="1"/>
  <c r="T2214" i="2" s="1"/>
  <c r="U1828" i="2"/>
  <c r="S1247" i="2"/>
  <c r="T1247" i="2" s="1"/>
  <c r="O2963" i="2"/>
  <c r="P2963" i="2" s="1"/>
  <c r="R3040" i="2"/>
  <c r="S3040" i="2" s="1"/>
  <c r="T3040" i="2" s="1"/>
  <c r="O3040" i="2"/>
  <c r="P3040" i="2" s="1"/>
  <c r="R2426" i="2"/>
  <c r="S2426" i="2" s="1"/>
  <c r="T2426" i="2" s="1"/>
  <c r="O2426" i="2"/>
  <c r="P2426" i="2" s="1"/>
  <c r="R1763" i="2"/>
  <c r="U1763" i="2"/>
  <c r="O1424" i="2"/>
  <c r="P1424" i="2" s="1"/>
  <c r="R1424" i="2"/>
  <c r="S1424" i="2" s="1"/>
  <c r="T1424" i="2" s="1"/>
  <c r="U1424" i="2"/>
  <c r="U2973" i="2"/>
  <c r="P3031" i="2"/>
  <c r="S2954" i="2"/>
  <c r="T2954" i="2" s="1"/>
  <c r="S2929" i="2"/>
  <c r="T2929" i="2" s="1"/>
  <c r="S2458" i="2"/>
  <c r="T2458" i="2" s="1"/>
  <c r="O1763" i="2"/>
  <c r="P1763" i="2" s="1"/>
  <c r="P621" i="2"/>
  <c r="P3032" i="2"/>
  <c r="P3098" i="2"/>
  <c r="P2778" i="2"/>
  <c r="P2523" i="2"/>
  <c r="P2263" i="2"/>
  <c r="R3322" i="2"/>
  <c r="S3322" i="2" s="1"/>
  <c r="T3322" i="2" s="1"/>
  <c r="O3322" i="2"/>
  <c r="P3322" i="2" s="1"/>
  <c r="U3322" i="2"/>
  <c r="S2196" i="2"/>
  <c r="T2196" i="2" s="1"/>
  <c r="O2976" i="2"/>
  <c r="R2976" i="2"/>
  <c r="S2976" i="2" s="1"/>
  <c r="T2976" i="2" s="1"/>
  <c r="O1227" i="2"/>
  <c r="P1227" i="2" s="1"/>
  <c r="R1227" i="2"/>
  <c r="S1227" i="2" s="1"/>
  <c r="T1227" i="2" s="1"/>
  <c r="R384" i="2"/>
  <c r="S384" i="2" s="1"/>
  <c r="T384" i="2" s="1"/>
  <c r="O384" i="2"/>
  <c r="P384" i="2" s="1"/>
  <c r="P3692" i="2"/>
  <c r="P3118" i="2"/>
  <c r="P2654" i="2"/>
  <c r="P2011" i="2"/>
  <c r="U3032" i="2"/>
  <c r="P2929" i="2"/>
  <c r="S1763" i="2"/>
  <c r="T1763" i="2" s="1"/>
  <c r="P4221" i="2"/>
  <c r="S1759" i="2"/>
  <c r="T1759" i="2" s="1"/>
  <c r="U1686" i="2"/>
  <c r="R1686" i="2"/>
  <c r="O1686" i="2"/>
  <c r="P1686" i="2" s="1"/>
  <c r="R1955" i="2"/>
  <c r="S1955" i="2" s="1"/>
  <c r="T1955" i="2" s="1"/>
  <c r="O1955" i="2"/>
  <c r="P1955" i="2" s="1"/>
  <c r="U1955" i="2"/>
  <c r="R1211" i="2"/>
  <c r="S1211" i="2" s="1"/>
  <c r="T1211" i="2" s="1"/>
  <c r="U1211" i="2"/>
  <c r="O1211" i="2"/>
  <c r="P1211" i="2" s="1"/>
  <c r="R622" i="2"/>
  <c r="S622" i="2" s="1"/>
  <c r="T622" i="2" s="1"/>
  <c r="O622" i="2"/>
  <c r="U622" i="2"/>
  <c r="S2718" i="2"/>
  <c r="T2718" i="2" s="1"/>
  <c r="R1523" i="2"/>
  <c r="S1523" i="2" s="1"/>
  <c r="T1523" i="2" s="1"/>
  <c r="O1523" i="2"/>
  <c r="P1523" i="2" s="1"/>
  <c r="R1661" i="2"/>
  <c r="S1661" i="2" s="1"/>
  <c r="T1661" i="2" s="1"/>
  <c r="O1661" i="2"/>
  <c r="P1661" i="2" s="1"/>
  <c r="U1661" i="2"/>
  <c r="P3172" i="2"/>
  <c r="O2973" i="2"/>
  <c r="P2973" i="2" s="1"/>
  <c r="O1129" i="2"/>
  <c r="P1129" i="2" s="1"/>
  <c r="R1129" i="2"/>
  <c r="S1129" i="2" s="1"/>
  <c r="T1129" i="2" s="1"/>
  <c r="U1129" i="2"/>
  <c r="R570" i="2"/>
  <c r="S570" i="2" s="1"/>
  <c r="T570" i="2" s="1"/>
  <c r="O570" i="2"/>
  <c r="P570" i="2" s="1"/>
  <c r="P3703" i="2"/>
  <c r="R3032" i="2"/>
  <c r="U2455" i="2"/>
  <c r="R578" i="2"/>
  <c r="S578" i="2" s="1"/>
  <c r="T578" i="2" s="1"/>
  <c r="O578" i="2"/>
  <c r="P578" i="2" s="1"/>
  <c r="P3060" i="2"/>
  <c r="R4100" i="2"/>
  <c r="S4100" i="2" s="1"/>
  <c r="T4100" i="2" s="1"/>
  <c r="O4100" i="2"/>
  <c r="P4100" i="2" s="1"/>
  <c r="P2976" i="2"/>
  <c r="P3676" i="2"/>
  <c r="S2885" i="2"/>
  <c r="T2885" i="2" s="1"/>
  <c r="S2778" i="2"/>
  <c r="T2778" i="2" s="1"/>
  <c r="P2458" i="2"/>
  <c r="R2455" i="2"/>
  <c r="S2455" i="2" s="1"/>
  <c r="T2455" i="2" s="1"/>
  <c r="O1251" i="2"/>
  <c r="P1251" i="2" s="1"/>
  <c r="R1251" i="2"/>
  <c r="S1251" i="2" s="1"/>
  <c r="T1251" i="2" s="1"/>
  <c r="P636" i="2"/>
  <c r="P2986" i="2"/>
  <c r="U3041" i="2"/>
  <c r="O3041" i="2"/>
  <c r="R3041" i="2"/>
  <c r="S3041" i="2" s="1"/>
  <c r="T3041" i="2" s="1"/>
  <c r="U2794" i="2"/>
  <c r="O2878" i="2"/>
  <c r="P2878" i="2" s="1"/>
  <c r="R2878" i="2"/>
  <c r="S2878" i="2" s="1"/>
  <c r="T2878" i="2" s="1"/>
  <c r="O1643" i="2"/>
  <c r="P1643" i="2" s="1"/>
  <c r="U1643" i="2"/>
  <c r="O1133" i="2"/>
  <c r="P1133" i="2" s="1"/>
  <c r="R1133" i="2"/>
  <c r="S1133" i="2" s="1"/>
  <c r="T1133" i="2" s="1"/>
  <c r="P268" i="2"/>
  <c r="R4164" i="2"/>
  <c r="S4164" i="2" s="1"/>
  <c r="T4164" i="2" s="1"/>
  <c r="O4164" i="2"/>
  <c r="P4164" i="2" s="1"/>
  <c r="U3676" i="2"/>
  <c r="O3023" i="2"/>
  <c r="P3023" i="2" s="1"/>
  <c r="R3023" i="2"/>
  <c r="S3023" i="2" s="1"/>
  <c r="T3023" i="2" s="1"/>
  <c r="R2449" i="2"/>
  <c r="S2449" i="2" s="1"/>
  <c r="T2449" i="2" s="1"/>
  <c r="O2449" i="2"/>
  <c r="P2449" i="2" s="1"/>
  <c r="S2429" i="2"/>
  <c r="T2429" i="2" s="1"/>
  <c r="U1382" i="2"/>
  <c r="R1382" i="2"/>
  <c r="S1382" i="2" s="1"/>
  <c r="T1382" i="2" s="1"/>
  <c r="O1382" i="2"/>
  <c r="P1382" i="2" s="1"/>
  <c r="P1140" i="2"/>
  <c r="O20" i="2"/>
  <c r="P20" i="2" s="1"/>
  <c r="R20" i="2"/>
  <c r="S20" i="2" s="1"/>
  <c r="T20" i="2" s="1"/>
  <c r="R2981" i="2"/>
  <c r="S2981" i="2" s="1"/>
  <c r="T2981" i="2" s="1"/>
  <c r="O2981" i="2"/>
  <c r="P2981" i="2" s="1"/>
  <c r="O2248" i="2"/>
  <c r="P2248" i="2" s="1"/>
  <c r="R2248" i="2"/>
  <c r="S2248" i="2" s="1"/>
  <c r="T2248" i="2" s="1"/>
  <c r="O1676" i="2"/>
  <c r="P1676" i="2" s="1"/>
  <c r="R1676" i="2"/>
  <c r="S1676" i="2" s="1"/>
  <c r="T1676" i="2" s="1"/>
  <c r="S1766" i="2"/>
  <c r="T1766" i="2" s="1"/>
  <c r="S990" i="2"/>
  <c r="T990" i="2" s="1"/>
  <c r="O1782" i="2"/>
  <c r="P1782" i="2" s="1"/>
  <c r="R1782" i="2"/>
  <c r="S1782" i="2" s="1"/>
  <c r="T1782" i="2" s="1"/>
  <c r="O2199" i="2"/>
  <c r="P2199" i="2" s="1"/>
  <c r="R2199" i="2"/>
  <c r="S2199" i="2" s="1"/>
  <c r="T2199" i="2" s="1"/>
  <c r="O2988" i="2"/>
  <c r="P2988" i="2" s="1"/>
  <c r="R2988" i="2"/>
  <c r="S2988" i="2" s="1"/>
  <c r="T2988" i="2" s="1"/>
  <c r="O826" i="2"/>
  <c r="P826" i="2" s="1"/>
  <c r="R826" i="2"/>
  <c r="S826" i="2" s="1"/>
  <c r="T826" i="2" s="1"/>
  <c r="R293" i="2"/>
  <c r="S293" i="2" s="1"/>
  <c r="T293" i="2" s="1"/>
  <c r="O293" i="2"/>
  <c r="P293" i="2" s="1"/>
  <c r="O291" i="2"/>
  <c r="P291" i="2" s="1"/>
  <c r="R291" i="2"/>
  <c r="S291" i="2" s="1"/>
  <c r="T291" i="2" s="1"/>
  <c r="R3633" i="2"/>
  <c r="S3633" i="2" s="1"/>
  <c r="T3633" i="2" s="1"/>
  <c r="O3633" i="2"/>
  <c r="P3633" i="2" s="1"/>
  <c r="U2922" i="2"/>
  <c r="R2849" i="2"/>
  <c r="S2849" i="2" s="1"/>
  <c r="T2849" i="2" s="1"/>
  <c r="O2849" i="2"/>
  <c r="P2849" i="2" s="1"/>
  <c r="O2316" i="2"/>
  <c r="P2316" i="2" s="1"/>
  <c r="R2316" i="2"/>
  <c r="S2316" i="2" s="1"/>
  <c r="T2316" i="2" s="1"/>
  <c r="R2459" i="2"/>
  <c r="S2459" i="2" s="1"/>
  <c r="T2459" i="2" s="1"/>
  <c r="O2459" i="2"/>
  <c r="P2459" i="2" s="1"/>
  <c r="U1676" i="2"/>
  <c r="O1578" i="2"/>
  <c r="P1578" i="2" s="1"/>
  <c r="R1578" i="2"/>
  <c r="S1578" i="2" s="1"/>
  <c r="T1578" i="2" s="1"/>
  <c r="P1756" i="2"/>
  <c r="P829" i="2"/>
  <c r="S402" i="2"/>
  <c r="T402" i="2" s="1"/>
  <c r="O3001" i="2"/>
  <c r="P3001" i="2" s="1"/>
  <c r="U3001" i="2"/>
  <c r="P2966" i="2"/>
  <c r="O1289" i="2"/>
  <c r="P1289" i="2" s="1"/>
  <c r="R1289" i="2"/>
  <c r="S1289" i="2" s="1"/>
  <c r="T1289" i="2" s="1"/>
  <c r="R677" i="2"/>
  <c r="S677" i="2" s="1"/>
  <c r="T677" i="2" s="1"/>
  <c r="O677" i="2"/>
  <c r="P677" i="2" s="1"/>
  <c r="O415" i="2"/>
  <c r="P415" i="2" s="1"/>
  <c r="R415" i="2"/>
  <c r="S415" i="2" s="1"/>
  <c r="T415" i="2" s="1"/>
  <c r="S1363" i="2"/>
  <c r="T1363" i="2" s="1"/>
  <c r="S828" i="2"/>
  <c r="T828" i="2" s="1"/>
  <c r="U2966" i="2"/>
  <c r="P366" i="2"/>
  <c r="O3505" i="2"/>
  <c r="P3505" i="2" s="1"/>
  <c r="R3505" i="2"/>
  <c r="S3505" i="2" s="1"/>
  <c r="T3505" i="2" s="1"/>
  <c r="S2921" i="2"/>
  <c r="T2921" i="2" s="1"/>
  <c r="O1553" i="2"/>
  <c r="P1553" i="2" s="1"/>
  <c r="R1553" i="2"/>
  <c r="S1553" i="2" s="1"/>
  <c r="T1553" i="2" s="1"/>
  <c r="R1401" i="2"/>
  <c r="S1401" i="2" s="1"/>
  <c r="T1401" i="2" s="1"/>
  <c r="O1401" i="2"/>
  <c r="P1401" i="2" s="1"/>
  <c r="U1197" i="2"/>
  <c r="P236" i="2"/>
  <c r="P828" i="2"/>
  <c r="R3013" i="2"/>
  <c r="S3013" i="2" s="1"/>
  <c r="T3013" i="2" s="1"/>
  <c r="O3013" i="2"/>
  <c r="P3013" i="2" s="1"/>
  <c r="U3013" i="2"/>
  <c r="S2991" i="2"/>
  <c r="T2991" i="2" s="1"/>
  <c r="R2998" i="2"/>
  <c r="S2998" i="2" s="1"/>
  <c r="T2998" i="2" s="1"/>
  <c r="O2998" i="2"/>
  <c r="P2998" i="2" s="1"/>
  <c r="R2987" i="2"/>
  <c r="S2987" i="2" s="1"/>
  <c r="T2987" i="2" s="1"/>
  <c r="O2987" i="2"/>
  <c r="P2987" i="2" s="1"/>
  <c r="S1857" i="2"/>
  <c r="T1857" i="2" s="1"/>
  <c r="R980" i="2"/>
  <c r="S980" i="2" s="1"/>
  <c r="T980" i="2" s="1"/>
  <c r="U980" i="2"/>
  <c r="O980" i="2"/>
  <c r="P980" i="2" s="1"/>
  <c r="P622" i="2"/>
  <c r="R3019" i="2"/>
  <c r="S3019" i="2" s="1"/>
  <c r="T3019" i="2" s="1"/>
  <c r="O3019" i="2"/>
  <c r="P3019" i="2" s="1"/>
  <c r="P3041" i="2"/>
  <c r="U2987" i="2"/>
  <c r="U2965" i="2"/>
  <c r="R1550" i="2"/>
  <c r="S1550" i="2" s="1"/>
  <c r="T1550" i="2" s="1"/>
  <c r="O1550" i="2"/>
  <c r="P1550" i="2" s="1"/>
  <c r="S1097" i="2"/>
  <c r="T1097" i="2" s="1"/>
  <c r="S102" i="2"/>
  <c r="T102" i="2" s="1"/>
  <c r="S2794" i="2"/>
  <c r="T2794" i="2" s="1"/>
  <c r="O2944" i="2"/>
  <c r="P2944" i="2" s="1"/>
  <c r="R2944" i="2"/>
  <c r="S2944" i="2" s="1"/>
  <c r="T2944" i="2" s="1"/>
  <c r="O1101" i="2"/>
  <c r="P1101" i="2" s="1"/>
  <c r="R1101" i="2"/>
  <c r="S1101" i="2" s="1"/>
  <c r="T1101" i="2" s="1"/>
  <c r="U1101" i="2"/>
  <c r="U1401" i="2"/>
  <c r="S666" i="2"/>
  <c r="T666" i="2" s="1"/>
  <c r="R3768" i="2"/>
  <c r="S3768" i="2" s="1"/>
  <c r="T3768" i="2" s="1"/>
  <c r="O3768" i="2"/>
  <c r="P3768" i="2" s="1"/>
  <c r="U3768" i="2"/>
  <c r="O3563" i="2"/>
  <c r="P3563" i="2" s="1"/>
  <c r="R3563" i="2"/>
  <c r="S3563" i="2" s="1"/>
  <c r="T3563" i="2" s="1"/>
  <c r="O3021" i="2"/>
  <c r="R3021" i="2"/>
  <c r="S3021" i="2" s="1"/>
  <c r="T3021" i="2" s="1"/>
  <c r="U3021" i="2"/>
  <c r="R3102" i="2"/>
  <c r="S3102" i="2" s="1"/>
  <c r="T3102" i="2" s="1"/>
  <c r="O3102" i="2"/>
  <c r="P3102" i="2" s="1"/>
  <c r="U3102" i="2"/>
  <c r="R2888" i="2"/>
  <c r="S2888" i="2" s="1"/>
  <c r="T2888" i="2" s="1"/>
  <c r="O2888" i="2"/>
  <c r="P2888" i="2" s="1"/>
  <c r="U2888" i="2"/>
  <c r="R2192" i="2"/>
  <c r="S2192" i="2" s="1"/>
  <c r="T2192" i="2" s="1"/>
  <c r="O2192" i="2"/>
  <c r="U2192" i="2"/>
  <c r="R1744" i="2"/>
  <c r="S1744" i="2" s="1"/>
  <c r="T1744" i="2" s="1"/>
  <c r="O1744" i="2"/>
  <c r="P1744" i="2" s="1"/>
  <c r="U1744" i="2"/>
  <c r="R4261" i="2"/>
  <c r="S4261" i="2" s="1"/>
  <c r="T4261" i="2" s="1"/>
  <c r="O4261" i="2"/>
  <c r="P4261" i="2" s="1"/>
  <c r="U4261" i="2"/>
  <c r="O4277" i="2"/>
  <c r="R4277" i="2"/>
  <c r="S4277" i="2" s="1"/>
  <c r="T4277" i="2" s="1"/>
  <c r="R2943" i="2"/>
  <c r="S2943" i="2" s="1"/>
  <c r="T2943" i="2" s="1"/>
  <c r="O2943" i="2"/>
  <c r="P2943" i="2" s="1"/>
  <c r="O2456" i="2"/>
  <c r="P2456" i="2" s="1"/>
  <c r="R2456" i="2"/>
  <c r="S2456" i="2" s="1"/>
  <c r="T2456" i="2" s="1"/>
  <c r="U2456" i="2"/>
  <c r="R2372" i="2"/>
  <c r="S2372" i="2" s="1"/>
  <c r="T2372" i="2" s="1"/>
  <c r="O2372" i="2"/>
  <c r="O2175" i="2"/>
  <c r="P2175" i="2" s="1"/>
  <c r="R2175" i="2"/>
  <c r="S2175" i="2" s="1"/>
  <c r="T2175" i="2" s="1"/>
  <c r="R1483" i="2"/>
  <c r="S1483" i="2" s="1"/>
  <c r="T1483" i="2" s="1"/>
  <c r="O1483" i="2"/>
  <c r="U1483" i="2"/>
  <c r="R4194" i="2"/>
  <c r="S4194" i="2" s="1"/>
  <c r="T4194" i="2" s="1"/>
  <c r="O4194" i="2"/>
  <c r="P4194" i="2" s="1"/>
  <c r="O4214" i="2"/>
  <c r="P4214" i="2" s="1"/>
  <c r="R4214" i="2"/>
  <c r="S4214" i="2" s="1"/>
  <c r="T4214" i="2" s="1"/>
  <c r="R4183" i="2"/>
  <c r="S4183" i="2" s="1"/>
  <c r="T4183" i="2" s="1"/>
  <c r="O4183" i="2"/>
  <c r="P4183" i="2" s="1"/>
  <c r="U4183" i="2"/>
  <c r="O4185" i="2"/>
  <c r="P4185" i="2" s="1"/>
  <c r="R4185" i="2"/>
  <c r="S4185" i="2" s="1"/>
  <c r="T4185" i="2" s="1"/>
  <c r="U4185" i="2"/>
  <c r="O4096" i="2"/>
  <c r="R4096" i="2"/>
  <c r="S4096" i="2" s="1"/>
  <c r="T4096" i="2" s="1"/>
  <c r="U4096" i="2"/>
  <c r="O2886" i="2"/>
  <c r="P2886" i="2" s="1"/>
  <c r="R2886" i="2"/>
  <c r="S2886" i="2" s="1"/>
  <c r="T2886" i="2" s="1"/>
  <c r="U2886" i="2"/>
  <c r="O2015" i="2"/>
  <c r="P2015" i="2" s="1"/>
  <c r="R2015" i="2"/>
  <c r="S2015" i="2" s="1"/>
  <c r="T2015" i="2" s="1"/>
  <c r="U2015" i="2"/>
  <c r="O1939" i="2"/>
  <c r="R1939" i="2"/>
  <c r="S1939" i="2" s="1"/>
  <c r="T1939" i="2" s="1"/>
  <c r="U1939" i="2"/>
  <c r="O1614" i="2"/>
  <c r="P1614" i="2" s="1"/>
  <c r="R1614" i="2"/>
  <c r="S1614" i="2" s="1"/>
  <c r="T1614" i="2" s="1"/>
  <c r="U1614" i="2"/>
  <c r="R1811" i="2"/>
  <c r="S1811" i="2" s="1"/>
  <c r="T1811" i="2" s="1"/>
  <c r="O1811" i="2"/>
  <c r="P1811" i="2" s="1"/>
  <c r="U1811" i="2"/>
  <c r="U4277" i="2"/>
  <c r="R3616" i="2"/>
  <c r="S3616" i="2" s="1"/>
  <c r="T3616" i="2" s="1"/>
  <c r="O3616" i="2"/>
  <c r="P3616" i="2" s="1"/>
  <c r="U3616" i="2"/>
  <c r="R3353" i="2"/>
  <c r="S3353" i="2" s="1"/>
  <c r="T3353" i="2" s="1"/>
  <c r="O3353" i="2"/>
  <c r="U3353" i="2"/>
  <c r="O3052" i="2"/>
  <c r="P3052" i="2" s="1"/>
  <c r="U3052" i="2"/>
  <c r="R3052" i="2"/>
  <c r="S3052" i="2" s="1"/>
  <c r="T3052" i="2" s="1"/>
  <c r="R3107" i="2"/>
  <c r="S3107" i="2" s="1"/>
  <c r="T3107" i="2" s="1"/>
  <c r="O3107" i="2"/>
  <c r="P3107" i="2" s="1"/>
  <c r="U3107" i="2"/>
  <c r="O2797" i="2"/>
  <c r="R2797" i="2"/>
  <c r="S2797" i="2" s="1"/>
  <c r="T2797" i="2" s="1"/>
  <c r="U2797" i="2"/>
  <c r="O2702" i="2"/>
  <c r="P2702" i="2" s="1"/>
  <c r="U2702" i="2"/>
  <c r="R2702" i="2"/>
  <c r="S2702" i="2" s="1"/>
  <c r="T2702" i="2" s="1"/>
  <c r="U2943" i="2"/>
  <c r="O2613" i="2"/>
  <c r="P2613" i="2" s="1"/>
  <c r="R2613" i="2"/>
  <c r="S2613" i="2" s="1"/>
  <c r="T2613" i="2" s="1"/>
  <c r="U2613" i="2"/>
  <c r="R2320" i="2"/>
  <c r="S2320" i="2" s="1"/>
  <c r="T2320" i="2" s="1"/>
  <c r="O2320" i="2"/>
  <c r="P2320" i="2" s="1"/>
  <c r="U2320" i="2"/>
  <c r="U2175" i="2"/>
  <c r="O1765" i="2"/>
  <c r="P1765" i="2" s="1"/>
  <c r="R1765" i="2"/>
  <c r="S1765" i="2" s="1"/>
  <c r="T1765" i="2" s="1"/>
  <c r="O1749" i="2"/>
  <c r="R1749" i="2"/>
  <c r="S1749" i="2" s="1"/>
  <c r="T1749" i="2" s="1"/>
  <c r="U1749" i="2"/>
  <c r="O4184" i="2"/>
  <c r="P4184" i="2" s="1"/>
  <c r="R4184" i="2"/>
  <c r="S4184" i="2" s="1"/>
  <c r="T4184" i="2" s="1"/>
  <c r="U4184" i="2"/>
  <c r="O4129" i="2"/>
  <c r="P4129" i="2" s="1"/>
  <c r="R4129" i="2"/>
  <c r="S4129" i="2" s="1"/>
  <c r="T4129" i="2" s="1"/>
  <c r="U4129" i="2"/>
  <c r="R4203" i="2"/>
  <c r="S4203" i="2" s="1"/>
  <c r="T4203" i="2" s="1"/>
  <c r="O4203" i="2"/>
  <c r="P4203" i="2" s="1"/>
  <c r="U4203" i="2"/>
  <c r="R4107" i="2"/>
  <c r="S4107" i="2" s="1"/>
  <c r="T4107" i="2" s="1"/>
  <c r="O4107" i="2"/>
  <c r="P4107" i="2" s="1"/>
  <c r="U4107" i="2"/>
  <c r="O3778" i="2"/>
  <c r="P3778" i="2" s="1"/>
  <c r="R3778" i="2"/>
  <c r="S3778" i="2" s="1"/>
  <c r="T3778" i="2" s="1"/>
  <c r="U3778" i="2"/>
  <c r="R2862" i="2"/>
  <c r="S2862" i="2" s="1"/>
  <c r="T2862" i="2" s="1"/>
  <c r="O2862" i="2"/>
  <c r="P2862" i="2" s="1"/>
  <c r="U2862" i="2"/>
  <c r="R2601" i="2"/>
  <c r="S2601" i="2" s="1"/>
  <c r="T2601" i="2" s="1"/>
  <c r="O2601" i="2"/>
  <c r="P2601" i="2" s="1"/>
  <c r="U2601" i="2"/>
  <c r="O2398" i="2"/>
  <c r="P2398" i="2" s="1"/>
  <c r="R2398" i="2"/>
  <c r="S2398" i="2" s="1"/>
  <c r="T2398" i="2" s="1"/>
  <c r="U2398" i="2"/>
  <c r="R1827" i="2"/>
  <c r="S1827" i="2" s="1"/>
  <c r="T1827" i="2" s="1"/>
  <c r="U1827" i="2"/>
  <c r="O1827" i="2"/>
  <c r="P1827" i="2" s="1"/>
  <c r="R2008" i="2"/>
  <c r="S2008" i="2" s="1"/>
  <c r="T2008" i="2" s="1"/>
  <c r="O2008" i="2"/>
  <c r="P2008" i="2" s="1"/>
  <c r="U2008" i="2"/>
  <c r="R1925" i="2"/>
  <c r="S1925" i="2" s="1"/>
  <c r="T1925" i="2" s="1"/>
  <c r="O1925" i="2"/>
  <c r="P1925" i="2" s="1"/>
  <c r="U1925" i="2"/>
  <c r="O10" i="2"/>
  <c r="R10" i="2"/>
  <c r="S10" i="2" s="1"/>
  <c r="T10" i="2" s="1"/>
  <c r="U10" i="2"/>
  <c r="O4289" i="2"/>
  <c r="P4289" i="2" s="1"/>
  <c r="R4289" i="2"/>
  <c r="S4289" i="2" s="1"/>
  <c r="T4289" i="2" s="1"/>
  <c r="U4289" i="2"/>
  <c r="R4166" i="2"/>
  <c r="S4166" i="2" s="1"/>
  <c r="T4166" i="2" s="1"/>
  <c r="O4166" i="2"/>
  <c r="P4166" i="2" s="1"/>
  <c r="U4166" i="2"/>
  <c r="R4182" i="2"/>
  <c r="S4182" i="2" s="1"/>
  <c r="T4182" i="2" s="1"/>
  <c r="O4182" i="2"/>
  <c r="P4182" i="2" s="1"/>
  <c r="U4182" i="2"/>
  <c r="R3455" i="2"/>
  <c r="S3455" i="2" s="1"/>
  <c r="T3455" i="2" s="1"/>
  <c r="O3455" i="2"/>
  <c r="O2537" i="2"/>
  <c r="R2537" i="2"/>
  <c r="S2537" i="2" s="1"/>
  <c r="T2537" i="2" s="1"/>
  <c r="U2537" i="2"/>
  <c r="R1769" i="2"/>
  <c r="S1769" i="2" s="1"/>
  <c r="T1769" i="2" s="1"/>
  <c r="O1769" i="2"/>
  <c r="P1769" i="2" s="1"/>
  <c r="U1769" i="2"/>
  <c r="O2235" i="2"/>
  <c r="P2235" i="2" s="1"/>
  <c r="R2235" i="2"/>
  <c r="S2235" i="2" s="1"/>
  <c r="T2235" i="2" s="1"/>
  <c r="U2235" i="2"/>
  <c r="O1916" i="2"/>
  <c r="P1916" i="2" s="1"/>
  <c r="R1916" i="2"/>
  <c r="S1916" i="2" s="1"/>
  <c r="T1916" i="2" s="1"/>
  <c r="U1916" i="2"/>
  <c r="R280" i="2"/>
  <c r="S280" i="2" s="1"/>
  <c r="T280" i="2" s="1"/>
  <c r="O280" i="2"/>
  <c r="P280" i="2" s="1"/>
  <c r="U280" i="2"/>
  <c r="O4175" i="2"/>
  <c r="P4175" i="2" s="1"/>
  <c r="R4175" i="2"/>
  <c r="S4175" i="2" s="1"/>
  <c r="T4175" i="2" s="1"/>
  <c r="R4094" i="2"/>
  <c r="S4094" i="2" s="1"/>
  <c r="T4094" i="2" s="1"/>
  <c r="O4094" i="2"/>
  <c r="P4094" i="2" s="1"/>
  <c r="U4094" i="2"/>
  <c r="R3978" i="2"/>
  <c r="S3978" i="2" s="1"/>
  <c r="T3978" i="2" s="1"/>
  <c r="O3978" i="2"/>
  <c r="P3978" i="2" s="1"/>
  <c r="U3978" i="2"/>
  <c r="O3286" i="2"/>
  <c r="P3286" i="2" s="1"/>
  <c r="R3286" i="2"/>
  <c r="S3286" i="2" s="1"/>
  <c r="T3286" i="2" s="1"/>
  <c r="U3286" i="2"/>
  <c r="O2494" i="2"/>
  <c r="P2494" i="2" s="1"/>
  <c r="R2494" i="2"/>
  <c r="S2494" i="2" s="1"/>
  <c r="T2494" i="2" s="1"/>
  <c r="U2494" i="2"/>
  <c r="O844" i="2"/>
  <c r="P844" i="2" s="1"/>
  <c r="R844" i="2"/>
  <c r="S844" i="2" s="1"/>
  <c r="T844" i="2" s="1"/>
  <c r="U844" i="2"/>
  <c r="O1179" i="2"/>
  <c r="P1179" i="2" s="1"/>
  <c r="R1179" i="2"/>
  <c r="S1179" i="2" s="1"/>
  <c r="T1179" i="2" s="1"/>
  <c r="U1179" i="2"/>
  <c r="O68" i="2"/>
  <c r="P68" i="2" s="1"/>
  <c r="R68" i="2"/>
  <c r="S68" i="2" s="1"/>
  <c r="T68" i="2" s="1"/>
  <c r="U68" i="2"/>
  <c r="O4168" i="2"/>
  <c r="R4168" i="2"/>
  <c r="S4168" i="2" s="1"/>
  <c r="T4168" i="2" s="1"/>
  <c r="R3710" i="2"/>
  <c r="S3710" i="2" s="1"/>
  <c r="T3710" i="2" s="1"/>
  <c r="O3710" i="2"/>
  <c r="P3710" i="2" s="1"/>
  <c r="U3710" i="2"/>
  <c r="R3584" i="2"/>
  <c r="S3584" i="2" s="1"/>
  <c r="T3584" i="2" s="1"/>
  <c r="O3584" i="2"/>
  <c r="P3584" i="2" s="1"/>
  <c r="U3584" i="2"/>
  <c r="R3112" i="2"/>
  <c r="S3112" i="2" s="1"/>
  <c r="T3112" i="2" s="1"/>
  <c r="O3112" i="2"/>
  <c r="U3112" i="2"/>
  <c r="R3184" i="2"/>
  <c r="S3184" i="2" s="1"/>
  <c r="T3184" i="2" s="1"/>
  <c r="O3184" i="2"/>
  <c r="P3184" i="2" s="1"/>
  <c r="U3184" i="2"/>
  <c r="R3186" i="2"/>
  <c r="S3186" i="2" s="1"/>
  <c r="T3186" i="2" s="1"/>
  <c r="O3186" i="2"/>
  <c r="P3186" i="2" s="1"/>
  <c r="U3186" i="2"/>
  <c r="O3106" i="2"/>
  <c r="R3106" i="2"/>
  <c r="S3106" i="2" s="1"/>
  <c r="T3106" i="2" s="1"/>
  <c r="R2854" i="2"/>
  <c r="S2854" i="2" s="1"/>
  <c r="T2854" i="2" s="1"/>
  <c r="O2854" i="2"/>
  <c r="P2854" i="2" s="1"/>
  <c r="U2854" i="2"/>
  <c r="R1701" i="2"/>
  <c r="S1701" i="2" s="1"/>
  <c r="T1701" i="2" s="1"/>
  <c r="O1701" i="2"/>
  <c r="U1701" i="2"/>
  <c r="R2092" i="2"/>
  <c r="S2092" i="2" s="1"/>
  <c r="T2092" i="2" s="1"/>
  <c r="O2092" i="2"/>
  <c r="P2092" i="2" s="1"/>
  <c r="U2092" i="2"/>
  <c r="O2010" i="2"/>
  <c r="P2010" i="2" s="1"/>
  <c r="R2010" i="2"/>
  <c r="S2010" i="2" s="1"/>
  <c r="T2010" i="2" s="1"/>
  <c r="U2010" i="2"/>
  <c r="R1300" i="2"/>
  <c r="S1300" i="2" s="1"/>
  <c r="T1300" i="2" s="1"/>
  <c r="O1300" i="2"/>
  <c r="R691" i="2"/>
  <c r="S691" i="2" s="1"/>
  <c r="T691" i="2" s="1"/>
  <c r="O691" i="2"/>
  <c r="P691" i="2" s="1"/>
  <c r="U691" i="2"/>
  <c r="R262" i="2"/>
  <c r="S262" i="2" s="1"/>
  <c r="T262" i="2" s="1"/>
  <c r="O262" i="2"/>
  <c r="P262" i="2" s="1"/>
  <c r="U262" i="2"/>
  <c r="O4263" i="2"/>
  <c r="P4263" i="2" s="1"/>
  <c r="R4263" i="2"/>
  <c r="S4263" i="2" s="1"/>
  <c r="T4263" i="2" s="1"/>
  <c r="O4190" i="2"/>
  <c r="P4190" i="2" s="1"/>
  <c r="R4190" i="2"/>
  <c r="S4190" i="2" s="1"/>
  <c r="T4190" i="2" s="1"/>
  <c r="U4190" i="2"/>
  <c r="R3773" i="2"/>
  <c r="S3773" i="2" s="1"/>
  <c r="T3773" i="2" s="1"/>
  <c r="O3773" i="2"/>
  <c r="P3773" i="2" s="1"/>
  <c r="U3773" i="2"/>
  <c r="O3194" i="2"/>
  <c r="R3194" i="2"/>
  <c r="S3194" i="2" s="1"/>
  <c r="T3194" i="2" s="1"/>
  <c r="U3194" i="2"/>
  <c r="R2880" i="2"/>
  <c r="S2880" i="2" s="1"/>
  <c r="T2880" i="2" s="1"/>
  <c r="O2880" i="2"/>
  <c r="P2880" i="2" s="1"/>
  <c r="U2880" i="2"/>
  <c r="O2762" i="2"/>
  <c r="P2762" i="2" s="1"/>
  <c r="R2762" i="2"/>
  <c r="S2762" i="2" s="1"/>
  <c r="T2762" i="2" s="1"/>
  <c r="U2762" i="2"/>
  <c r="R3185" i="2"/>
  <c r="S3185" i="2" s="1"/>
  <c r="T3185" i="2" s="1"/>
  <c r="O3185" i="2"/>
  <c r="P3185" i="2" s="1"/>
  <c r="U3185" i="2"/>
  <c r="O2467" i="2"/>
  <c r="R2467" i="2"/>
  <c r="S2467" i="2" s="1"/>
  <c r="T2467" i="2" s="1"/>
  <c r="U2467" i="2"/>
  <c r="R2267" i="2"/>
  <c r="S2267" i="2" s="1"/>
  <c r="T2267" i="2" s="1"/>
  <c r="O2267" i="2"/>
  <c r="P2267" i="2" s="1"/>
  <c r="U2267" i="2"/>
  <c r="O4256" i="2"/>
  <c r="P4256" i="2" s="1"/>
  <c r="R4256" i="2"/>
  <c r="S4256" i="2" s="1"/>
  <c r="T4256" i="2" s="1"/>
  <c r="U4256" i="2"/>
  <c r="R4272" i="2"/>
  <c r="S4272" i="2" s="1"/>
  <c r="T4272" i="2" s="1"/>
  <c r="O4272" i="2"/>
  <c r="P4272" i="2" s="1"/>
  <c r="U4272" i="2"/>
  <c r="R4186" i="2"/>
  <c r="S4186" i="2" s="1"/>
  <c r="T4186" i="2" s="1"/>
  <c r="O4186" i="2"/>
  <c r="P4186" i="2" s="1"/>
  <c r="R3737" i="2"/>
  <c r="S3737" i="2" s="1"/>
  <c r="T3737" i="2" s="1"/>
  <c r="O3737" i="2"/>
  <c r="P3737" i="2" s="1"/>
  <c r="U3737" i="2"/>
  <c r="R3404" i="2"/>
  <c r="S3404" i="2" s="1"/>
  <c r="T3404" i="2" s="1"/>
  <c r="O3404" i="2"/>
  <c r="P3404" i="2" s="1"/>
  <c r="R2977" i="2"/>
  <c r="S2977" i="2" s="1"/>
  <c r="T2977" i="2" s="1"/>
  <c r="O2977" i="2"/>
  <c r="P2977" i="2" s="1"/>
  <c r="U2977" i="2"/>
  <c r="R2879" i="2"/>
  <c r="S2879" i="2" s="1"/>
  <c r="T2879" i="2" s="1"/>
  <c r="O2879" i="2"/>
  <c r="P2879" i="2" s="1"/>
  <c r="U2879" i="2"/>
  <c r="R2730" i="2"/>
  <c r="S2730" i="2" s="1"/>
  <c r="T2730" i="2" s="1"/>
  <c r="O2730" i="2"/>
  <c r="P2730" i="2" s="1"/>
  <c r="U2730" i="2"/>
  <c r="P2761" i="2"/>
  <c r="R2284" i="2"/>
  <c r="S2284" i="2" s="1"/>
  <c r="T2284" i="2" s="1"/>
  <c r="O2284" i="2"/>
  <c r="P2284" i="2" s="1"/>
  <c r="U2284" i="2"/>
  <c r="O2130" i="2"/>
  <c r="P2130" i="2" s="1"/>
  <c r="R2130" i="2"/>
  <c r="S2130" i="2" s="1"/>
  <c r="T2130" i="2" s="1"/>
  <c r="U2130" i="2"/>
  <c r="P2007" i="2"/>
  <c r="O1985" i="2"/>
  <c r="R1985" i="2"/>
  <c r="S1985" i="2" s="1"/>
  <c r="T1985" i="2" s="1"/>
  <c r="U1985" i="2"/>
  <c r="O1698" i="2"/>
  <c r="P1698" i="2" s="1"/>
  <c r="R1698" i="2"/>
  <c r="S1698" i="2" s="1"/>
  <c r="T1698" i="2" s="1"/>
  <c r="U1698" i="2"/>
  <c r="O1494" i="2"/>
  <c r="R1494" i="2"/>
  <c r="S1494" i="2" s="1"/>
  <c r="T1494" i="2" s="1"/>
  <c r="U1494" i="2"/>
  <c r="R392" i="2"/>
  <c r="S392" i="2" s="1"/>
  <c r="T392" i="2" s="1"/>
  <c r="O392" i="2"/>
  <c r="P392" i="2" s="1"/>
  <c r="U392" i="2"/>
  <c r="R4171" i="2"/>
  <c r="S4171" i="2" s="1"/>
  <c r="T4171" i="2" s="1"/>
  <c r="O4171" i="2"/>
  <c r="P4171" i="2" s="1"/>
  <c r="R3678" i="2"/>
  <c r="S3678" i="2" s="1"/>
  <c r="T3678" i="2" s="1"/>
  <c r="O3678" i="2"/>
  <c r="P3678" i="2" s="1"/>
  <c r="R2380" i="2"/>
  <c r="S2380" i="2" s="1"/>
  <c r="T2380" i="2" s="1"/>
  <c r="O2380" i="2"/>
  <c r="P2380" i="2" s="1"/>
  <c r="R1706" i="2"/>
  <c r="S1706" i="2" s="1"/>
  <c r="T1706" i="2" s="1"/>
  <c r="O1706" i="2"/>
  <c r="P1706" i="2" s="1"/>
  <c r="U1706" i="2"/>
  <c r="R1618" i="2"/>
  <c r="S1618" i="2" s="1"/>
  <c r="T1618" i="2" s="1"/>
  <c r="O1618" i="2"/>
  <c r="O4284" i="2"/>
  <c r="P4284" i="2" s="1"/>
  <c r="R4284" i="2"/>
  <c r="S4284" i="2" s="1"/>
  <c r="T4284" i="2" s="1"/>
  <c r="R4149" i="2"/>
  <c r="S4149" i="2" s="1"/>
  <c r="T4149" i="2" s="1"/>
  <c r="O4149" i="2"/>
  <c r="P4149" i="2" s="1"/>
  <c r="U4149" i="2"/>
  <c r="O4247" i="2"/>
  <c r="P4247" i="2" s="1"/>
  <c r="R4247" i="2"/>
  <c r="S4247" i="2" s="1"/>
  <c r="T4247" i="2" s="1"/>
  <c r="R4180" i="2"/>
  <c r="S4180" i="2" s="1"/>
  <c r="T4180" i="2" s="1"/>
  <c r="O4180" i="2"/>
  <c r="U4180" i="2"/>
  <c r="O4250" i="2"/>
  <c r="P4250" i="2" s="1"/>
  <c r="R4250" i="2"/>
  <c r="S4250" i="2" s="1"/>
  <c r="T4250" i="2" s="1"/>
  <c r="U4250" i="2"/>
  <c r="R4167" i="2"/>
  <c r="S4167" i="2" s="1"/>
  <c r="T4167" i="2" s="1"/>
  <c r="O4167" i="2"/>
  <c r="P4167" i="2" s="1"/>
  <c r="U4167" i="2"/>
  <c r="O3356" i="2"/>
  <c r="P3356" i="2" s="1"/>
  <c r="R3356" i="2"/>
  <c r="S3356" i="2" s="1"/>
  <c r="T3356" i="2" s="1"/>
  <c r="U3356" i="2"/>
  <c r="U3404" i="2"/>
  <c r="R2927" i="2"/>
  <c r="S2927" i="2" s="1"/>
  <c r="T2927" i="2" s="1"/>
  <c r="O2927" i="2"/>
  <c r="U2927" i="2"/>
  <c r="O2860" i="2"/>
  <c r="P2860" i="2" s="1"/>
  <c r="R2860" i="2"/>
  <c r="S2860" i="2" s="1"/>
  <c r="T2860" i="2" s="1"/>
  <c r="R2633" i="2"/>
  <c r="S2633" i="2" s="1"/>
  <c r="T2633" i="2" s="1"/>
  <c r="O2633" i="2"/>
  <c r="U2633" i="2"/>
  <c r="O2156" i="2"/>
  <c r="P2156" i="2" s="1"/>
  <c r="R2156" i="2"/>
  <c r="S2156" i="2" s="1"/>
  <c r="T2156" i="2" s="1"/>
  <c r="R1954" i="2"/>
  <c r="S1954" i="2" s="1"/>
  <c r="T1954" i="2" s="1"/>
  <c r="O1954" i="2"/>
  <c r="P1954" i="2" s="1"/>
  <c r="O1933" i="2"/>
  <c r="P1933" i="2" s="1"/>
  <c r="R1933" i="2"/>
  <c r="S1933" i="2" s="1"/>
  <c r="T1933" i="2" s="1"/>
  <c r="U1933" i="2"/>
  <c r="O1874" i="2"/>
  <c r="P1874" i="2" s="1"/>
  <c r="R1874" i="2"/>
  <c r="S1874" i="2" s="1"/>
  <c r="T1874" i="2" s="1"/>
  <c r="U1874" i="2"/>
  <c r="O4157" i="2"/>
  <c r="P4157" i="2" s="1"/>
  <c r="R4157" i="2"/>
  <c r="S4157" i="2" s="1"/>
  <c r="T4157" i="2" s="1"/>
  <c r="U4157" i="2"/>
  <c r="O4176" i="2"/>
  <c r="R4176" i="2"/>
  <c r="S4176" i="2" s="1"/>
  <c r="T4176" i="2" s="1"/>
  <c r="U4176" i="2"/>
  <c r="O3866" i="2"/>
  <c r="P3866" i="2" s="1"/>
  <c r="R3866" i="2"/>
  <c r="S3866" i="2" s="1"/>
  <c r="T3866" i="2" s="1"/>
  <c r="U3866" i="2"/>
  <c r="O3770" i="2"/>
  <c r="P3770" i="2" s="1"/>
  <c r="R3770" i="2"/>
  <c r="S3770" i="2" s="1"/>
  <c r="T3770" i="2" s="1"/>
  <c r="U3770" i="2"/>
  <c r="R3519" i="2"/>
  <c r="S3519" i="2" s="1"/>
  <c r="T3519" i="2" s="1"/>
  <c r="O3519" i="2"/>
  <c r="P3519" i="2" s="1"/>
  <c r="U3106" i="2"/>
  <c r="O2474" i="2"/>
  <c r="P2474" i="2" s="1"/>
  <c r="R2474" i="2"/>
  <c r="S2474" i="2" s="1"/>
  <c r="T2474" i="2" s="1"/>
  <c r="R2560" i="2"/>
  <c r="S2560" i="2" s="1"/>
  <c r="T2560" i="2" s="1"/>
  <c r="O2560" i="2"/>
  <c r="U2560" i="2"/>
  <c r="O2420" i="2"/>
  <c r="R2420" i="2"/>
  <c r="S2420" i="2" s="1"/>
  <c r="T2420" i="2" s="1"/>
  <c r="U2420" i="2"/>
  <c r="O1990" i="2"/>
  <c r="R1990" i="2"/>
  <c r="S1990" i="2" s="1"/>
  <c r="T1990" i="2" s="1"/>
  <c r="R1989" i="2"/>
  <c r="S1989" i="2" s="1"/>
  <c r="T1989" i="2" s="1"/>
  <c r="O1989" i="2"/>
  <c r="P1989" i="2" s="1"/>
  <c r="U1989" i="2"/>
  <c r="R1987" i="2"/>
  <c r="S1987" i="2" s="1"/>
  <c r="T1987" i="2" s="1"/>
  <c r="O1987" i="2"/>
  <c r="P1987" i="2" s="1"/>
  <c r="U1987" i="2"/>
  <c r="U4284" i="2"/>
  <c r="U4194" i="2"/>
  <c r="R4132" i="2"/>
  <c r="S4132" i="2" s="1"/>
  <c r="T4132" i="2" s="1"/>
  <c r="O4132" i="2"/>
  <c r="P4132" i="2" s="1"/>
  <c r="O3831" i="2"/>
  <c r="P3831" i="2" s="1"/>
  <c r="R3831" i="2"/>
  <c r="S3831" i="2" s="1"/>
  <c r="T3831" i="2" s="1"/>
  <c r="R3312" i="2"/>
  <c r="S3312" i="2" s="1"/>
  <c r="T3312" i="2" s="1"/>
  <c r="O3312" i="2"/>
  <c r="U3312" i="2"/>
  <c r="R3138" i="2"/>
  <c r="S3138" i="2" s="1"/>
  <c r="T3138" i="2" s="1"/>
  <c r="O3138" i="2"/>
  <c r="U3138" i="2"/>
  <c r="U2860" i="2"/>
  <c r="R2580" i="2"/>
  <c r="S2580" i="2" s="1"/>
  <c r="T2580" i="2" s="1"/>
  <c r="O2580" i="2"/>
  <c r="P2580" i="2" s="1"/>
  <c r="U2580" i="2"/>
  <c r="O2503" i="2"/>
  <c r="P2503" i="2" s="1"/>
  <c r="R2503" i="2"/>
  <c r="S2503" i="2" s="1"/>
  <c r="T2503" i="2" s="1"/>
  <c r="U2503" i="2"/>
  <c r="O2632" i="2"/>
  <c r="P2632" i="2" s="1"/>
  <c r="R2632" i="2"/>
  <c r="S2632" i="2" s="1"/>
  <c r="T2632" i="2" s="1"/>
  <c r="U2632" i="2"/>
  <c r="R2681" i="2"/>
  <c r="S2681" i="2" s="1"/>
  <c r="T2681" i="2" s="1"/>
  <c r="O2681" i="2"/>
  <c r="P2681" i="2" s="1"/>
  <c r="U2681" i="2"/>
  <c r="R2280" i="2"/>
  <c r="S2280" i="2" s="1"/>
  <c r="T2280" i="2" s="1"/>
  <c r="O2280" i="2"/>
  <c r="P2280" i="2" s="1"/>
  <c r="U2280" i="2"/>
  <c r="U2156" i="2"/>
  <c r="U1954" i="2"/>
  <c r="R1722" i="2"/>
  <c r="S1722" i="2" s="1"/>
  <c r="T1722" i="2" s="1"/>
  <c r="O1722" i="2"/>
  <c r="U1722" i="2"/>
  <c r="O1481" i="2"/>
  <c r="P1481" i="2" s="1"/>
  <c r="R1481" i="2"/>
  <c r="S1481" i="2" s="1"/>
  <c r="T1481" i="2" s="1"/>
  <c r="U4171" i="2"/>
  <c r="R4245" i="2"/>
  <c r="S4245" i="2" s="1"/>
  <c r="T4245" i="2" s="1"/>
  <c r="O4245" i="2"/>
  <c r="U4245" i="2"/>
  <c r="U3563" i="2"/>
  <c r="U3519" i="2"/>
  <c r="U2474" i="2"/>
  <c r="R2502" i="2"/>
  <c r="S2502" i="2" s="1"/>
  <c r="T2502" i="2" s="1"/>
  <c r="O2502" i="2"/>
  <c r="P2502" i="2" s="1"/>
  <c r="U2502" i="2"/>
  <c r="O1733" i="2"/>
  <c r="R1733" i="2"/>
  <c r="S1733" i="2" s="1"/>
  <c r="T1733" i="2" s="1"/>
  <c r="U1733" i="2"/>
  <c r="R1234" i="2"/>
  <c r="S1234" i="2" s="1"/>
  <c r="T1234" i="2" s="1"/>
  <c r="O1234" i="2"/>
  <c r="P1234" i="2" s="1"/>
  <c r="U1234" i="2"/>
  <c r="U4132" i="2"/>
  <c r="R3759" i="2"/>
  <c r="S3759" i="2" s="1"/>
  <c r="T3759" i="2" s="1"/>
  <c r="O3759" i="2"/>
  <c r="P3759" i="2" s="1"/>
  <c r="U3759" i="2"/>
  <c r="O3132" i="2"/>
  <c r="P3132" i="2" s="1"/>
  <c r="R3132" i="2"/>
  <c r="S3132" i="2" s="1"/>
  <c r="T3132" i="2" s="1"/>
  <c r="U3132" i="2"/>
  <c r="R2617" i="2"/>
  <c r="S2617" i="2" s="1"/>
  <c r="T2617" i="2" s="1"/>
  <c r="O2617" i="2"/>
  <c r="P2617" i="2" s="1"/>
  <c r="U2617" i="2"/>
  <c r="R2695" i="2"/>
  <c r="S2695" i="2" s="1"/>
  <c r="T2695" i="2" s="1"/>
  <c r="O2695" i="2"/>
  <c r="P2695" i="2" s="1"/>
  <c r="O2500" i="2"/>
  <c r="P2500" i="2" s="1"/>
  <c r="R2500" i="2"/>
  <c r="S2500" i="2" s="1"/>
  <c r="T2500" i="2" s="1"/>
  <c r="R2469" i="2"/>
  <c r="S2469" i="2" s="1"/>
  <c r="T2469" i="2" s="1"/>
  <c r="O2469" i="2"/>
  <c r="P2469" i="2" s="1"/>
  <c r="U2469" i="2"/>
  <c r="U2372" i="2"/>
  <c r="R2255" i="2"/>
  <c r="S2255" i="2" s="1"/>
  <c r="T2255" i="2" s="1"/>
  <c r="O2255" i="2"/>
  <c r="P2255" i="2" s="1"/>
  <c r="R1980" i="2"/>
  <c r="S1980" i="2" s="1"/>
  <c r="T1980" i="2" s="1"/>
  <c r="O1980" i="2"/>
  <c r="P1980" i="2" s="1"/>
  <c r="U1980" i="2"/>
  <c r="R1777" i="2"/>
  <c r="S1777" i="2" s="1"/>
  <c r="T1777" i="2" s="1"/>
  <c r="O1777" i="2"/>
  <c r="P1777" i="2" s="1"/>
  <c r="U1777" i="2"/>
  <c r="U1481" i="2"/>
  <c r="O4154" i="2"/>
  <c r="P4154" i="2" s="1"/>
  <c r="R4154" i="2"/>
  <c r="S4154" i="2" s="1"/>
  <c r="T4154" i="2" s="1"/>
  <c r="O4160" i="2"/>
  <c r="P4160" i="2" s="1"/>
  <c r="R4160" i="2"/>
  <c r="S4160" i="2" s="1"/>
  <c r="T4160" i="2" s="1"/>
  <c r="O3958" i="2"/>
  <c r="P3958" i="2" s="1"/>
  <c r="R3958" i="2"/>
  <c r="S3958" i="2" s="1"/>
  <c r="T3958" i="2" s="1"/>
  <c r="U3958" i="2"/>
  <c r="O3957" i="2"/>
  <c r="P3957" i="2" s="1"/>
  <c r="R3957" i="2"/>
  <c r="S3957" i="2" s="1"/>
  <c r="T3957" i="2" s="1"/>
  <c r="R3953" i="2"/>
  <c r="S3953" i="2" s="1"/>
  <c r="T3953" i="2" s="1"/>
  <c r="O3953" i="2"/>
  <c r="P3953" i="2" s="1"/>
  <c r="R3868" i="2"/>
  <c r="S3868" i="2" s="1"/>
  <c r="T3868" i="2" s="1"/>
  <c r="O3868" i="2"/>
  <c r="R3982" i="2"/>
  <c r="S3982" i="2" s="1"/>
  <c r="T3982" i="2" s="1"/>
  <c r="O3982" i="2"/>
  <c r="P3982" i="2" s="1"/>
  <c r="R3783" i="2"/>
  <c r="S3783" i="2" s="1"/>
  <c r="T3783" i="2" s="1"/>
  <c r="O3783" i="2"/>
  <c r="P3783" i="2" s="1"/>
  <c r="O3636" i="2"/>
  <c r="R3636" i="2"/>
  <c r="S3636" i="2" s="1"/>
  <c r="T3636" i="2" s="1"/>
  <c r="R3627" i="2"/>
  <c r="S3627" i="2" s="1"/>
  <c r="T3627" i="2" s="1"/>
  <c r="O3627" i="2"/>
  <c r="U3627" i="2"/>
  <c r="R3617" i="2"/>
  <c r="S3617" i="2" s="1"/>
  <c r="T3617" i="2" s="1"/>
  <c r="O3617" i="2"/>
  <c r="P3617" i="2" s="1"/>
  <c r="U3617" i="2"/>
  <c r="R3385" i="2"/>
  <c r="S3385" i="2" s="1"/>
  <c r="T3385" i="2" s="1"/>
  <c r="O3385" i="2"/>
  <c r="P3385" i="2" s="1"/>
  <c r="P3455" i="2"/>
  <c r="R3361" i="2"/>
  <c r="S3361" i="2" s="1"/>
  <c r="T3361" i="2" s="1"/>
  <c r="O3361" i="2"/>
  <c r="P3361" i="2" s="1"/>
  <c r="P3312" i="2"/>
  <c r="R3393" i="2"/>
  <c r="S3393" i="2" s="1"/>
  <c r="T3393" i="2" s="1"/>
  <c r="O3393" i="2"/>
  <c r="P3393" i="2" s="1"/>
  <c r="P3258" i="2"/>
  <c r="R3165" i="2"/>
  <c r="S3165" i="2" s="1"/>
  <c r="T3165" i="2" s="1"/>
  <c r="O3165" i="2"/>
  <c r="P3165" i="2" s="1"/>
  <c r="O3313" i="2"/>
  <c r="P3313" i="2" s="1"/>
  <c r="R3313" i="2"/>
  <c r="S3313" i="2" s="1"/>
  <c r="T3313" i="2" s="1"/>
  <c r="P3112" i="2"/>
  <c r="R3156" i="2"/>
  <c r="S3156" i="2" s="1"/>
  <c r="T3156" i="2" s="1"/>
  <c r="O3156" i="2"/>
  <c r="O3126" i="2"/>
  <c r="R3126" i="2"/>
  <c r="S3126" i="2" s="1"/>
  <c r="T3126" i="2" s="1"/>
  <c r="R3158" i="2"/>
  <c r="S3158" i="2" s="1"/>
  <c r="T3158" i="2" s="1"/>
  <c r="O3158" i="2"/>
  <c r="R3163" i="2"/>
  <c r="S3163" i="2" s="1"/>
  <c r="T3163" i="2" s="1"/>
  <c r="O3163" i="2"/>
  <c r="P3163" i="2" s="1"/>
  <c r="O2985" i="2"/>
  <c r="P2985" i="2" s="1"/>
  <c r="R2985" i="2"/>
  <c r="S2985" i="2" s="1"/>
  <c r="T2985" i="2" s="1"/>
  <c r="U2985" i="2"/>
  <c r="R3192" i="2"/>
  <c r="S3192" i="2" s="1"/>
  <c r="T3192" i="2" s="1"/>
  <c r="O3192" i="2"/>
  <c r="P3192" i="2" s="1"/>
  <c r="R2975" i="2"/>
  <c r="S2975" i="2" s="1"/>
  <c r="T2975" i="2" s="1"/>
  <c r="O2975" i="2"/>
  <c r="P2975" i="2" s="1"/>
  <c r="O3094" i="2"/>
  <c r="P3094" i="2" s="1"/>
  <c r="R3094" i="2"/>
  <c r="S3094" i="2" s="1"/>
  <c r="T3094" i="2" s="1"/>
  <c r="P2797" i="2"/>
  <c r="R3026" i="2"/>
  <c r="S3026" i="2" s="1"/>
  <c r="T3026" i="2" s="1"/>
  <c r="O3026" i="2"/>
  <c r="P3026" i="2" s="1"/>
  <c r="R2861" i="2"/>
  <c r="S2861" i="2" s="1"/>
  <c r="T2861" i="2" s="1"/>
  <c r="O2861" i="2"/>
  <c r="R2932" i="2"/>
  <c r="S2932" i="2" s="1"/>
  <c r="T2932" i="2" s="1"/>
  <c r="O2932" i="2"/>
  <c r="P2932" i="2" s="1"/>
  <c r="R2824" i="2"/>
  <c r="S2824" i="2" s="1"/>
  <c r="T2824" i="2" s="1"/>
  <c r="O2824" i="2"/>
  <c r="P2824" i="2" s="1"/>
  <c r="O2721" i="2"/>
  <c r="P2721" i="2" s="1"/>
  <c r="R2721" i="2"/>
  <c r="S2721" i="2" s="1"/>
  <c r="T2721" i="2" s="1"/>
  <c r="R2766" i="2"/>
  <c r="S2766" i="2" s="1"/>
  <c r="T2766" i="2" s="1"/>
  <c r="O2766" i="2"/>
  <c r="P2766" i="2" s="1"/>
  <c r="O2630" i="2"/>
  <c r="P2630" i="2" s="1"/>
  <c r="R2630" i="2"/>
  <c r="S2630" i="2" s="1"/>
  <c r="T2630" i="2" s="1"/>
  <c r="R2430" i="2"/>
  <c r="S2430" i="2" s="1"/>
  <c r="T2430" i="2" s="1"/>
  <c r="O2430" i="2"/>
  <c r="P2430" i="2" s="1"/>
  <c r="R2822" i="2"/>
  <c r="S2822" i="2" s="1"/>
  <c r="T2822" i="2" s="1"/>
  <c r="O2822" i="2"/>
  <c r="P2822" i="2" s="1"/>
  <c r="R2662" i="2"/>
  <c r="S2662" i="2" s="1"/>
  <c r="T2662" i="2" s="1"/>
  <c r="O2662" i="2"/>
  <c r="P2662" i="2" s="1"/>
  <c r="R2438" i="2"/>
  <c r="S2438" i="2" s="1"/>
  <c r="T2438" i="2" s="1"/>
  <c r="O2438" i="2"/>
  <c r="P2438" i="2" s="1"/>
  <c r="R2329" i="2"/>
  <c r="S2329" i="2" s="1"/>
  <c r="T2329" i="2" s="1"/>
  <c r="O2329" i="2"/>
  <c r="P2329" i="2" s="1"/>
  <c r="R2406" i="2"/>
  <c r="S2406" i="2" s="1"/>
  <c r="T2406" i="2" s="1"/>
  <c r="O2406" i="2"/>
  <c r="P2406" i="2" s="1"/>
  <c r="O2152" i="2"/>
  <c r="P2152" i="2" s="1"/>
  <c r="R2152" i="2"/>
  <c r="S2152" i="2" s="1"/>
  <c r="T2152" i="2" s="1"/>
  <c r="O2100" i="2"/>
  <c r="P2100" i="2" s="1"/>
  <c r="R2100" i="2"/>
  <c r="S2100" i="2" s="1"/>
  <c r="T2100" i="2" s="1"/>
  <c r="R1956" i="2"/>
  <c r="S1956" i="2" s="1"/>
  <c r="T1956" i="2" s="1"/>
  <c r="O1956" i="2"/>
  <c r="P1956" i="2" s="1"/>
  <c r="O2176" i="2"/>
  <c r="R2176" i="2"/>
  <c r="S2176" i="2" s="1"/>
  <c r="T2176" i="2" s="1"/>
  <c r="R2531" i="2"/>
  <c r="S2531" i="2" s="1"/>
  <c r="T2531" i="2" s="1"/>
  <c r="O2531" i="2"/>
  <c r="P2531" i="2" s="1"/>
  <c r="R1824" i="2"/>
  <c r="S1824" i="2" s="1"/>
  <c r="T1824" i="2" s="1"/>
  <c r="O1824" i="2"/>
  <c r="P1824" i="2" s="1"/>
  <c r="R1945" i="2"/>
  <c r="S1945" i="2" s="1"/>
  <c r="T1945" i="2" s="1"/>
  <c r="O1945" i="2"/>
  <c r="P1945" i="2" s="1"/>
  <c r="O1882" i="2"/>
  <c r="R1882" i="2"/>
  <c r="S1882" i="2" s="1"/>
  <c r="T1882" i="2" s="1"/>
  <c r="P1701" i="2"/>
  <c r="O1688" i="2"/>
  <c r="R1688" i="2"/>
  <c r="S1688" i="2" s="1"/>
  <c r="T1688" i="2" s="1"/>
  <c r="P1733" i="2"/>
  <c r="R1778" i="2"/>
  <c r="S1778" i="2" s="1"/>
  <c r="T1778" i="2" s="1"/>
  <c r="O1778" i="2"/>
  <c r="P1778" i="2" s="1"/>
  <c r="O1715" i="2"/>
  <c r="P1715" i="2" s="1"/>
  <c r="R1715" i="2"/>
  <c r="S1715" i="2" s="1"/>
  <c r="T1715" i="2" s="1"/>
  <c r="R1623" i="2"/>
  <c r="S1623" i="2" s="1"/>
  <c r="T1623" i="2" s="1"/>
  <c r="O1623" i="2"/>
  <c r="P1623" i="2" s="1"/>
  <c r="O1734" i="2"/>
  <c r="P1734" i="2" s="1"/>
  <c r="R1734" i="2"/>
  <c r="S1734" i="2" s="1"/>
  <c r="T1734" i="2" s="1"/>
  <c r="U1734" i="2"/>
  <c r="R1805" i="2"/>
  <c r="S1805" i="2" s="1"/>
  <c r="T1805" i="2" s="1"/>
  <c r="O1805" i="2"/>
  <c r="P1805" i="2" s="1"/>
  <c r="P1985" i="2"/>
  <c r="O1748" i="2"/>
  <c r="R1748" i="2"/>
  <c r="S1748" i="2" s="1"/>
  <c r="T1748" i="2" s="1"/>
  <c r="P1749" i="2"/>
  <c r="P1483" i="2"/>
  <c r="R1628" i="2"/>
  <c r="S1628" i="2" s="1"/>
  <c r="T1628" i="2" s="1"/>
  <c r="O1628" i="2"/>
  <c r="P1628" i="2" s="1"/>
  <c r="R1738" i="2"/>
  <c r="S1738" i="2" s="1"/>
  <c r="T1738" i="2" s="1"/>
  <c r="O1738" i="2"/>
  <c r="P1738" i="2" s="1"/>
  <c r="R1515" i="2"/>
  <c r="S1515" i="2" s="1"/>
  <c r="T1515" i="2" s="1"/>
  <c r="O1515" i="2"/>
  <c r="U1515" i="2"/>
  <c r="S1413" i="2"/>
  <c r="T1413" i="2" s="1"/>
  <c r="R1549" i="2"/>
  <c r="S1549" i="2" s="1"/>
  <c r="T1549" i="2" s="1"/>
  <c r="O1549" i="2"/>
  <c r="U1549" i="2"/>
  <c r="O469" i="2"/>
  <c r="P469" i="2" s="1"/>
  <c r="R469" i="2"/>
  <c r="S469" i="2" s="1"/>
  <c r="T469" i="2" s="1"/>
  <c r="U469" i="2"/>
  <c r="O763" i="2"/>
  <c r="P763" i="2" s="1"/>
  <c r="R763" i="2"/>
  <c r="S763" i="2" s="1"/>
  <c r="T763" i="2" s="1"/>
  <c r="O286" i="2"/>
  <c r="R286" i="2"/>
  <c r="S286" i="2" s="1"/>
  <c r="T286" i="2" s="1"/>
  <c r="U286" i="2"/>
  <c r="O24" i="2"/>
  <c r="P24" i="2" s="1"/>
  <c r="R24" i="2"/>
  <c r="S24" i="2" s="1"/>
  <c r="T24" i="2" s="1"/>
  <c r="U24" i="2"/>
  <c r="P4168" i="2"/>
  <c r="O4047" i="2"/>
  <c r="P4047" i="2" s="1"/>
  <c r="R4047" i="2"/>
  <c r="S4047" i="2" s="1"/>
  <c r="T4047" i="2" s="1"/>
  <c r="O4150" i="2"/>
  <c r="P4150" i="2" s="1"/>
  <c r="R4150" i="2"/>
  <c r="S4150" i="2" s="1"/>
  <c r="T4150" i="2" s="1"/>
  <c r="O4108" i="2"/>
  <c r="P4108" i="2" s="1"/>
  <c r="R4108" i="2"/>
  <c r="S4108" i="2" s="1"/>
  <c r="T4108" i="2" s="1"/>
  <c r="O4161" i="2"/>
  <c r="P4161" i="2" s="1"/>
  <c r="R4161" i="2"/>
  <c r="S4161" i="2" s="1"/>
  <c r="T4161" i="2" s="1"/>
  <c r="U3953" i="2"/>
  <c r="U3783" i="2"/>
  <c r="R3775" i="2"/>
  <c r="S3775" i="2" s="1"/>
  <c r="T3775" i="2" s="1"/>
  <c r="O3775" i="2"/>
  <c r="P3775" i="2" s="1"/>
  <c r="R3781" i="2"/>
  <c r="S3781" i="2" s="1"/>
  <c r="T3781" i="2" s="1"/>
  <c r="O3781" i="2"/>
  <c r="P3781" i="2" s="1"/>
  <c r="R3738" i="2"/>
  <c r="S3738" i="2" s="1"/>
  <c r="T3738" i="2" s="1"/>
  <c r="O3738" i="2"/>
  <c r="P3738" i="2" s="1"/>
  <c r="R3740" i="2"/>
  <c r="S3740" i="2" s="1"/>
  <c r="T3740" i="2" s="1"/>
  <c r="O3740" i="2"/>
  <c r="P3740" i="2" s="1"/>
  <c r="O3569" i="2"/>
  <c r="P3569" i="2" s="1"/>
  <c r="R3569" i="2"/>
  <c r="S3569" i="2" s="1"/>
  <c r="T3569" i="2" s="1"/>
  <c r="O3610" i="2"/>
  <c r="P3610" i="2" s="1"/>
  <c r="R3610" i="2"/>
  <c r="S3610" i="2" s="1"/>
  <c r="T3610" i="2" s="1"/>
  <c r="O3574" i="2"/>
  <c r="P3574" i="2" s="1"/>
  <c r="U3574" i="2"/>
  <c r="R3574" i="2"/>
  <c r="S3574" i="2" s="1"/>
  <c r="T3574" i="2" s="1"/>
  <c r="R3652" i="2"/>
  <c r="S3652" i="2" s="1"/>
  <c r="T3652" i="2" s="1"/>
  <c r="O3652" i="2"/>
  <c r="P3652" i="2" s="1"/>
  <c r="R3604" i="2"/>
  <c r="S3604" i="2" s="1"/>
  <c r="T3604" i="2" s="1"/>
  <c r="O3604" i="2"/>
  <c r="P3604" i="2" s="1"/>
  <c r="R3392" i="2"/>
  <c r="S3392" i="2" s="1"/>
  <c r="T3392" i="2" s="1"/>
  <c r="O3392" i="2"/>
  <c r="P3392" i="2" s="1"/>
  <c r="U3393" i="2"/>
  <c r="R3115" i="2"/>
  <c r="S3115" i="2" s="1"/>
  <c r="T3115" i="2" s="1"/>
  <c r="U3115" i="2"/>
  <c r="O3115" i="2"/>
  <c r="P3115" i="2" s="1"/>
  <c r="U3165" i="2"/>
  <c r="R3024" i="2"/>
  <c r="S3024" i="2" s="1"/>
  <c r="T3024" i="2" s="1"/>
  <c r="O3024" i="2"/>
  <c r="P3024" i="2" s="1"/>
  <c r="U3156" i="2"/>
  <c r="U3126" i="2"/>
  <c r="P3194" i="2"/>
  <c r="O3140" i="2"/>
  <c r="P3140" i="2" s="1"/>
  <c r="R3140" i="2"/>
  <c r="S3140" i="2" s="1"/>
  <c r="T3140" i="2" s="1"/>
  <c r="R3152" i="2"/>
  <c r="S3152" i="2" s="1"/>
  <c r="T3152" i="2" s="1"/>
  <c r="O3152" i="2"/>
  <c r="P3152" i="2" s="1"/>
  <c r="U3192" i="2"/>
  <c r="R2972" i="2"/>
  <c r="S2972" i="2" s="1"/>
  <c r="T2972" i="2" s="1"/>
  <c r="O2972" i="2"/>
  <c r="P2972" i="2" s="1"/>
  <c r="R2974" i="2"/>
  <c r="S2974" i="2" s="1"/>
  <c r="T2974" i="2" s="1"/>
  <c r="O2974" i="2"/>
  <c r="P2974" i="2" s="1"/>
  <c r="R3015" i="2"/>
  <c r="S3015" i="2" s="1"/>
  <c r="T3015" i="2" s="1"/>
  <c r="O3015" i="2"/>
  <c r="P3015" i="2" s="1"/>
  <c r="S3057" i="2"/>
  <c r="T3057" i="2" s="1"/>
  <c r="R3002" i="2"/>
  <c r="S3002" i="2" s="1"/>
  <c r="T3002" i="2" s="1"/>
  <c r="O3002" i="2"/>
  <c r="O2705" i="2"/>
  <c r="P2705" i="2" s="1"/>
  <c r="R2705" i="2"/>
  <c r="S2705" i="2" s="1"/>
  <c r="T2705" i="2" s="1"/>
  <c r="P2927" i="2"/>
  <c r="U2861" i="2"/>
  <c r="S2775" i="2"/>
  <c r="T2775" i="2" s="1"/>
  <c r="R3004" i="2"/>
  <c r="S3004" i="2" s="1"/>
  <c r="T3004" i="2" s="1"/>
  <c r="O3004" i="2"/>
  <c r="P3004" i="2" s="1"/>
  <c r="R2782" i="2"/>
  <c r="S2782" i="2" s="1"/>
  <c r="T2782" i="2" s="1"/>
  <c r="O2782" i="2"/>
  <c r="P2782" i="2" s="1"/>
  <c r="U2824" i="2"/>
  <c r="R2853" i="2"/>
  <c r="S2853" i="2" s="1"/>
  <c r="T2853" i="2" s="1"/>
  <c r="O2853" i="2"/>
  <c r="P2853" i="2" s="1"/>
  <c r="S2928" i="2"/>
  <c r="T2928" i="2" s="1"/>
  <c r="O2779" i="2"/>
  <c r="P2779" i="2" s="1"/>
  <c r="R2779" i="2"/>
  <c r="S2779" i="2" s="1"/>
  <c r="T2779" i="2" s="1"/>
  <c r="R2638" i="2"/>
  <c r="S2638" i="2" s="1"/>
  <c r="T2638" i="2" s="1"/>
  <c r="O2638" i="2"/>
  <c r="P2638" i="2" s="1"/>
  <c r="U2766" i="2"/>
  <c r="S2581" i="2"/>
  <c r="T2581" i="2" s="1"/>
  <c r="P2581" i="2"/>
  <c r="R2725" i="2"/>
  <c r="S2725" i="2" s="1"/>
  <c r="T2725" i="2" s="1"/>
  <c r="O2725" i="2"/>
  <c r="S2761" i="2"/>
  <c r="T2761" i="2" s="1"/>
  <c r="U2430" i="2"/>
  <c r="R2739" i="2"/>
  <c r="S2739" i="2" s="1"/>
  <c r="T2739" i="2" s="1"/>
  <c r="O2739" i="2"/>
  <c r="P2739" i="2" s="1"/>
  <c r="U2822" i="2"/>
  <c r="U2662" i="2"/>
  <c r="R2457" i="2"/>
  <c r="S2457" i="2" s="1"/>
  <c r="T2457" i="2" s="1"/>
  <c r="O2457" i="2"/>
  <c r="P2457" i="2" s="1"/>
  <c r="U2457" i="2"/>
  <c r="R2643" i="2"/>
  <c r="S2643" i="2" s="1"/>
  <c r="T2643" i="2" s="1"/>
  <c r="O2643" i="2"/>
  <c r="P2643" i="2" s="1"/>
  <c r="S2576" i="2"/>
  <c r="T2576" i="2" s="1"/>
  <c r="U2438" i="2"/>
  <c r="O2492" i="2"/>
  <c r="P2492" i="2" s="1"/>
  <c r="R2492" i="2"/>
  <c r="S2492" i="2" s="1"/>
  <c r="T2492" i="2" s="1"/>
  <c r="O2419" i="2"/>
  <c r="P2419" i="2" s="1"/>
  <c r="R2419" i="2"/>
  <c r="S2419" i="2" s="1"/>
  <c r="T2419" i="2" s="1"/>
  <c r="U2406" i="2"/>
  <c r="R2269" i="2"/>
  <c r="S2269" i="2" s="1"/>
  <c r="T2269" i="2" s="1"/>
  <c r="O2269" i="2"/>
  <c r="P2269" i="2" s="1"/>
  <c r="P2372" i="2"/>
  <c r="O2147" i="2"/>
  <c r="P2147" i="2" s="1"/>
  <c r="R2147" i="2"/>
  <c r="S2147" i="2" s="1"/>
  <c r="T2147" i="2" s="1"/>
  <c r="R2287" i="2"/>
  <c r="S2287" i="2" s="1"/>
  <c r="T2287" i="2" s="1"/>
  <c r="O2287" i="2"/>
  <c r="P2287" i="2" s="1"/>
  <c r="U2100" i="2"/>
  <c r="P1990" i="2"/>
  <c r="R2236" i="2"/>
  <c r="S2236" i="2" s="1"/>
  <c r="T2236" i="2" s="1"/>
  <c r="O2236" i="2"/>
  <c r="P2236" i="2" s="1"/>
  <c r="U2176" i="2"/>
  <c r="R2202" i="2"/>
  <c r="S2202" i="2" s="1"/>
  <c r="T2202" i="2" s="1"/>
  <c r="O2202" i="2"/>
  <c r="P2202" i="2" s="1"/>
  <c r="P2192" i="2"/>
  <c r="R2034" i="2"/>
  <c r="S2034" i="2" s="1"/>
  <c r="T2034" i="2" s="1"/>
  <c r="O2034" i="2"/>
  <c r="P2034" i="2" s="1"/>
  <c r="O2464" i="2"/>
  <c r="P2464" i="2" s="1"/>
  <c r="R2464" i="2"/>
  <c r="S2464" i="2" s="1"/>
  <c r="T2464" i="2" s="1"/>
  <c r="R1950" i="2"/>
  <c r="S1950" i="2" s="1"/>
  <c r="T1950" i="2" s="1"/>
  <c r="O1950" i="2"/>
  <c r="P1950" i="2" s="1"/>
  <c r="O2131" i="2"/>
  <c r="P2131" i="2" s="1"/>
  <c r="R2131" i="2"/>
  <c r="S2131" i="2" s="1"/>
  <c r="T2131" i="2" s="1"/>
  <c r="O1799" i="2"/>
  <c r="P1799" i="2" s="1"/>
  <c r="R1799" i="2"/>
  <c r="S1799" i="2" s="1"/>
  <c r="T1799" i="2" s="1"/>
  <c r="U1799" i="2"/>
  <c r="U1882" i="2"/>
  <c r="R1731" i="2"/>
  <c r="S1731" i="2" s="1"/>
  <c r="T1731" i="2" s="1"/>
  <c r="U1731" i="2"/>
  <c r="O1731" i="2"/>
  <c r="P1731" i="2" s="1"/>
  <c r="R2129" i="2"/>
  <c r="S2129" i="2" s="1"/>
  <c r="T2129" i="2" s="1"/>
  <c r="O2129" i="2"/>
  <c r="P2129" i="2" s="1"/>
  <c r="P1939" i="2"/>
  <c r="R2019" i="2"/>
  <c r="S2019" i="2" s="1"/>
  <c r="T2019" i="2" s="1"/>
  <c r="O2019" i="2"/>
  <c r="P1833" i="2"/>
  <c r="U1778" i="2"/>
  <c r="R1899" i="2"/>
  <c r="S1899" i="2" s="1"/>
  <c r="T1899" i="2" s="1"/>
  <c r="O1899" i="2"/>
  <c r="P1899" i="2" s="1"/>
  <c r="O1719" i="2"/>
  <c r="P1719" i="2" s="1"/>
  <c r="R1719" i="2"/>
  <c r="S1719" i="2" s="1"/>
  <c r="T1719" i="2" s="1"/>
  <c r="U1719" i="2"/>
  <c r="O1808" i="2"/>
  <c r="P1808" i="2" s="1"/>
  <c r="R1808" i="2"/>
  <c r="S1808" i="2" s="1"/>
  <c r="T1808" i="2" s="1"/>
  <c r="U1808" i="2"/>
  <c r="O1452" i="2"/>
  <c r="P1452" i="2" s="1"/>
  <c r="R1452" i="2"/>
  <c r="S1452" i="2" s="1"/>
  <c r="T1452" i="2" s="1"/>
  <c r="R1869" i="2"/>
  <c r="S1869" i="2" s="1"/>
  <c r="T1869" i="2" s="1"/>
  <c r="O1869" i="2"/>
  <c r="P1869" i="2" s="1"/>
  <c r="O1692" i="2"/>
  <c r="P1692" i="2" s="1"/>
  <c r="R1692" i="2"/>
  <c r="S1692" i="2" s="1"/>
  <c r="T1692" i="2" s="1"/>
  <c r="O1600" i="2"/>
  <c r="R1600" i="2"/>
  <c r="S1600" i="2" s="1"/>
  <c r="T1600" i="2" s="1"/>
  <c r="R1709" i="2"/>
  <c r="S1709" i="2" s="1"/>
  <c r="T1709" i="2" s="1"/>
  <c r="O1709" i="2"/>
  <c r="P1709" i="2" s="1"/>
  <c r="R1147" i="2"/>
  <c r="S1147" i="2" s="1"/>
  <c r="T1147" i="2" s="1"/>
  <c r="O1147" i="2"/>
  <c r="P1147" i="2" s="1"/>
  <c r="U1147" i="2"/>
  <c r="O1704" i="2"/>
  <c r="P1704" i="2" s="1"/>
  <c r="R1704" i="2"/>
  <c r="S1704" i="2" s="1"/>
  <c r="T1704" i="2" s="1"/>
  <c r="O1263" i="2"/>
  <c r="R1263" i="2"/>
  <c r="S1263" i="2" s="1"/>
  <c r="T1263" i="2" s="1"/>
  <c r="U1263" i="2"/>
  <c r="O1461" i="2"/>
  <c r="P1461" i="2" s="1"/>
  <c r="R1461" i="2"/>
  <c r="S1461" i="2" s="1"/>
  <c r="T1461" i="2" s="1"/>
  <c r="U1461" i="2"/>
  <c r="R37" i="2"/>
  <c r="S37" i="2" s="1"/>
  <c r="T37" i="2" s="1"/>
  <c r="O37" i="2"/>
  <c r="R4211" i="2"/>
  <c r="S4211" i="2" s="1"/>
  <c r="T4211" i="2" s="1"/>
  <c r="O4211" i="2"/>
  <c r="P4211" i="2" s="1"/>
  <c r="P4277" i="2"/>
  <c r="R4201" i="2"/>
  <c r="S4201" i="2" s="1"/>
  <c r="T4201" i="2" s="1"/>
  <c r="O4201" i="2"/>
  <c r="P4201" i="2" s="1"/>
  <c r="R4293" i="2"/>
  <c r="S4293" i="2" s="1"/>
  <c r="T4293" i="2" s="1"/>
  <c r="O4293" i="2"/>
  <c r="P4293" i="2" s="1"/>
  <c r="R4156" i="2"/>
  <c r="S4156" i="2" s="1"/>
  <c r="T4156" i="2" s="1"/>
  <c r="O4156" i="2"/>
  <c r="P4156" i="2" s="1"/>
  <c r="R4073" i="2"/>
  <c r="S4073" i="2" s="1"/>
  <c r="T4073" i="2" s="1"/>
  <c r="O4073" i="2"/>
  <c r="P4073" i="2" s="1"/>
  <c r="U4161" i="2"/>
  <c r="R3989" i="2"/>
  <c r="S3989" i="2" s="1"/>
  <c r="T3989" i="2" s="1"/>
  <c r="O3989" i="2"/>
  <c r="P3989" i="2" s="1"/>
  <c r="R3934" i="2"/>
  <c r="S3934" i="2" s="1"/>
  <c r="T3934" i="2" s="1"/>
  <c r="O3934" i="2"/>
  <c r="P3934" i="2" s="1"/>
  <c r="R3857" i="2"/>
  <c r="S3857" i="2" s="1"/>
  <c r="T3857" i="2" s="1"/>
  <c r="O3857" i="2"/>
  <c r="P3857" i="2" s="1"/>
  <c r="R3939" i="2"/>
  <c r="S3939" i="2" s="1"/>
  <c r="T3939" i="2" s="1"/>
  <c r="O3939" i="2"/>
  <c r="P3939" i="2" s="1"/>
  <c r="O3858" i="2"/>
  <c r="P3858" i="2" s="1"/>
  <c r="R3858" i="2"/>
  <c r="S3858" i="2" s="1"/>
  <c r="T3858" i="2" s="1"/>
  <c r="R3772" i="2"/>
  <c r="S3772" i="2" s="1"/>
  <c r="T3772" i="2" s="1"/>
  <c r="O3772" i="2"/>
  <c r="P3772" i="2" s="1"/>
  <c r="U3775" i="2"/>
  <c r="R3766" i="2"/>
  <c r="S3766" i="2" s="1"/>
  <c r="T3766" i="2" s="1"/>
  <c r="O3766" i="2"/>
  <c r="P3766" i="2" s="1"/>
  <c r="R3765" i="2"/>
  <c r="S3765" i="2" s="1"/>
  <c r="T3765" i="2" s="1"/>
  <c r="O3765" i="2"/>
  <c r="P3765" i="2" s="1"/>
  <c r="U3610" i="2"/>
  <c r="U3652" i="2"/>
  <c r="U3604" i="2"/>
  <c r="R3495" i="2"/>
  <c r="S3495" i="2" s="1"/>
  <c r="T3495" i="2" s="1"/>
  <c r="O3495" i="2"/>
  <c r="P3495" i="2" s="1"/>
  <c r="R3362" i="2"/>
  <c r="S3362" i="2" s="1"/>
  <c r="T3362" i="2" s="1"/>
  <c r="O3362" i="2"/>
  <c r="P3362" i="2" s="1"/>
  <c r="R3496" i="2"/>
  <c r="S3496" i="2" s="1"/>
  <c r="T3496" i="2" s="1"/>
  <c r="O3496" i="2"/>
  <c r="P3496" i="2" s="1"/>
  <c r="O3379" i="2"/>
  <c r="P3379" i="2" s="1"/>
  <c r="R3379" i="2"/>
  <c r="S3379" i="2" s="1"/>
  <c r="T3379" i="2" s="1"/>
  <c r="R3317" i="2"/>
  <c r="S3317" i="2" s="1"/>
  <c r="T3317" i="2" s="1"/>
  <c r="O3317" i="2"/>
  <c r="P3317" i="2" s="1"/>
  <c r="R3046" i="2"/>
  <c r="S3046" i="2" s="1"/>
  <c r="T3046" i="2" s="1"/>
  <c r="O3046" i="2"/>
  <c r="P3046" i="2" s="1"/>
  <c r="U3046" i="2"/>
  <c r="S3105" i="2"/>
  <c r="T3105" i="2" s="1"/>
  <c r="O3114" i="2"/>
  <c r="R3114" i="2"/>
  <c r="S3114" i="2" s="1"/>
  <c r="T3114" i="2" s="1"/>
  <c r="O3111" i="2"/>
  <c r="P3111" i="2" s="1"/>
  <c r="R3111" i="2"/>
  <c r="S3111" i="2" s="1"/>
  <c r="T3111" i="2" s="1"/>
  <c r="U3111" i="2"/>
  <c r="P3183" i="2"/>
  <c r="U3152" i="2"/>
  <c r="S3060" i="2"/>
  <c r="T3060" i="2" s="1"/>
  <c r="R3025" i="2"/>
  <c r="S3025" i="2" s="1"/>
  <c r="T3025" i="2" s="1"/>
  <c r="O3025" i="2"/>
  <c r="P3025" i="2" s="1"/>
  <c r="S3183" i="2"/>
  <c r="T3183" i="2" s="1"/>
  <c r="P3106" i="2"/>
  <c r="U2974" i="2"/>
  <c r="R2996" i="2"/>
  <c r="S2996" i="2" s="1"/>
  <c r="T2996" i="2" s="1"/>
  <c r="O2996" i="2"/>
  <c r="P2996" i="2" s="1"/>
  <c r="U3002" i="2"/>
  <c r="S3146" i="2"/>
  <c r="T3146" i="2" s="1"/>
  <c r="P2885" i="2"/>
  <c r="U2786" i="2"/>
  <c r="R2786" i="2"/>
  <c r="S2786" i="2" s="1"/>
  <c r="T2786" i="2" s="1"/>
  <c r="O2786" i="2"/>
  <c r="P2786" i="2" s="1"/>
  <c r="R3093" i="2"/>
  <c r="S3093" i="2" s="1"/>
  <c r="T3093" i="2" s="1"/>
  <c r="O3093" i="2"/>
  <c r="P3093" i="2" s="1"/>
  <c r="R2784" i="2"/>
  <c r="S2784" i="2" s="1"/>
  <c r="T2784" i="2" s="1"/>
  <c r="U2784" i="2"/>
  <c r="O2784" i="2"/>
  <c r="P2784" i="2" s="1"/>
  <c r="R2742" i="2"/>
  <c r="S2742" i="2" s="1"/>
  <c r="T2742" i="2" s="1"/>
  <c r="O2742" i="2"/>
  <c r="P2742" i="2" s="1"/>
  <c r="O2815" i="2"/>
  <c r="P2815" i="2" s="1"/>
  <c r="R2815" i="2"/>
  <c r="S2815" i="2" s="1"/>
  <c r="T2815" i="2" s="1"/>
  <c r="O2648" i="2"/>
  <c r="P2648" i="2" s="1"/>
  <c r="R2648" i="2"/>
  <c r="S2648" i="2" s="1"/>
  <c r="T2648" i="2" s="1"/>
  <c r="O2690" i="2"/>
  <c r="P2690" i="2" s="1"/>
  <c r="R2690" i="2"/>
  <c r="S2690" i="2" s="1"/>
  <c r="T2690" i="2" s="1"/>
  <c r="S3118" i="2"/>
  <c r="T3118" i="2" s="1"/>
  <c r="O2471" i="2"/>
  <c r="P2471" i="2" s="1"/>
  <c r="U2471" i="2"/>
  <c r="R2471" i="2"/>
  <c r="S2471" i="2" s="1"/>
  <c r="T2471" i="2" s="1"/>
  <c r="R2847" i="2"/>
  <c r="S2847" i="2" s="1"/>
  <c r="T2847" i="2" s="1"/>
  <c r="O2847" i="2"/>
  <c r="P2847" i="2" s="1"/>
  <c r="R2554" i="2"/>
  <c r="S2554" i="2" s="1"/>
  <c r="T2554" i="2" s="1"/>
  <c r="O2554" i="2"/>
  <c r="P2554" i="2" s="1"/>
  <c r="R2602" i="2"/>
  <c r="S2602" i="2" s="1"/>
  <c r="T2602" i="2" s="1"/>
  <c r="O2602" i="2"/>
  <c r="P2602" i="2" s="1"/>
  <c r="U2643" i="2"/>
  <c r="P2560" i="2"/>
  <c r="O2461" i="2"/>
  <c r="P2461" i="2" s="1"/>
  <c r="R2461" i="2"/>
  <c r="S2461" i="2" s="1"/>
  <c r="T2461" i="2" s="1"/>
  <c r="R2405" i="2"/>
  <c r="S2405" i="2" s="1"/>
  <c r="T2405" i="2" s="1"/>
  <c r="O2405" i="2"/>
  <c r="P2405" i="2" s="1"/>
  <c r="R2479" i="2"/>
  <c r="S2479" i="2" s="1"/>
  <c r="T2479" i="2" s="1"/>
  <c r="O2479" i="2"/>
  <c r="P2479" i="2" s="1"/>
  <c r="R2505" i="2"/>
  <c r="S2505" i="2" s="1"/>
  <c r="T2505" i="2" s="1"/>
  <c r="O2505" i="2"/>
  <c r="P2505" i="2" s="1"/>
  <c r="R2489" i="2"/>
  <c r="S2489" i="2" s="1"/>
  <c r="T2489" i="2" s="1"/>
  <c r="O2489" i="2"/>
  <c r="P2489" i="2" s="1"/>
  <c r="R2290" i="2"/>
  <c r="S2290" i="2" s="1"/>
  <c r="T2290" i="2" s="1"/>
  <c r="O2290" i="2"/>
  <c r="P2290" i="2" s="1"/>
  <c r="U2290" i="2"/>
  <c r="O2281" i="2"/>
  <c r="P2281" i="2" s="1"/>
  <c r="R2281" i="2"/>
  <c r="S2281" i="2" s="1"/>
  <c r="T2281" i="2" s="1"/>
  <c r="U2419" i="2"/>
  <c r="O2286" i="2"/>
  <c r="P2286" i="2" s="1"/>
  <c r="R2286" i="2"/>
  <c r="S2286" i="2" s="1"/>
  <c r="T2286" i="2" s="1"/>
  <c r="R2000" i="2"/>
  <c r="S2000" i="2" s="1"/>
  <c r="T2000" i="2" s="1"/>
  <c r="O2000" i="2"/>
  <c r="P2000" i="2" s="1"/>
  <c r="U2464" i="2"/>
  <c r="O1991" i="2"/>
  <c r="P1991" i="2" s="1"/>
  <c r="R1991" i="2"/>
  <c r="S1991" i="2" s="1"/>
  <c r="T1991" i="2" s="1"/>
  <c r="R2047" i="2"/>
  <c r="S2047" i="2" s="1"/>
  <c r="T2047" i="2" s="1"/>
  <c r="O2047" i="2"/>
  <c r="P2047" i="2" s="1"/>
  <c r="U2129" i="2"/>
  <c r="R2258" i="2"/>
  <c r="S2258" i="2" s="1"/>
  <c r="T2258" i="2" s="1"/>
  <c r="O2258" i="2"/>
  <c r="P2258" i="2" s="1"/>
  <c r="S2007" i="2"/>
  <c r="T2007" i="2" s="1"/>
  <c r="P1820" i="2"/>
  <c r="R1979" i="2"/>
  <c r="S1979" i="2" s="1"/>
  <c r="T1979" i="2" s="1"/>
  <c r="O1979" i="2"/>
  <c r="P1979" i="2" s="1"/>
  <c r="R1708" i="2"/>
  <c r="S1708" i="2" s="1"/>
  <c r="T1708" i="2" s="1"/>
  <c r="O1708" i="2"/>
  <c r="P1708" i="2" s="1"/>
  <c r="S1686" i="2"/>
  <c r="T1686" i="2" s="1"/>
  <c r="R1603" i="2"/>
  <c r="S1603" i="2" s="1"/>
  <c r="T1603" i="2" s="1"/>
  <c r="O1603" i="2"/>
  <c r="P1603" i="2" s="1"/>
  <c r="U1603" i="2"/>
  <c r="R1935" i="2"/>
  <c r="S1935" i="2" s="1"/>
  <c r="T1935" i="2" s="1"/>
  <c r="O1935" i="2"/>
  <c r="P1935" i="2" s="1"/>
  <c r="U1935" i="2"/>
  <c r="R1881" i="2"/>
  <c r="S1881" i="2" s="1"/>
  <c r="T1881" i="2" s="1"/>
  <c r="O1881" i="2"/>
  <c r="U1692" i="2"/>
  <c r="R1823" i="2"/>
  <c r="S1823" i="2" s="1"/>
  <c r="T1823" i="2" s="1"/>
  <c r="O1823" i="2"/>
  <c r="P1823" i="2" s="1"/>
  <c r="O1609" i="2"/>
  <c r="P1609" i="2" s="1"/>
  <c r="R1609" i="2"/>
  <c r="S1609" i="2" s="1"/>
  <c r="T1609" i="2" s="1"/>
  <c r="R1562" i="2"/>
  <c r="S1562" i="2" s="1"/>
  <c r="T1562" i="2" s="1"/>
  <c r="O1562" i="2"/>
  <c r="U1562" i="2"/>
  <c r="R1168" i="2"/>
  <c r="S1168" i="2" s="1"/>
  <c r="T1168" i="2" s="1"/>
  <c r="O1168" i="2"/>
  <c r="P1168" i="2" s="1"/>
  <c r="R993" i="2"/>
  <c r="S993" i="2" s="1"/>
  <c r="T993" i="2" s="1"/>
  <c r="O993" i="2"/>
  <c r="P993" i="2" s="1"/>
  <c r="U993" i="2"/>
  <c r="U37" i="2"/>
  <c r="O108" i="2"/>
  <c r="R108" i="2"/>
  <c r="S108" i="2" s="1"/>
  <c r="T108" i="2" s="1"/>
  <c r="U108" i="2"/>
  <c r="R120" i="2"/>
  <c r="S120" i="2" s="1"/>
  <c r="T120" i="2" s="1"/>
  <c r="O120" i="2"/>
  <c r="P120" i="2" s="1"/>
  <c r="R4285" i="2"/>
  <c r="S4285" i="2" s="1"/>
  <c r="T4285" i="2" s="1"/>
  <c r="O4285" i="2"/>
  <c r="P4285" i="2" s="1"/>
  <c r="P4180" i="2"/>
  <c r="R4148" i="2"/>
  <c r="S4148" i="2" s="1"/>
  <c r="T4148" i="2" s="1"/>
  <c r="O4148" i="2"/>
  <c r="P4148" i="2" s="1"/>
  <c r="R4131" i="2"/>
  <c r="S4131" i="2" s="1"/>
  <c r="T4131" i="2" s="1"/>
  <c r="O4131" i="2"/>
  <c r="P4131" i="2" s="1"/>
  <c r="O4234" i="2"/>
  <c r="P4234" i="2" s="1"/>
  <c r="R4234" i="2"/>
  <c r="S4234" i="2" s="1"/>
  <c r="T4234" i="2" s="1"/>
  <c r="R4130" i="2"/>
  <c r="S4130" i="2" s="1"/>
  <c r="T4130" i="2" s="1"/>
  <c r="O4130" i="2"/>
  <c r="P4130" i="2" s="1"/>
  <c r="R4062" i="2"/>
  <c r="S4062" i="2" s="1"/>
  <c r="T4062" i="2" s="1"/>
  <c r="O4062" i="2"/>
  <c r="P4062" i="2" s="1"/>
  <c r="R4060" i="2"/>
  <c r="S4060" i="2" s="1"/>
  <c r="T4060" i="2" s="1"/>
  <c r="O4060" i="2"/>
  <c r="P4060" i="2" s="1"/>
  <c r="R3988" i="2"/>
  <c r="S3988" i="2" s="1"/>
  <c r="T3988" i="2" s="1"/>
  <c r="O3988" i="2"/>
  <c r="P3988" i="2" s="1"/>
  <c r="R3798" i="2"/>
  <c r="S3798" i="2" s="1"/>
  <c r="T3798" i="2" s="1"/>
  <c r="O3798" i="2"/>
  <c r="P3798" i="2" s="1"/>
  <c r="R3838" i="2"/>
  <c r="S3838" i="2" s="1"/>
  <c r="T3838" i="2" s="1"/>
  <c r="O3838" i="2"/>
  <c r="P3838" i="2" s="1"/>
  <c r="R3744" i="2"/>
  <c r="S3744" i="2" s="1"/>
  <c r="T3744" i="2" s="1"/>
  <c r="O3744" i="2"/>
  <c r="P3744" i="2" s="1"/>
  <c r="S3837" i="2"/>
  <c r="T3837" i="2" s="1"/>
  <c r="O3856" i="2"/>
  <c r="P3856" i="2" s="1"/>
  <c r="R3856" i="2"/>
  <c r="S3856" i="2" s="1"/>
  <c r="T3856" i="2" s="1"/>
  <c r="R3723" i="2"/>
  <c r="S3723" i="2" s="1"/>
  <c r="T3723" i="2" s="1"/>
  <c r="O3723" i="2"/>
  <c r="P3723" i="2" s="1"/>
  <c r="R3674" i="2"/>
  <c r="S3674" i="2" s="1"/>
  <c r="T3674" i="2" s="1"/>
  <c r="O3674" i="2"/>
  <c r="P3674" i="2" s="1"/>
  <c r="R3648" i="2"/>
  <c r="S3648" i="2" s="1"/>
  <c r="T3648" i="2" s="1"/>
  <c r="O3648" i="2"/>
  <c r="P3648" i="2" s="1"/>
  <c r="O3625" i="2"/>
  <c r="P3625" i="2" s="1"/>
  <c r="R3625" i="2"/>
  <c r="S3625" i="2" s="1"/>
  <c r="T3625" i="2" s="1"/>
  <c r="R3626" i="2"/>
  <c r="S3626" i="2" s="1"/>
  <c r="T3626" i="2" s="1"/>
  <c r="O3626" i="2"/>
  <c r="P3626" i="2" s="1"/>
  <c r="U3626" i="2"/>
  <c r="O3389" i="2"/>
  <c r="P3389" i="2" s="1"/>
  <c r="R3389" i="2"/>
  <c r="S3389" i="2" s="1"/>
  <c r="T3389" i="2" s="1"/>
  <c r="U3389" i="2"/>
  <c r="R3391" i="2"/>
  <c r="S3391" i="2" s="1"/>
  <c r="T3391" i="2" s="1"/>
  <c r="O3391" i="2"/>
  <c r="P3391" i="2" s="1"/>
  <c r="U3391" i="2"/>
  <c r="R3629" i="2"/>
  <c r="S3629" i="2" s="1"/>
  <c r="T3629" i="2" s="1"/>
  <c r="O3629" i="2"/>
  <c r="P3629" i="2" s="1"/>
  <c r="R3512" i="2"/>
  <c r="S3512" i="2" s="1"/>
  <c r="T3512" i="2" s="1"/>
  <c r="O3512" i="2"/>
  <c r="P3512" i="2" s="1"/>
  <c r="P3434" i="2"/>
  <c r="R3390" i="2"/>
  <c r="S3390" i="2" s="1"/>
  <c r="T3390" i="2" s="1"/>
  <c r="O3390" i="2"/>
  <c r="P3390" i="2" s="1"/>
  <c r="U3390" i="2"/>
  <c r="R3419" i="2"/>
  <c r="S3419" i="2" s="1"/>
  <c r="T3419" i="2" s="1"/>
  <c r="O3419" i="2"/>
  <c r="P3419" i="2" s="1"/>
  <c r="R3282" i="2"/>
  <c r="S3282" i="2" s="1"/>
  <c r="T3282" i="2" s="1"/>
  <c r="O3282" i="2"/>
  <c r="P3282" i="2" s="1"/>
  <c r="R3136" i="2"/>
  <c r="S3136" i="2" s="1"/>
  <c r="T3136" i="2" s="1"/>
  <c r="O3136" i="2"/>
  <c r="P3136" i="2" s="1"/>
  <c r="U3136" i="2"/>
  <c r="R3148" i="2"/>
  <c r="S3148" i="2" s="1"/>
  <c r="T3148" i="2" s="1"/>
  <c r="O3148" i="2"/>
  <c r="P3148" i="2" s="1"/>
  <c r="R3151" i="2"/>
  <c r="S3151" i="2" s="1"/>
  <c r="T3151" i="2" s="1"/>
  <c r="O3151" i="2"/>
  <c r="P3151" i="2" s="1"/>
  <c r="P3138" i="2"/>
  <c r="R3168" i="2"/>
  <c r="S3168" i="2" s="1"/>
  <c r="T3168" i="2" s="1"/>
  <c r="O3168" i="2"/>
  <c r="P3168" i="2" s="1"/>
  <c r="R3109" i="2"/>
  <c r="S3109" i="2" s="1"/>
  <c r="T3109" i="2" s="1"/>
  <c r="O3109" i="2"/>
  <c r="P3109" i="2" s="1"/>
  <c r="O3315" i="2"/>
  <c r="P3315" i="2" s="1"/>
  <c r="R3315" i="2"/>
  <c r="S3315" i="2" s="1"/>
  <c r="T3315" i="2" s="1"/>
  <c r="P3146" i="2"/>
  <c r="O3045" i="2"/>
  <c r="P3045" i="2" s="1"/>
  <c r="R3045" i="2"/>
  <c r="S3045" i="2" s="1"/>
  <c r="T3045" i="2" s="1"/>
  <c r="R2923" i="2"/>
  <c r="S2923" i="2" s="1"/>
  <c r="T2923" i="2" s="1"/>
  <c r="O2923" i="2"/>
  <c r="P2923" i="2" s="1"/>
  <c r="U2923" i="2"/>
  <c r="R2956" i="2"/>
  <c r="S2956" i="2" s="1"/>
  <c r="T2956" i="2" s="1"/>
  <c r="O2956" i="2"/>
  <c r="P2956" i="2" s="1"/>
  <c r="S3355" i="2"/>
  <c r="T3355" i="2" s="1"/>
  <c r="U2996" i="2"/>
  <c r="P3002" i="2"/>
  <c r="R3036" i="2"/>
  <c r="S3036" i="2" s="1"/>
  <c r="T3036" i="2" s="1"/>
  <c r="O3036" i="2"/>
  <c r="P3036" i="2" s="1"/>
  <c r="R2882" i="2"/>
  <c r="S2882" i="2" s="1"/>
  <c r="T2882" i="2" s="1"/>
  <c r="O2882" i="2"/>
  <c r="P2882" i="2" s="1"/>
  <c r="R2672" i="2"/>
  <c r="S2672" i="2" s="1"/>
  <c r="T2672" i="2" s="1"/>
  <c r="O2672" i="2"/>
  <c r="P2672" i="2" s="1"/>
  <c r="R3170" i="2"/>
  <c r="S3170" i="2" s="1"/>
  <c r="T3170" i="2" s="1"/>
  <c r="O3170" i="2"/>
  <c r="P3170" i="2" s="1"/>
  <c r="O2952" i="2"/>
  <c r="P2952" i="2" s="1"/>
  <c r="R2952" i="2"/>
  <c r="S2952" i="2" s="1"/>
  <c r="T2952" i="2" s="1"/>
  <c r="O2684" i="2"/>
  <c r="P2684" i="2" s="1"/>
  <c r="R2684" i="2"/>
  <c r="S2684" i="2" s="1"/>
  <c r="T2684" i="2" s="1"/>
  <c r="R2947" i="2"/>
  <c r="S2947" i="2" s="1"/>
  <c r="T2947" i="2" s="1"/>
  <c r="O2947" i="2"/>
  <c r="P2947" i="2" s="1"/>
  <c r="R2770" i="2"/>
  <c r="S2770" i="2" s="1"/>
  <c r="T2770" i="2" s="1"/>
  <c r="O2770" i="2"/>
  <c r="P2770" i="2" s="1"/>
  <c r="R2938" i="2"/>
  <c r="S2938" i="2" s="1"/>
  <c r="T2938" i="2" s="1"/>
  <c r="O2938" i="2"/>
  <c r="P2938" i="2" s="1"/>
  <c r="O2978" i="2"/>
  <c r="P2978" i="2" s="1"/>
  <c r="R2978" i="2"/>
  <c r="S2978" i="2" s="1"/>
  <c r="T2978" i="2" s="1"/>
  <c r="R2728" i="2"/>
  <c r="S2728" i="2" s="1"/>
  <c r="T2728" i="2" s="1"/>
  <c r="O2728" i="2"/>
  <c r="P2728" i="2" s="1"/>
  <c r="S2731" i="2"/>
  <c r="T2731" i="2" s="1"/>
  <c r="P2718" i="2"/>
  <c r="O2571" i="2"/>
  <c r="P2571" i="2" s="1"/>
  <c r="R2571" i="2"/>
  <c r="S2571" i="2" s="1"/>
  <c r="T2571" i="2" s="1"/>
  <c r="R2615" i="2"/>
  <c r="S2615" i="2" s="1"/>
  <c r="T2615" i="2" s="1"/>
  <c r="O2615" i="2"/>
  <c r="P2615" i="2" s="1"/>
  <c r="U2615" i="2"/>
  <c r="O2696" i="2"/>
  <c r="P2696" i="2" s="1"/>
  <c r="R2696" i="2"/>
  <c r="S2696" i="2" s="1"/>
  <c r="T2696" i="2" s="1"/>
  <c r="U2696" i="2"/>
  <c r="R2757" i="2"/>
  <c r="S2757" i="2" s="1"/>
  <c r="T2757" i="2" s="1"/>
  <c r="O2757" i="2"/>
  <c r="P2757" i="2" s="1"/>
  <c r="U2554" i="2"/>
  <c r="R2618" i="2"/>
  <c r="S2618" i="2" s="1"/>
  <c r="T2618" i="2" s="1"/>
  <c r="O2618" i="2"/>
  <c r="P2618" i="2" s="1"/>
  <c r="O2330" i="2"/>
  <c r="P2330" i="2" s="1"/>
  <c r="R2330" i="2"/>
  <c r="S2330" i="2" s="1"/>
  <c r="T2330" i="2" s="1"/>
  <c r="P2420" i="2"/>
  <c r="R2190" i="2"/>
  <c r="S2190" i="2" s="1"/>
  <c r="T2190" i="2" s="1"/>
  <c r="O2190" i="2"/>
  <c r="P2190" i="2" s="1"/>
  <c r="O2266" i="2"/>
  <c r="P2266" i="2" s="1"/>
  <c r="R2266" i="2"/>
  <c r="S2266" i="2" s="1"/>
  <c r="T2266" i="2" s="1"/>
  <c r="O2071" i="2"/>
  <c r="P2071" i="2" s="1"/>
  <c r="R2071" i="2"/>
  <c r="S2071" i="2" s="1"/>
  <c r="T2071" i="2" s="1"/>
  <c r="P2231" i="2"/>
  <c r="U2286" i="2"/>
  <c r="O2195" i="2"/>
  <c r="P2195" i="2" s="1"/>
  <c r="R2195" i="2"/>
  <c r="S2195" i="2" s="1"/>
  <c r="T2195" i="2" s="1"/>
  <c r="O2288" i="2"/>
  <c r="P2288" i="2" s="1"/>
  <c r="R2288" i="2"/>
  <c r="S2288" i="2" s="1"/>
  <c r="T2288" i="2" s="1"/>
  <c r="R2009" i="2"/>
  <c r="S2009" i="2" s="1"/>
  <c r="T2009" i="2" s="1"/>
  <c r="O2009" i="2"/>
  <c r="P2009" i="2" s="1"/>
  <c r="O1867" i="2"/>
  <c r="P1867" i="2" s="1"/>
  <c r="R1867" i="2"/>
  <c r="S1867" i="2" s="1"/>
  <c r="T1867" i="2" s="1"/>
  <c r="R1752" i="2"/>
  <c r="S1752" i="2" s="1"/>
  <c r="T1752" i="2" s="1"/>
  <c r="O1752" i="2"/>
  <c r="P1752" i="2" s="1"/>
  <c r="R1926" i="2"/>
  <c r="S1926" i="2" s="1"/>
  <c r="T1926" i="2" s="1"/>
  <c r="O1926" i="2"/>
  <c r="P1926" i="2" s="1"/>
  <c r="R2057" i="2"/>
  <c r="S2057" i="2" s="1"/>
  <c r="T2057" i="2" s="1"/>
  <c r="O2057" i="2"/>
  <c r="P2057" i="2" s="1"/>
  <c r="R2138" i="2"/>
  <c r="S2138" i="2" s="1"/>
  <c r="T2138" i="2" s="1"/>
  <c r="O2138" i="2"/>
  <c r="P2138" i="2" s="1"/>
  <c r="R1855" i="2"/>
  <c r="S1855" i="2" s="1"/>
  <c r="T1855" i="2" s="1"/>
  <c r="O1855" i="2"/>
  <c r="P1855" i="2" s="1"/>
  <c r="R1883" i="2"/>
  <c r="S1883" i="2" s="1"/>
  <c r="T1883" i="2" s="1"/>
  <c r="O1883" i="2"/>
  <c r="P1883" i="2" s="1"/>
  <c r="R4335" i="2"/>
  <c r="S4335" i="2" s="1"/>
  <c r="T4335" i="2" s="1"/>
  <c r="O4335" i="2"/>
  <c r="P4335" i="2" s="1"/>
  <c r="O1917" i="2"/>
  <c r="P1917" i="2" s="1"/>
  <c r="R1917" i="2"/>
  <c r="S1917" i="2" s="1"/>
  <c r="T1917" i="2" s="1"/>
  <c r="R1757" i="2"/>
  <c r="S1757" i="2" s="1"/>
  <c r="T1757" i="2" s="1"/>
  <c r="O1757" i="2"/>
  <c r="P1757" i="2" s="1"/>
  <c r="O1680" i="2"/>
  <c r="P1680" i="2" s="1"/>
  <c r="R1680" i="2"/>
  <c r="S1680" i="2" s="1"/>
  <c r="T1680" i="2" s="1"/>
  <c r="U1680" i="2"/>
  <c r="R1700" i="2"/>
  <c r="S1700" i="2" s="1"/>
  <c r="T1700" i="2" s="1"/>
  <c r="O1700" i="2"/>
  <c r="P1700" i="2" s="1"/>
  <c r="O1745" i="2"/>
  <c r="P1745" i="2" s="1"/>
  <c r="R1745" i="2"/>
  <c r="S1745" i="2" s="1"/>
  <c r="T1745" i="2" s="1"/>
  <c r="U1745" i="2"/>
  <c r="R1922" i="2"/>
  <c r="S1922" i="2" s="1"/>
  <c r="T1922" i="2" s="1"/>
  <c r="O1922" i="2"/>
  <c r="U1922" i="2"/>
  <c r="U1709" i="2"/>
  <c r="U1609" i="2"/>
  <c r="O1116" i="2"/>
  <c r="P1116" i="2" s="1"/>
  <c r="R1116" i="2"/>
  <c r="S1116" i="2" s="1"/>
  <c r="T1116" i="2" s="1"/>
  <c r="U1116" i="2"/>
  <c r="R1503" i="2"/>
  <c r="S1503" i="2" s="1"/>
  <c r="T1503" i="2" s="1"/>
  <c r="O1503" i="2"/>
  <c r="R1125" i="2"/>
  <c r="S1125" i="2" s="1"/>
  <c r="T1125" i="2" s="1"/>
  <c r="O1125" i="2"/>
  <c r="P1125" i="2" s="1"/>
  <c r="U1125" i="2"/>
  <c r="R835" i="2"/>
  <c r="S835" i="2" s="1"/>
  <c r="T835" i="2" s="1"/>
  <c r="O835" i="2"/>
  <c r="P835" i="2" s="1"/>
  <c r="U835" i="2"/>
  <c r="O952" i="2"/>
  <c r="R952" i="2"/>
  <c r="S952" i="2" s="1"/>
  <c r="T952" i="2" s="1"/>
  <c r="R466" i="2"/>
  <c r="S466" i="2" s="1"/>
  <c r="T466" i="2" s="1"/>
  <c r="O466" i="2"/>
  <c r="P466" i="2" s="1"/>
  <c r="U466" i="2"/>
  <c r="R330" i="2"/>
  <c r="S330" i="2" s="1"/>
  <c r="T330" i="2" s="1"/>
  <c r="O330" i="2"/>
  <c r="P330" i="2" s="1"/>
  <c r="U330" i="2"/>
  <c r="O105" i="2"/>
  <c r="P105" i="2" s="1"/>
  <c r="R105" i="2"/>
  <c r="S105" i="2" s="1"/>
  <c r="T105" i="2" s="1"/>
  <c r="U105" i="2"/>
  <c r="R4301" i="2"/>
  <c r="S4301" i="2" s="1"/>
  <c r="T4301" i="2" s="1"/>
  <c r="O4301" i="2"/>
  <c r="P4301" i="2" s="1"/>
  <c r="R4071" i="2"/>
  <c r="S4071" i="2" s="1"/>
  <c r="T4071" i="2" s="1"/>
  <c r="O4071" i="2"/>
  <c r="P4071" i="2" s="1"/>
  <c r="R3942" i="2"/>
  <c r="S3942" i="2" s="1"/>
  <c r="T3942" i="2" s="1"/>
  <c r="O3942" i="2"/>
  <c r="P3942" i="2" s="1"/>
  <c r="O3845" i="2"/>
  <c r="P3845" i="2" s="1"/>
  <c r="R3845" i="2"/>
  <c r="S3845" i="2" s="1"/>
  <c r="T3845" i="2" s="1"/>
  <c r="R3747" i="2"/>
  <c r="S3747" i="2" s="1"/>
  <c r="T3747" i="2" s="1"/>
  <c r="O3747" i="2"/>
  <c r="P3747" i="2" s="1"/>
  <c r="R3694" i="2"/>
  <c r="S3694" i="2" s="1"/>
  <c r="T3694" i="2" s="1"/>
  <c r="O3694" i="2"/>
  <c r="P3694" i="2" s="1"/>
  <c r="R3725" i="2"/>
  <c r="S3725" i="2" s="1"/>
  <c r="T3725" i="2" s="1"/>
  <c r="O3725" i="2"/>
  <c r="P3725" i="2" s="1"/>
  <c r="R3779" i="2"/>
  <c r="S3779" i="2" s="1"/>
  <c r="T3779" i="2" s="1"/>
  <c r="O3779" i="2"/>
  <c r="P3779" i="2" s="1"/>
  <c r="R3714" i="2"/>
  <c r="S3714" i="2" s="1"/>
  <c r="T3714" i="2" s="1"/>
  <c r="O3714" i="2"/>
  <c r="P3714" i="2" s="1"/>
  <c r="S3692" i="2"/>
  <c r="T3692" i="2" s="1"/>
  <c r="O3561" i="2"/>
  <c r="P3561" i="2" s="1"/>
  <c r="R3561" i="2"/>
  <c r="S3561" i="2" s="1"/>
  <c r="T3561" i="2" s="1"/>
  <c r="R3554" i="2"/>
  <c r="S3554" i="2" s="1"/>
  <c r="T3554" i="2" s="1"/>
  <c r="O3554" i="2"/>
  <c r="P3554" i="2" s="1"/>
  <c r="O3534" i="2"/>
  <c r="P3534" i="2" s="1"/>
  <c r="R3534" i="2"/>
  <c r="S3534" i="2" s="1"/>
  <c r="T3534" i="2" s="1"/>
  <c r="R3408" i="2"/>
  <c r="S3408" i="2" s="1"/>
  <c r="T3408" i="2" s="1"/>
  <c r="O3408" i="2"/>
  <c r="U3362" i="2"/>
  <c r="R3406" i="2"/>
  <c r="S3406" i="2" s="1"/>
  <c r="T3406" i="2" s="1"/>
  <c r="O3406" i="2"/>
  <c r="R3384" i="2"/>
  <c r="S3384" i="2" s="1"/>
  <c r="T3384" i="2" s="1"/>
  <c r="O3384" i="2"/>
  <c r="P3384" i="2" s="1"/>
  <c r="R3572" i="2"/>
  <c r="S3572" i="2" s="1"/>
  <c r="T3572" i="2" s="1"/>
  <c r="O3572" i="2"/>
  <c r="P3572" i="2" s="1"/>
  <c r="U3317" i="2"/>
  <c r="S3032" i="2"/>
  <c r="T3032" i="2" s="1"/>
  <c r="O3144" i="2"/>
  <c r="P3144" i="2" s="1"/>
  <c r="R3144" i="2"/>
  <c r="S3144" i="2" s="1"/>
  <c r="T3144" i="2" s="1"/>
  <c r="O3133" i="2"/>
  <c r="P3133" i="2" s="1"/>
  <c r="R3133" i="2"/>
  <c r="S3133" i="2" s="1"/>
  <c r="T3133" i="2" s="1"/>
  <c r="O3049" i="2"/>
  <c r="P3049" i="2" s="1"/>
  <c r="R3049" i="2"/>
  <c r="S3049" i="2" s="1"/>
  <c r="T3049" i="2" s="1"/>
  <c r="O3323" i="2"/>
  <c r="P3323" i="2" s="1"/>
  <c r="R3323" i="2"/>
  <c r="S3323" i="2" s="1"/>
  <c r="T3323" i="2" s="1"/>
  <c r="R3050" i="2"/>
  <c r="S3050" i="2" s="1"/>
  <c r="T3050" i="2" s="1"/>
  <c r="O3050" i="2"/>
  <c r="P3050" i="2" s="1"/>
  <c r="S2955" i="2"/>
  <c r="T2955" i="2" s="1"/>
  <c r="R2818" i="2"/>
  <c r="S2818" i="2" s="1"/>
  <c r="T2818" i="2" s="1"/>
  <c r="O2818" i="2"/>
  <c r="P2818" i="2" s="1"/>
  <c r="O3009" i="2"/>
  <c r="P3009" i="2" s="1"/>
  <c r="R3009" i="2"/>
  <c r="S3009" i="2" s="1"/>
  <c r="T3009" i="2" s="1"/>
  <c r="O2738" i="2"/>
  <c r="P2738" i="2" s="1"/>
  <c r="R2738" i="2"/>
  <c r="S2738" i="2" s="1"/>
  <c r="T2738" i="2" s="1"/>
  <c r="O2940" i="2"/>
  <c r="P2940" i="2" s="1"/>
  <c r="R2940" i="2"/>
  <c r="S2940" i="2" s="1"/>
  <c r="T2940" i="2" s="1"/>
  <c r="R2634" i="2"/>
  <c r="S2634" i="2" s="1"/>
  <c r="T2634" i="2" s="1"/>
  <c r="O2634" i="2"/>
  <c r="P2634" i="2" s="1"/>
  <c r="O2774" i="2"/>
  <c r="P2774" i="2" s="1"/>
  <c r="R2774" i="2"/>
  <c r="S2774" i="2" s="1"/>
  <c r="T2774" i="2" s="1"/>
  <c r="O2597" i="2"/>
  <c r="P2597" i="2" s="1"/>
  <c r="R2597" i="2"/>
  <c r="S2597" i="2" s="1"/>
  <c r="T2597" i="2" s="1"/>
  <c r="R2556" i="2"/>
  <c r="S2556" i="2" s="1"/>
  <c r="T2556" i="2" s="1"/>
  <c r="O2556" i="2"/>
  <c r="P2556" i="2" s="1"/>
  <c r="U2556" i="2"/>
  <c r="R2722" i="2"/>
  <c r="S2722" i="2" s="1"/>
  <c r="T2722" i="2" s="1"/>
  <c r="O2722" i="2"/>
  <c r="P2722" i="2" s="1"/>
  <c r="R2550" i="2"/>
  <c r="S2550" i="2" s="1"/>
  <c r="T2550" i="2" s="1"/>
  <c r="O2550" i="2"/>
  <c r="P2550" i="2" s="1"/>
  <c r="O2444" i="2"/>
  <c r="P2444" i="2" s="1"/>
  <c r="R2444" i="2"/>
  <c r="S2444" i="2" s="1"/>
  <c r="T2444" i="2" s="1"/>
  <c r="R2836" i="2"/>
  <c r="S2836" i="2" s="1"/>
  <c r="T2836" i="2" s="1"/>
  <c r="O2836" i="2"/>
  <c r="P2836" i="2" s="1"/>
  <c r="R2656" i="2"/>
  <c r="S2656" i="2" s="1"/>
  <c r="T2656" i="2" s="1"/>
  <c r="O2656" i="2"/>
  <c r="P2656" i="2" s="1"/>
  <c r="R2520" i="2"/>
  <c r="S2520" i="2" s="1"/>
  <c r="T2520" i="2" s="1"/>
  <c r="O2520" i="2"/>
  <c r="P2520" i="2" s="1"/>
  <c r="R2413" i="2"/>
  <c r="S2413" i="2" s="1"/>
  <c r="T2413" i="2" s="1"/>
  <c r="O2413" i="2"/>
  <c r="P2413" i="2" s="1"/>
  <c r="U2413" i="2"/>
  <c r="R2341" i="2"/>
  <c r="S2341" i="2" s="1"/>
  <c r="T2341" i="2" s="1"/>
  <c r="O2341" i="2"/>
  <c r="P2341" i="2" s="1"/>
  <c r="O2468" i="2"/>
  <c r="P2468" i="2" s="1"/>
  <c r="R2468" i="2"/>
  <c r="S2468" i="2" s="1"/>
  <c r="T2468" i="2" s="1"/>
  <c r="O2364" i="2"/>
  <c r="P2364" i="2" s="1"/>
  <c r="R2364" i="2"/>
  <c r="S2364" i="2" s="1"/>
  <c r="T2364" i="2" s="1"/>
  <c r="R2410" i="2"/>
  <c r="S2410" i="2" s="1"/>
  <c r="T2410" i="2" s="1"/>
  <c r="O2410" i="2"/>
  <c r="P2410" i="2" s="1"/>
  <c r="O2526" i="2"/>
  <c r="P2526" i="2" s="1"/>
  <c r="R2526" i="2"/>
  <c r="S2526" i="2" s="1"/>
  <c r="T2526" i="2" s="1"/>
  <c r="O1975" i="2"/>
  <c r="P1975" i="2" s="1"/>
  <c r="R1975" i="2"/>
  <c r="S1975" i="2" s="1"/>
  <c r="T1975" i="2" s="1"/>
  <c r="U1975" i="2"/>
  <c r="S2263" i="2"/>
  <c r="T2263" i="2" s="1"/>
  <c r="O2132" i="2"/>
  <c r="P2132" i="2" s="1"/>
  <c r="R2132" i="2"/>
  <c r="S2132" i="2" s="1"/>
  <c r="T2132" i="2" s="1"/>
  <c r="R2193" i="2"/>
  <c r="S2193" i="2" s="1"/>
  <c r="T2193" i="2" s="1"/>
  <c r="O2193" i="2"/>
  <c r="P2193" i="2" s="1"/>
  <c r="O2002" i="2"/>
  <c r="P2002" i="2" s="1"/>
  <c r="R2002" i="2"/>
  <c r="S2002" i="2" s="1"/>
  <c r="T2002" i="2" s="1"/>
  <c r="O2213" i="2"/>
  <c r="P2213" i="2" s="1"/>
  <c r="R2213" i="2"/>
  <c r="S2213" i="2" s="1"/>
  <c r="T2213" i="2" s="1"/>
  <c r="O1986" i="2"/>
  <c r="P1986" i="2" s="1"/>
  <c r="R1986" i="2"/>
  <c r="S1986" i="2" s="1"/>
  <c r="T1986" i="2" s="1"/>
  <c r="R1988" i="2"/>
  <c r="S1988" i="2" s="1"/>
  <c r="T1988" i="2" s="1"/>
  <c r="O1988" i="2"/>
  <c r="P1988" i="2" s="1"/>
  <c r="R2394" i="2"/>
  <c r="S2394" i="2" s="1"/>
  <c r="T2394" i="2" s="1"/>
  <c r="O2394" i="2"/>
  <c r="P2394" i="2" s="1"/>
  <c r="O2166" i="2"/>
  <c r="P2166" i="2" s="1"/>
  <c r="R2166" i="2"/>
  <c r="S2166" i="2" s="1"/>
  <c r="T2166" i="2" s="1"/>
  <c r="P2207" i="2"/>
  <c r="R1875" i="2"/>
  <c r="S1875" i="2" s="1"/>
  <c r="T1875" i="2" s="1"/>
  <c r="O1875" i="2"/>
  <c r="P1875" i="2" s="1"/>
  <c r="R1946" i="2"/>
  <c r="S1946" i="2" s="1"/>
  <c r="T1946" i="2" s="1"/>
  <c r="O1946" i="2"/>
  <c r="P1946" i="2" s="1"/>
  <c r="O1654" i="2"/>
  <c r="P1654" i="2" s="1"/>
  <c r="R1654" i="2"/>
  <c r="S1654" i="2" s="1"/>
  <c r="T1654" i="2" s="1"/>
  <c r="O2179" i="2"/>
  <c r="P2179" i="2" s="1"/>
  <c r="R2179" i="2"/>
  <c r="S2179" i="2" s="1"/>
  <c r="T2179" i="2" s="1"/>
  <c r="U2179" i="2"/>
  <c r="R1582" i="2"/>
  <c r="S1582" i="2" s="1"/>
  <c r="T1582" i="2" s="1"/>
  <c r="O1582" i="2"/>
  <c r="P1582" i="2" s="1"/>
  <c r="U1582" i="2"/>
  <c r="R1552" i="2"/>
  <c r="S1552" i="2" s="1"/>
  <c r="T1552" i="2" s="1"/>
  <c r="O1552" i="2"/>
  <c r="P1552" i="2" s="1"/>
  <c r="U1552" i="2"/>
  <c r="O1381" i="2"/>
  <c r="R1381" i="2"/>
  <c r="S1381" i="2" s="1"/>
  <c r="T1381" i="2" s="1"/>
  <c r="U1381" i="2"/>
  <c r="R997" i="2"/>
  <c r="S997" i="2" s="1"/>
  <c r="T997" i="2" s="1"/>
  <c r="O997" i="2"/>
  <c r="P997" i="2" s="1"/>
  <c r="U997" i="2"/>
  <c r="R306" i="2"/>
  <c r="S306" i="2" s="1"/>
  <c r="T306" i="2" s="1"/>
  <c r="O306" i="2"/>
  <c r="R237" i="2"/>
  <c r="S237" i="2" s="1"/>
  <c r="T237" i="2" s="1"/>
  <c r="O237" i="2"/>
  <c r="U237" i="2"/>
  <c r="U120" i="2"/>
  <c r="R4174" i="2"/>
  <c r="S4174" i="2" s="1"/>
  <c r="T4174" i="2" s="1"/>
  <c r="O4174" i="2"/>
  <c r="O3962" i="2"/>
  <c r="P3962" i="2" s="1"/>
  <c r="R3962" i="2"/>
  <c r="S3962" i="2" s="1"/>
  <c r="T3962" i="2" s="1"/>
  <c r="R3804" i="2"/>
  <c r="S3804" i="2" s="1"/>
  <c r="T3804" i="2" s="1"/>
  <c r="O3804" i="2"/>
  <c r="P3804" i="2" s="1"/>
  <c r="U3694" i="2"/>
  <c r="R3754" i="2"/>
  <c r="S3754" i="2" s="1"/>
  <c r="T3754" i="2" s="1"/>
  <c r="O3754" i="2"/>
  <c r="P3754" i="2" s="1"/>
  <c r="R3757" i="2"/>
  <c r="S3757" i="2" s="1"/>
  <c r="T3757" i="2" s="1"/>
  <c r="O3757" i="2"/>
  <c r="P3757" i="2" s="1"/>
  <c r="U3856" i="2"/>
  <c r="U3779" i="2"/>
  <c r="R3669" i="2"/>
  <c r="S3669" i="2" s="1"/>
  <c r="T3669" i="2" s="1"/>
  <c r="O3669" i="2"/>
  <c r="U3408" i="2"/>
  <c r="U3629" i="2"/>
  <c r="U3512" i="2"/>
  <c r="P3406" i="2"/>
  <c r="R3310" i="2"/>
  <c r="S3310" i="2" s="1"/>
  <c r="T3310" i="2" s="1"/>
  <c r="O3310" i="2"/>
  <c r="P3310" i="2" s="1"/>
  <c r="U3310" i="2"/>
  <c r="U3572" i="2"/>
  <c r="R3557" i="2"/>
  <c r="S3557" i="2" s="1"/>
  <c r="T3557" i="2" s="1"/>
  <c r="O3557" i="2"/>
  <c r="P3557" i="2" s="1"/>
  <c r="R3099" i="2"/>
  <c r="S3099" i="2" s="1"/>
  <c r="T3099" i="2" s="1"/>
  <c r="O3099" i="2"/>
  <c r="P3099" i="2" s="1"/>
  <c r="R3127" i="2"/>
  <c r="S3127" i="2" s="1"/>
  <c r="T3127" i="2" s="1"/>
  <c r="O3127" i="2"/>
  <c r="P3127" i="2" s="1"/>
  <c r="R3018" i="2"/>
  <c r="S3018" i="2" s="1"/>
  <c r="T3018" i="2" s="1"/>
  <c r="O3018" i="2"/>
  <c r="P3018" i="2" s="1"/>
  <c r="O2983" i="2"/>
  <c r="P2983" i="2" s="1"/>
  <c r="U2983" i="2"/>
  <c r="R2983" i="2"/>
  <c r="S2983" i="2" s="1"/>
  <c r="T2983" i="2" s="1"/>
  <c r="P3021" i="2"/>
  <c r="R3164" i="2"/>
  <c r="S3164" i="2" s="1"/>
  <c r="T3164" i="2" s="1"/>
  <c r="O3164" i="2"/>
  <c r="P3164" i="2" s="1"/>
  <c r="R3096" i="2"/>
  <c r="S3096" i="2" s="1"/>
  <c r="T3096" i="2" s="1"/>
  <c r="O3096" i="2"/>
  <c r="P3096" i="2" s="1"/>
  <c r="O3260" i="2"/>
  <c r="P3260" i="2" s="1"/>
  <c r="R3260" i="2"/>
  <c r="S3260" i="2" s="1"/>
  <c r="T3260" i="2" s="1"/>
  <c r="O3175" i="2"/>
  <c r="P3175" i="2" s="1"/>
  <c r="R3175" i="2"/>
  <c r="S3175" i="2" s="1"/>
  <c r="T3175" i="2" s="1"/>
  <c r="R3116" i="2"/>
  <c r="S3116" i="2" s="1"/>
  <c r="T3116" i="2" s="1"/>
  <c r="O3116" i="2"/>
  <c r="P3116" i="2" s="1"/>
  <c r="U3323" i="2"/>
  <c r="R2961" i="2"/>
  <c r="S2961" i="2" s="1"/>
  <c r="T2961" i="2" s="1"/>
  <c r="O2961" i="2"/>
  <c r="P2961" i="2" s="1"/>
  <c r="R3139" i="2"/>
  <c r="S3139" i="2" s="1"/>
  <c r="T3139" i="2" s="1"/>
  <c r="O3139" i="2"/>
  <c r="P3139" i="2" s="1"/>
  <c r="P3057" i="2"/>
  <c r="R2855" i="2"/>
  <c r="S2855" i="2" s="1"/>
  <c r="T2855" i="2" s="1"/>
  <c r="O2855" i="2"/>
  <c r="P2855" i="2" s="1"/>
  <c r="O3120" i="2"/>
  <c r="P3120" i="2" s="1"/>
  <c r="R3120" i="2"/>
  <c r="S3120" i="2" s="1"/>
  <c r="T3120" i="2" s="1"/>
  <c r="U2818" i="2"/>
  <c r="R2995" i="2"/>
  <c r="S2995" i="2" s="1"/>
  <c r="T2995" i="2" s="1"/>
  <c r="O2995" i="2"/>
  <c r="P2995" i="2" s="1"/>
  <c r="O2877" i="2"/>
  <c r="R2877" i="2"/>
  <c r="S2877" i="2" s="1"/>
  <c r="T2877" i="2" s="1"/>
  <c r="R2959" i="2"/>
  <c r="S2959" i="2" s="1"/>
  <c r="T2959" i="2" s="1"/>
  <c r="O2959" i="2"/>
  <c r="P2959" i="2" s="1"/>
  <c r="R2865" i="2"/>
  <c r="S2865" i="2" s="1"/>
  <c r="T2865" i="2" s="1"/>
  <c r="O2865" i="2"/>
  <c r="P2865" i="2" s="1"/>
  <c r="R2699" i="2"/>
  <c r="S2699" i="2" s="1"/>
  <c r="T2699" i="2" s="1"/>
  <c r="O2699" i="2"/>
  <c r="P2699" i="2" s="1"/>
  <c r="U2738" i="2"/>
  <c r="R2603" i="2"/>
  <c r="S2603" i="2" s="1"/>
  <c r="T2603" i="2" s="1"/>
  <c r="O2603" i="2"/>
  <c r="P2603" i="2" s="1"/>
  <c r="R2751" i="2"/>
  <c r="S2751" i="2" s="1"/>
  <c r="T2751" i="2" s="1"/>
  <c r="O2751" i="2"/>
  <c r="P2751" i="2" s="1"/>
  <c r="R2664" i="2"/>
  <c r="S2664" i="2" s="1"/>
  <c r="T2664" i="2" s="1"/>
  <c r="O2664" i="2"/>
  <c r="P2664" i="2" s="1"/>
  <c r="O2545" i="2"/>
  <c r="P2545" i="2" s="1"/>
  <c r="R2545" i="2"/>
  <c r="S2545" i="2" s="1"/>
  <c r="T2545" i="2" s="1"/>
  <c r="O2451" i="2"/>
  <c r="P2451" i="2" s="1"/>
  <c r="R2451" i="2"/>
  <c r="S2451" i="2" s="1"/>
  <c r="T2451" i="2" s="1"/>
  <c r="U2550" i="2"/>
  <c r="U2656" i="2"/>
  <c r="R2484" i="2"/>
  <c r="S2484" i="2" s="1"/>
  <c r="T2484" i="2" s="1"/>
  <c r="O2484" i="2"/>
  <c r="P2484" i="2" s="1"/>
  <c r="U2520" i="2"/>
  <c r="R2539" i="2"/>
  <c r="S2539" i="2" s="1"/>
  <c r="T2539" i="2" s="1"/>
  <c r="O2539" i="2"/>
  <c r="P2539" i="2" s="1"/>
  <c r="O2483" i="2"/>
  <c r="P2483" i="2" s="1"/>
  <c r="R2483" i="2"/>
  <c r="S2483" i="2" s="1"/>
  <c r="T2483" i="2" s="1"/>
  <c r="R2253" i="2"/>
  <c r="S2253" i="2" s="1"/>
  <c r="T2253" i="2" s="1"/>
  <c r="O2253" i="2"/>
  <c r="P2253" i="2" s="1"/>
  <c r="R2499" i="2"/>
  <c r="S2499" i="2" s="1"/>
  <c r="T2499" i="2" s="1"/>
  <c r="O2499" i="2"/>
  <c r="P2499" i="2" s="1"/>
  <c r="O2234" i="2"/>
  <c r="P2234" i="2" s="1"/>
  <c r="R2234" i="2"/>
  <c r="S2234" i="2" s="1"/>
  <c r="T2234" i="2" s="1"/>
  <c r="R2422" i="2"/>
  <c r="S2422" i="2" s="1"/>
  <c r="T2422" i="2" s="1"/>
  <c r="O2422" i="2"/>
  <c r="P2422" i="2" s="1"/>
  <c r="R2279" i="2"/>
  <c r="S2279" i="2" s="1"/>
  <c r="T2279" i="2" s="1"/>
  <c r="O2279" i="2"/>
  <c r="P2279" i="2" s="1"/>
  <c r="S2271" i="2"/>
  <c r="T2271" i="2" s="1"/>
  <c r="R2169" i="2"/>
  <c r="S2169" i="2" s="1"/>
  <c r="T2169" i="2" s="1"/>
  <c r="O2169" i="2"/>
  <c r="P2169" i="2" s="1"/>
  <c r="R2146" i="2"/>
  <c r="S2146" i="2" s="1"/>
  <c r="T2146" i="2" s="1"/>
  <c r="O2146" i="2"/>
  <c r="P2146" i="2" s="1"/>
  <c r="O2142" i="2"/>
  <c r="P2142" i="2" s="1"/>
  <c r="R2142" i="2"/>
  <c r="S2142" i="2" s="1"/>
  <c r="T2142" i="2" s="1"/>
  <c r="R1974" i="2"/>
  <c r="S1974" i="2" s="1"/>
  <c r="T1974" i="2" s="1"/>
  <c r="O1974" i="2"/>
  <c r="P1974" i="2" s="1"/>
  <c r="O2159" i="2"/>
  <c r="P2159" i="2" s="1"/>
  <c r="R2159" i="2"/>
  <c r="S2159" i="2" s="1"/>
  <c r="T2159" i="2" s="1"/>
  <c r="R1998" i="2"/>
  <c r="S1998" i="2" s="1"/>
  <c r="T1998" i="2" s="1"/>
  <c r="O1998" i="2"/>
  <c r="P1998" i="2" s="1"/>
  <c r="R2104" i="2"/>
  <c r="S2104" i="2" s="1"/>
  <c r="T2104" i="2" s="1"/>
  <c r="O2104" i="2"/>
  <c r="P2104" i="2" s="1"/>
  <c r="O1904" i="2"/>
  <c r="P1904" i="2" s="1"/>
  <c r="R1904" i="2"/>
  <c r="S1904" i="2" s="1"/>
  <c r="T1904" i="2" s="1"/>
  <c r="R1983" i="2"/>
  <c r="S1983" i="2" s="1"/>
  <c r="T1983" i="2" s="1"/>
  <c r="O1983" i="2"/>
  <c r="P1983" i="2" s="1"/>
  <c r="R2164" i="2"/>
  <c r="S2164" i="2" s="1"/>
  <c r="T2164" i="2" s="1"/>
  <c r="O2164" i="2"/>
  <c r="P2164" i="2" s="1"/>
  <c r="R1947" i="2"/>
  <c r="S1947" i="2" s="1"/>
  <c r="T1947" i="2" s="1"/>
  <c r="O1947" i="2"/>
  <c r="P1947" i="2" s="1"/>
  <c r="R2004" i="2"/>
  <c r="S2004" i="2" s="1"/>
  <c r="T2004" i="2" s="1"/>
  <c r="O2004" i="2"/>
  <c r="P2004" i="2" s="1"/>
  <c r="R1879" i="2"/>
  <c r="S1879" i="2" s="1"/>
  <c r="T1879" i="2" s="1"/>
  <c r="O1879" i="2"/>
  <c r="P1879" i="2" s="1"/>
  <c r="R1872" i="2"/>
  <c r="S1872" i="2" s="1"/>
  <c r="T1872" i="2" s="1"/>
  <c r="O1872" i="2"/>
  <c r="R1584" i="2"/>
  <c r="S1584" i="2" s="1"/>
  <c r="T1584" i="2" s="1"/>
  <c r="O1584" i="2"/>
  <c r="P1584" i="2" s="1"/>
  <c r="R1524" i="2"/>
  <c r="S1524" i="2" s="1"/>
  <c r="T1524" i="2" s="1"/>
  <c r="O1524" i="2"/>
  <c r="P1524" i="2" s="1"/>
  <c r="O1090" i="2"/>
  <c r="P1090" i="2" s="1"/>
  <c r="R1090" i="2"/>
  <c r="S1090" i="2" s="1"/>
  <c r="T1090" i="2" s="1"/>
  <c r="U1090" i="2"/>
  <c r="R1566" i="2"/>
  <c r="S1566" i="2" s="1"/>
  <c r="T1566" i="2" s="1"/>
  <c r="O1566" i="2"/>
  <c r="U1566" i="2"/>
  <c r="R1428" i="2"/>
  <c r="S1428" i="2" s="1"/>
  <c r="T1428" i="2" s="1"/>
  <c r="O1428" i="2"/>
  <c r="P1428" i="2" s="1"/>
  <c r="U1428" i="2"/>
  <c r="O1326" i="2"/>
  <c r="P1326" i="2" s="1"/>
  <c r="R1326" i="2"/>
  <c r="S1326" i="2" s="1"/>
  <c r="T1326" i="2" s="1"/>
  <c r="U1326" i="2"/>
  <c r="R4189" i="2"/>
  <c r="S4189" i="2" s="1"/>
  <c r="T4189" i="2" s="1"/>
  <c r="O4189" i="2"/>
  <c r="P4189" i="2" s="1"/>
  <c r="U4301" i="2"/>
  <c r="P3943" i="2"/>
  <c r="R3796" i="2"/>
  <c r="S3796" i="2" s="1"/>
  <c r="T3796" i="2" s="1"/>
  <c r="O3796" i="2"/>
  <c r="P3796" i="2" s="1"/>
  <c r="R3799" i="2"/>
  <c r="S3799" i="2" s="1"/>
  <c r="T3799" i="2" s="1"/>
  <c r="O3799" i="2"/>
  <c r="P3799" i="2" s="1"/>
  <c r="R3803" i="2"/>
  <c r="S3803" i="2" s="1"/>
  <c r="T3803" i="2" s="1"/>
  <c r="O3803" i="2"/>
  <c r="P3803" i="2" s="1"/>
  <c r="O3731" i="2"/>
  <c r="P3731" i="2" s="1"/>
  <c r="R3731" i="2"/>
  <c r="S3731" i="2" s="1"/>
  <c r="T3731" i="2" s="1"/>
  <c r="U3747" i="2"/>
  <c r="R3699" i="2"/>
  <c r="S3699" i="2" s="1"/>
  <c r="T3699" i="2" s="1"/>
  <c r="O3699" i="2"/>
  <c r="P3699" i="2" s="1"/>
  <c r="O3709" i="2"/>
  <c r="P3709" i="2" s="1"/>
  <c r="R3709" i="2"/>
  <c r="S3709" i="2" s="1"/>
  <c r="T3709" i="2" s="1"/>
  <c r="R3698" i="2"/>
  <c r="S3698" i="2" s="1"/>
  <c r="T3698" i="2" s="1"/>
  <c r="O3698" i="2"/>
  <c r="P3698" i="2" s="1"/>
  <c r="O3732" i="2"/>
  <c r="P3732" i="2" s="1"/>
  <c r="R3732" i="2"/>
  <c r="S3732" i="2" s="1"/>
  <c r="T3732" i="2" s="1"/>
  <c r="U3732" i="2"/>
  <c r="U3725" i="2"/>
  <c r="U3714" i="2"/>
  <c r="R3559" i="2"/>
  <c r="S3559" i="2" s="1"/>
  <c r="T3559" i="2" s="1"/>
  <c r="O3559" i="2"/>
  <c r="P3559" i="2" s="1"/>
  <c r="R3651" i="2"/>
  <c r="S3651" i="2" s="1"/>
  <c r="T3651" i="2" s="1"/>
  <c r="O3651" i="2"/>
  <c r="P3651" i="2" s="1"/>
  <c r="P3602" i="2"/>
  <c r="O3476" i="2"/>
  <c r="P3476" i="2" s="1"/>
  <c r="R3476" i="2"/>
  <c r="S3476" i="2" s="1"/>
  <c r="T3476" i="2" s="1"/>
  <c r="U3476" i="2"/>
  <c r="P3408" i="2"/>
  <c r="R3380" i="2"/>
  <c r="S3380" i="2" s="1"/>
  <c r="T3380" i="2" s="1"/>
  <c r="O3380" i="2"/>
  <c r="P3380" i="2" s="1"/>
  <c r="U3380" i="2"/>
  <c r="R3622" i="2"/>
  <c r="S3622" i="2" s="1"/>
  <c r="T3622" i="2" s="1"/>
  <c r="O3622" i="2"/>
  <c r="P3622" i="2" s="1"/>
  <c r="R3425" i="2"/>
  <c r="S3425" i="2" s="1"/>
  <c r="T3425" i="2" s="1"/>
  <c r="O3425" i="2"/>
  <c r="R3650" i="2"/>
  <c r="S3650" i="2" s="1"/>
  <c r="T3650" i="2" s="1"/>
  <c r="O3650" i="2"/>
  <c r="P3650" i="2" s="1"/>
  <c r="R3354" i="2"/>
  <c r="S3354" i="2" s="1"/>
  <c r="T3354" i="2" s="1"/>
  <c r="O3354" i="2"/>
  <c r="P3354" i="2" s="1"/>
  <c r="U3384" i="2"/>
  <c r="R3327" i="2"/>
  <c r="S3327" i="2" s="1"/>
  <c r="T3327" i="2" s="1"/>
  <c r="O3327" i="2"/>
  <c r="P3327" i="2" s="1"/>
  <c r="R3201" i="2"/>
  <c r="S3201" i="2" s="1"/>
  <c r="T3201" i="2" s="1"/>
  <c r="O3201" i="2"/>
  <c r="P3201" i="2" s="1"/>
  <c r="O3371" i="2"/>
  <c r="P3371" i="2" s="1"/>
  <c r="R3371" i="2"/>
  <c r="S3371" i="2" s="1"/>
  <c r="T3371" i="2" s="1"/>
  <c r="R3316" i="2"/>
  <c r="S3316" i="2" s="1"/>
  <c r="T3316" i="2" s="1"/>
  <c r="O3316" i="2"/>
  <c r="P3316" i="2" s="1"/>
  <c r="O3150" i="2"/>
  <c r="P3150" i="2" s="1"/>
  <c r="R3150" i="2"/>
  <c r="S3150" i="2" s="1"/>
  <c r="T3150" i="2" s="1"/>
  <c r="U3260" i="2"/>
  <c r="U3133" i="2"/>
  <c r="R3142" i="2"/>
  <c r="S3142" i="2" s="1"/>
  <c r="T3142" i="2" s="1"/>
  <c r="O3142" i="2"/>
  <c r="P3142" i="2" s="1"/>
  <c r="O3067" i="2"/>
  <c r="P3067" i="2" s="1"/>
  <c r="R3067" i="2"/>
  <c r="S3067" i="2" s="1"/>
  <c r="T3067" i="2" s="1"/>
  <c r="U3067" i="2"/>
  <c r="R3259" i="2"/>
  <c r="S3259" i="2" s="1"/>
  <c r="T3259" i="2" s="1"/>
  <c r="O3259" i="2"/>
  <c r="P3259" i="2" s="1"/>
  <c r="O3011" i="2"/>
  <c r="P3011" i="2" s="1"/>
  <c r="R3011" i="2"/>
  <c r="S3011" i="2" s="1"/>
  <c r="T3011" i="2" s="1"/>
  <c r="U2961" i="2"/>
  <c r="U2855" i="2"/>
  <c r="R2960" i="2"/>
  <c r="S2960" i="2" s="1"/>
  <c r="T2960" i="2" s="1"/>
  <c r="O2960" i="2"/>
  <c r="P2960" i="2" s="1"/>
  <c r="R2833" i="2"/>
  <c r="S2833" i="2" s="1"/>
  <c r="T2833" i="2" s="1"/>
  <c r="U2833" i="2"/>
  <c r="O2833" i="2"/>
  <c r="P2833" i="2" s="1"/>
  <c r="R2951" i="2"/>
  <c r="S2951" i="2" s="1"/>
  <c r="T2951" i="2" s="1"/>
  <c r="O2951" i="2"/>
  <c r="P2951" i="2" s="1"/>
  <c r="P2877" i="2"/>
  <c r="R3104" i="2"/>
  <c r="S3104" i="2" s="1"/>
  <c r="T3104" i="2" s="1"/>
  <c r="O3104" i="2"/>
  <c r="P3104" i="2" s="1"/>
  <c r="R2937" i="2"/>
  <c r="S2937" i="2" s="1"/>
  <c r="T2937" i="2" s="1"/>
  <c r="O2937" i="2"/>
  <c r="P2937" i="2" s="1"/>
  <c r="U3009" i="2"/>
  <c r="O2771" i="2"/>
  <c r="P2771" i="2" s="1"/>
  <c r="R2771" i="2"/>
  <c r="S2771" i="2" s="1"/>
  <c r="T2771" i="2" s="1"/>
  <c r="U2940" i="2"/>
  <c r="R2658" i="2"/>
  <c r="S2658" i="2" s="1"/>
  <c r="T2658" i="2" s="1"/>
  <c r="O2658" i="2"/>
  <c r="P2658" i="2" s="1"/>
  <c r="U2658" i="2"/>
  <c r="O2685" i="2"/>
  <c r="P2685" i="2" s="1"/>
  <c r="R2685" i="2"/>
  <c r="S2685" i="2" s="1"/>
  <c r="T2685" i="2" s="1"/>
  <c r="U2444" i="2"/>
  <c r="R2647" i="2"/>
  <c r="S2647" i="2" s="1"/>
  <c r="T2647" i="2" s="1"/>
  <c r="O2647" i="2"/>
  <c r="P2647" i="2" s="1"/>
  <c r="S2495" i="2"/>
  <c r="T2495" i="2" s="1"/>
  <c r="U2341" i="2"/>
  <c r="U2483" i="2"/>
  <c r="R2883" i="2"/>
  <c r="S2883" i="2" s="1"/>
  <c r="T2883" i="2" s="1"/>
  <c r="O2883" i="2"/>
  <c r="P2883" i="2" s="1"/>
  <c r="R2416" i="2"/>
  <c r="S2416" i="2" s="1"/>
  <c r="T2416" i="2" s="1"/>
  <c r="O2416" i="2"/>
  <c r="P2416" i="2" s="1"/>
  <c r="O2333" i="2"/>
  <c r="P2333" i="2" s="1"/>
  <c r="R2333" i="2"/>
  <c r="S2333" i="2" s="1"/>
  <c r="T2333" i="2" s="1"/>
  <c r="R2109" i="2"/>
  <c r="S2109" i="2" s="1"/>
  <c r="T2109" i="2" s="1"/>
  <c r="O2109" i="2"/>
  <c r="P2109" i="2" s="1"/>
  <c r="U2109" i="2"/>
  <c r="R2028" i="2"/>
  <c r="S2028" i="2" s="1"/>
  <c r="T2028" i="2" s="1"/>
  <c r="O2028" i="2"/>
  <c r="P2028" i="2" s="1"/>
  <c r="O1996" i="2"/>
  <c r="P1996" i="2" s="1"/>
  <c r="R1996" i="2"/>
  <c r="S1996" i="2" s="1"/>
  <c r="T1996" i="2" s="1"/>
  <c r="U1986" i="2"/>
  <c r="U1988" i="2"/>
  <c r="O1958" i="2"/>
  <c r="P1958" i="2" s="1"/>
  <c r="R1958" i="2"/>
  <c r="S1958" i="2" s="1"/>
  <c r="T1958" i="2" s="1"/>
  <c r="R2012" i="2"/>
  <c r="S2012" i="2" s="1"/>
  <c r="T2012" i="2" s="1"/>
  <c r="O2012" i="2"/>
  <c r="P2012" i="2" s="1"/>
  <c r="R2113" i="2"/>
  <c r="S2113" i="2" s="1"/>
  <c r="T2113" i="2" s="1"/>
  <c r="O2113" i="2"/>
  <c r="P2113" i="2" s="1"/>
  <c r="O2119" i="2"/>
  <c r="P2119" i="2" s="1"/>
  <c r="R2119" i="2"/>
  <c r="S2119" i="2" s="1"/>
  <c r="T2119" i="2" s="1"/>
  <c r="R1951" i="2"/>
  <c r="S1951" i="2" s="1"/>
  <c r="T1951" i="2" s="1"/>
  <c r="O1951" i="2"/>
  <c r="P1951" i="2" s="1"/>
  <c r="O2209" i="2"/>
  <c r="P2209" i="2" s="1"/>
  <c r="R2209" i="2"/>
  <c r="S2209" i="2" s="1"/>
  <c r="T2209" i="2" s="1"/>
  <c r="R2240" i="2"/>
  <c r="S2240" i="2" s="1"/>
  <c r="T2240" i="2" s="1"/>
  <c r="O2240" i="2"/>
  <c r="P2240" i="2" s="1"/>
  <c r="O2184" i="2"/>
  <c r="P2184" i="2" s="1"/>
  <c r="R2184" i="2"/>
  <c r="S2184" i="2" s="1"/>
  <c r="T2184" i="2" s="1"/>
  <c r="R1732" i="2"/>
  <c r="S1732" i="2" s="1"/>
  <c r="T1732" i="2" s="1"/>
  <c r="O1732" i="2"/>
  <c r="P1732" i="2" s="1"/>
  <c r="U1654" i="2"/>
  <c r="O1981" i="2"/>
  <c r="P1981" i="2" s="1"/>
  <c r="R1981" i="2"/>
  <c r="S1981" i="2" s="1"/>
  <c r="T1981" i="2" s="1"/>
  <c r="U1981" i="2"/>
  <c r="R1801" i="2"/>
  <c r="S1801" i="2" s="1"/>
  <c r="T1801" i="2" s="1"/>
  <c r="O1801" i="2"/>
  <c r="P1801" i="2" s="1"/>
  <c r="U1801" i="2"/>
  <c r="R1592" i="2"/>
  <c r="S1592" i="2" s="1"/>
  <c r="T1592" i="2" s="1"/>
  <c r="O1592" i="2"/>
  <c r="P1592" i="2" s="1"/>
  <c r="R1665" i="2"/>
  <c r="S1665" i="2" s="1"/>
  <c r="T1665" i="2" s="1"/>
  <c r="O1665" i="2"/>
  <c r="P1665" i="2" s="1"/>
  <c r="U1665" i="2"/>
  <c r="R1547" i="2"/>
  <c r="S1547" i="2" s="1"/>
  <c r="T1547" i="2" s="1"/>
  <c r="O1547" i="2"/>
  <c r="P1547" i="2" s="1"/>
  <c r="U1547" i="2"/>
  <c r="O1158" i="2"/>
  <c r="P1158" i="2" s="1"/>
  <c r="R1158" i="2"/>
  <c r="S1158" i="2" s="1"/>
  <c r="T1158" i="2" s="1"/>
  <c r="O1146" i="2"/>
  <c r="R1146" i="2"/>
  <c r="S1146" i="2" s="1"/>
  <c r="T1146" i="2" s="1"/>
  <c r="U1146" i="2"/>
  <c r="R1120" i="2"/>
  <c r="S1120" i="2" s="1"/>
  <c r="T1120" i="2" s="1"/>
  <c r="O1120" i="2"/>
  <c r="P1120" i="2" s="1"/>
  <c r="U1120" i="2"/>
  <c r="R811" i="2"/>
  <c r="S811" i="2" s="1"/>
  <c r="T811" i="2" s="1"/>
  <c r="O811" i="2"/>
  <c r="P811" i="2" s="1"/>
  <c r="U811" i="2"/>
  <c r="O4240" i="2"/>
  <c r="P4240" i="2" s="1"/>
  <c r="R4240" i="2"/>
  <c r="S4240" i="2" s="1"/>
  <c r="T4240" i="2" s="1"/>
  <c r="R4282" i="2"/>
  <c r="S4282" i="2" s="1"/>
  <c r="T4282" i="2" s="1"/>
  <c r="O4282" i="2"/>
  <c r="P4282" i="2" s="1"/>
  <c r="O4169" i="2"/>
  <c r="P4169" i="2" s="1"/>
  <c r="R4169" i="2"/>
  <c r="S4169" i="2" s="1"/>
  <c r="T4169" i="2" s="1"/>
  <c r="U4169" i="2"/>
  <c r="R4158" i="2"/>
  <c r="S4158" i="2" s="1"/>
  <c r="T4158" i="2" s="1"/>
  <c r="O4158" i="2"/>
  <c r="U4189" i="2"/>
  <c r="O4209" i="2"/>
  <c r="P4209" i="2" s="1"/>
  <c r="R4209" i="2"/>
  <c r="S4209" i="2" s="1"/>
  <c r="T4209" i="2" s="1"/>
  <c r="P4174" i="2"/>
  <c r="U3962" i="2"/>
  <c r="O3937" i="2"/>
  <c r="P3937" i="2" s="1"/>
  <c r="R3937" i="2"/>
  <c r="S3937" i="2" s="1"/>
  <c r="T3937" i="2" s="1"/>
  <c r="R3981" i="2"/>
  <c r="S3981" i="2" s="1"/>
  <c r="T3981" i="2" s="1"/>
  <c r="O3981" i="2"/>
  <c r="P3981" i="2" s="1"/>
  <c r="R3867" i="2"/>
  <c r="S3867" i="2" s="1"/>
  <c r="T3867" i="2" s="1"/>
  <c r="O3867" i="2"/>
  <c r="P3867" i="2" s="1"/>
  <c r="R3873" i="2"/>
  <c r="S3873" i="2" s="1"/>
  <c r="T3873" i="2" s="1"/>
  <c r="O3873" i="2"/>
  <c r="P3873" i="2" s="1"/>
  <c r="O3761" i="2"/>
  <c r="P3761" i="2" s="1"/>
  <c r="R3761" i="2"/>
  <c r="S3761" i="2" s="1"/>
  <c r="T3761" i="2" s="1"/>
  <c r="U3757" i="2"/>
  <c r="R3671" i="2"/>
  <c r="S3671" i="2" s="1"/>
  <c r="T3671" i="2" s="1"/>
  <c r="O3671" i="2"/>
  <c r="P3671" i="2" s="1"/>
  <c r="R3722" i="2"/>
  <c r="S3722" i="2" s="1"/>
  <c r="T3722" i="2" s="1"/>
  <c r="O3722" i="2"/>
  <c r="P3722" i="2" s="1"/>
  <c r="R3668" i="2"/>
  <c r="S3668" i="2" s="1"/>
  <c r="T3668" i="2" s="1"/>
  <c r="O3668" i="2"/>
  <c r="P3668" i="2" s="1"/>
  <c r="R3715" i="2"/>
  <c r="S3715" i="2" s="1"/>
  <c r="T3715" i="2" s="1"/>
  <c r="O3715" i="2"/>
  <c r="P3715" i="2" s="1"/>
  <c r="S3703" i="2"/>
  <c r="T3703" i="2" s="1"/>
  <c r="R3513" i="2"/>
  <c r="S3513" i="2" s="1"/>
  <c r="T3513" i="2" s="1"/>
  <c r="O3513" i="2"/>
  <c r="P3513" i="2" s="1"/>
  <c r="R3631" i="2"/>
  <c r="S3631" i="2" s="1"/>
  <c r="T3631" i="2" s="1"/>
  <c r="O3631" i="2"/>
  <c r="P3631" i="2" s="1"/>
  <c r="O3720" i="2"/>
  <c r="P3720" i="2" s="1"/>
  <c r="R3720" i="2"/>
  <c r="S3720" i="2" s="1"/>
  <c r="T3720" i="2" s="1"/>
  <c r="R3520" i="2"/>
  <c r="S3520" i="2" s="1"/>
  <c r="T3520" i="2" s="1"/>
  <c r="O3520" i="2"/>
  <c r="P3520" i="2" s="1"/>
  <c r="R3368" i="2"/>
  <c r="S3368" i="2" s="1"/>
  <c r="T3368" i="2" s="1"/>
  <c r="O3368" i="2"/>
  <c r="P3368" i="2" s="1"/>
  <c r="U3406" i="2"/>
  <c r="U3557" i="2"/>
  <c r="O3311" i="2"/>
  <c r="P3311" i="2" s="1"/>
  <c r="R3311" i="2"/>
  <c r="S3311" i="2" s="1"/>
  <c r="T3311" i="2" s="1"/>
  <c r="R3328" i="2"/>
  <c r="S3328" i="2" s="1"/>
  <c r="T3328" i="2" s="1"/>
  <c r="O3328" i="2"/>
  <c r="P3328" i="2" s="1"/>
  <c r="R3193" i="2"/>
  <c r="S3193" i="2" s="1"/>
  <c r="T3193" i="2" s="1"/>
  <c r="O3193" i="2"/>
  <c r="P3193" i="2" s="1"/>
  <c r="U3099" i="2"/>
  <c r="O3000" i="2"/>
  <c r="P3000" i="2" s="1"/>
  <c r="R3000" i="2"/>
  <c r="S3000" i="2" s="1"/>
  <c r="T3000" i="2" s="1"/>
  <c r="U3000" i="2"/>
  <c r="R3190" i="2"/>
  <c r="S3190" i="2" s="1"/>
  <c r="T3190" i="2" s="1"/>
  <c r="O3190" i="2"/>
  <c r="P3190" i="2" s="1"/>
  <c r="U3127" i="2"/>
  <c r="P3114" i="2"/>
  <c r="U3018" i="2"/>
  <c r="U3096" i="2"/>
  <c r="U3175" i="2"/>
  <c r="R3128" i="2"/>
  <c r="S3128" i="2" s="1"/>
  <c r="T3128" i="2" s="1"/>
  <c r="O3128" i="2"/>
  <c r="P3128" i="2" s="1"/>
  <c r="S3110" i="2"/>
  <c r="T3110" i="2" s="1"/>
  <c r="R3034" i="2"/>
  <c r="S3034" i="2" s="1"/>
  <c r="T3034" i="2" s="1"/>
  <c r="O3034" i="2"/>
  <c r="P3034" i="2" s="1"/>
  <c r="U3011" i="2"/>
  <c r="U3116" i="2"/>
  <c r="R2935" i="2"/>
  <c r="S2935" i="2" s="1"/>
  <c r="T2935" i="2" s="1"/>
  <c r="O2935" i="2"/>
  <c r="P2935" i="2" s="1"/>
  <c r="U2935" i="2"/>
  <c r="U3026" i="2"/>
  <c r="U2995" i="2"/>
  <c r="R2783" i="2"/>
  <c r="S2783" i="2" s="1"/>
  <c r="T2783" i="2" s="1"/>
  <c r="O2783" i="2"/>
  <c r="P2783" i="2" s="1"/>
  <c r="R3066" i="2"/>
  <c r="S3066" i="2" s="1"/>
  <c r="T3066" i="2" s="1"/>
  <c r="O3066" i="2"/>
  <c r="P3066" i="2" s="1"/>
  <c r="U2865" i="2"/>
  <c r="R2887" i="2"/>
  <c r="S2887" i="2" s="1"/>
  <c r="T2887" i="2" s="1"/>
  <c r="O2887" i="2"/>
  <c r="P2887" i="2" s="1"/>
  <c r="U2937" i="2"/>
  <c r="U2699" i="2"/>
  <c r="R2582" i="2"/>
  <c r="S2582" i="2" s="1"/>
  <c r="T2582" i="2" s="1"/>
  <c r="O2582" i="2"/>
  <c r="P2582" i="2" s="1"/>
  <c r="U2582" i="2"/>
  <c r="R2758" i="2"/>
  <c r="S2758" i="2" s="1"/>
  <c r="T2758" i="2" s="1"/>
  <c r="O2758" i="2"/>
  <c r="P2758" i="2" s="1"/>
  <c r="R2600" i="2"/>
  <c r="S2600" i="2" s="1"/>
  <c r="T2600" i="2" s="1"/>
  <c r="O2600" i="2"/>
  <c r="P2600" i="2" s="1"/>
  <c r="R2819" i="2"/>
  <c r="S2819" i="2" s="1"/>
  <c r="T2819" i="2" s="1"/>
  <c r="O2819" i="2"/>
  <c r="P2819" i="2" s="1"/>
  <c r="R2653" i="2"/>
  <c r="S2653" i="2" s="1"/>
  <c r="T2653" i="2" s="1"/>
  <c r="O2653" i="2"/>
  <c r="P2653" i="2" s="1"/>
  <c r="O2542" i="2"/>
  <c r="P2542" i="2" s="1"/>
  <c r="R2542" i="2"/>
  <c r="S2542" i="2" s="1"/>
  <c r="T2542" i="2" s="1"/>
  <c r="U2451" i="2"/>
  <c r="S2578" i="2"/>
  <c r="T2578" i="2" s="1"/>
  <c r="O2575" i="2"/>
  <c r="P2575" i="2" s="1"/>
  <c r="R2575" i="2"/>
  <c r="S2575" i="2" s="1"/>
  <c r="T2575" i="2" s="1"/>
  <c r="U2484" i="2"/>
  <c r="U2539" i="2"/>
  <c r="O2616" i="2"/>
  <c r="P2616" i="2" s="1"/>
  <c r="R2616" i="2"/>
  <c r="S2616" i="2" s="1"/>
  <c r="T2616" i="2" s="1"/>
  <c r="O2612" i="2"/>
  <c r="P2612" i="2" s="1"/>
  <c r="R2612" i="2"/>
  <c r="S2612" i="2" s="1"/>
  <c r="T2612" i="2" s="1"/>
  <c r="O2588" i="2"/>
  <c r="P2588" i="2" s="1"/>
  <c r="R2588" i="2"/>
  <c r="S2588" i="2" s="1"/>
  <c r="T2588" i="2" s="1"/>
  <c r="O2423" i="2"/>
  <c r="P2423" i="2" s="1"/>
  <c r="R2423" i="2"/>
  <c r="S2423" i="2" s="1"/>
  <c r="T2423" i="2" s="1"/>
  <c r="R2486" i="2"/>
  <c r="S2486" i="2" s="1"/>
  <c r="T2486" i="2" s="1"/>
  <c r="O2486" i="2"/>
  <c r="P2486" i="2" s="1"/>
  <c r="O2373" i="2"/>
  <c r="P2373" i="2" s="1"/>
  <c r="R2373" i="2"/>
  <c r="S2373" i="2" s="1"/>
  <c r="T2373" i="2" s="1"/>
  <c r="R2417" i="2"/>
  <c r="S2417" i="2" s="1"/>
  <c r="T2417" i="2" s="1"/>
  <c r="O2417" i="2"/>
  <c r="P2417" i="2" s="1"/>
  <c r="O2327" i="2"/>
  <c r="P2327" i="2" s="1"/>
  <c r="R2327" i="2"/>
  <c r="S2327" i="2" s="1"/>
  <c r="T2327" i="2" s="1"/>
  <c r="U2416" i="2"/>
  <c r="O2217" i="2"/>
  <c r="P2217" i="2" s="1"/>
  <c r="R2217" i="2"/>
  <c r="S2217" i="2" s="1"/>
  <c r="T2217" i="2" s="1"/>
  <c r="O2108" i="2"/>
  <c r="P2108" i="2" s="1"/>
  <c r="R2108" i="2"/>
  <c r="S2108" i="2" s="1"/>
  <c r="T2108" i="2" s="1"/>
  <c r="U2108" i="2"/>
  <c r="U2526" i="2"/>
  <c r="U2333" i="2"/>
  <c r="O2001" i="2"/>
  <c r="P2001" i="2" s="1"/>
  <c r="R2001" i="2"/>
  <c r="S2001" i="2" s="1"/>
  <c r="T2001" i="2" s="1"/>
  <c r="R2229" i="2"/>
  <c r="S2229" i="2" s="1"/>
  <c r="T2229" i="2" s="1"/>
  <c r="O2229" i="2"/>
  <c r="P2229" i="2" s="1"/>
  <c r="U2229" i="2"/>
  <c r="R2187" i="2"/>
  <c r="S2187" i="2" s="1"/>
  <c r="T2187" i="2" s="1"/>
  <c r="O2187" i="2"/>
  <c r="P2187" i="2" s="1"/>
  <c r="R2140" i="2"/>
  <c r="S2140" i="2" s="1"/>
  <c r="T2140" i="2" s="1"/>
  <c r="O2140" i="2"/>
  <c r="P2140" i="2" s="1"/>
  <c r="O2252" i="2"/>
  <c r="P2252" i="2" s="1"/>
  <c r="R2252" i="2"/>
  <c r="S2252" i="2" s="1"/>
  <c r="T2252" i="2" s="1"/>
  <c r="U1996" i="2"/>
  <c r="R2033" i="2"/>
  <c r="S2033" i="2" s="1"/>
  <c r="T2033" i="2" s="1"/>
  <c r="O2033" i="2"/>
  <c r="P2033" i="2" s="1"/>
  <c r="O1984" i="2"/>
  <c r="P1984" i="2" s="1"/>
  <c r="R1984" i="2"/>
  <c r="S1984" i="2" s="1"/>
  <c r="T1984" i="2" s="1"/>
  <c r="U2104" i="2"/>
  <c r="R2091" i="2"/>
  <c r="S2091" i="2" s="1"/>
  <c r="T2091" i="2" s="1"/>
  <c r="O2091" i="2"/>
  <c r="P2091" i="2" s="1"/>
  <c r="U2164" i="2"/>
  <c r="U2209" i="2"/>
  <c r="R2041" i="2"/>
  <c r="S2041" i="2" s="1"/>
  <c r="T2041" i="2" s="1"/>
  <c r="O2041" i="2"/>
  <c r="P2041" i="2" s="1"/>
  <c r="O2157" i="2"/>
  <c r="P2157" i="2" s="1"/>
  <c r="R2157" i="2"/>
  <c r="S2157" i="2" s="1"/>
  <c r="T2157" i="2" s="1"/>
  <c r="O2319" i="2"/>
  <c r="P2319" i="2" s="1"/>
  <c r="R2319" i="2"/>
  <c r="S2319" i="2" s="1"/>
  <c r="T2319" i="2" s="1"/>
  <c r="O1938" i="2"/>
  <c r="P1938" i="2" s="1"/>
  <c r="R1938" i="2"/>
  <c r="S1938" i="2" s="1"/>
  <c r="T1938" i="2" s="1"/>
  <c r="R1728" i="2"/>
  <c r="S1728" i="2" s="1"/>
  <c r="T1728" i="2" s="1"/>
  <c r="O1728" i="2"/>
  <c r="P1728" i="2" s="1"/>
  <c r="U1748" i="2"/>
  <c r="O1601" i="2"/>
  <c r="P1601" i="2" s="1"/>
  <c r="R1601" i="2"/>
  <c r="S1601" i="2" s="1"/>
  <c r="T1601" i="2" s="1"/>
  <c r="R1671" i="2"/>
  <c r="S1671" i="2" s="1"/>
  <c r="T1671" i="2" s="1"/>
  <c r="O1671" i="2"/>
  <c r="P1671" i="2" s="1"/>
  <c r="O1775" i="2"/>
  <c r="P1775" i="2" s="1"/>
  <c r="R1775" i="2"/>
  <c r="S1775" i="2" s="1"/>
  <c r="T1775" i="2" s="1"/>
  <c r="R1764" i="2"/>
  <c r="S1764" i="2" s="1"/>
  <c r="T1764" i="2" s="1"/>
  <c r="O1764" i="2"/>
  <c r="P1764" i="2" s="1"/>
  <c r="R1402" i="2"/>
  <c r="S1402" i="2" s="1"/>
  <c r="T1402" i="2" s="1"/>
  <c r="O1402" i="2"/>
  <c r="P1402" i="2" s="1"/>
  <c r="O1252" i="2"/>
  <c r="P1252" i="2" s="1"/>
  <c r="R1252" i="2"/>
  <c r="S1252" i="2" s="1"/>
  <c r="T1252" i="2" s="1"/>
  <c r="R1518" i="2"/>
  <c r="S1518" i="2" s="1"/>
  <c r="T1518" i="2" s="1"/>
  <c r="O1518" i="2"/>
  <c r="R1299" i="2"/>
  <c r="S1299" i="2" s="1"/>
  <c r="T1299" i="2" s="1"/>
  <c r="O1299" i="2"/>
  <c r="P1299" i="2" s="1"/>
  <c r="U1299" i="2"/>
  <c r="O1559" i="2"/>
  <c r="P1559" i="2" s="1"/>
  <c r="R1559" i="2"/>
  <c r="S1559" i="2" s="1"/>
  <c r="T1559" i="2" s="1"/>
  <c r="U1559" i="2"/>
  <c r="R1124" i="2"/>
  <c r="S1124" i="2" s="1"/>
  <c r="T1124" i="2" s="1"/>
  <c r="O1124" i="2"/>
  <c r="P1124" i="2" s="1"/>
  <c r="U1124" i="2"/>
  <c r="R1390" i="2"/>
  <c r="S1390" i="2" s="1"/>
  <c r="T1390" i="2" s="1"/>
  <c r="O1390" i="2"/>
  <c r="P1390" i="2" s="1"/>
  <c r="O951" i="2"/>
  <c r="P951" i="2" s="1"/>
  <c r="R951" i="2"/>
  <c r="S951" i="2" s="1"/>
  <c r="T951" i="2" s="1"/>
  <c r="U951" i="2"/>
  <c r="R421" i="2"/>
  <c r="S421" i="2" s="1"/>
  <c r="T421" i="2" s="1"/>
  <c r="O421" i="2"/>
  <c r="P421" i="2" s="1"/>
  <c r="U421" i="2"/>
  <c r="O182" i="2"/>
  <c r="P182" i="2" s="1"/>
  <c r="R182" i="2"/>
  <c r="S182" i="2" s="1"/>
  <c r="T182" i="2" s="1"/>
  <c r="U182" i="2"/>
  <c r="R4187" i="2"/>
  <c r="S4187" i="2" s="1"/>
  <c r="T4187" i="2" s="1"/>
  <c r="O4187" i="2"/>
  <c r="P4187" i="2" s="1"/>
  <c r="R4165" i="2"/>
  <c r="S4165" i="2" s="1"/>
  <c r="T4165" i="2" s="1"/>
  <c r="O4165" i="2"/>
  <c r="P4165" i="2" s="1"/>
  <c r="P4176" i="2"/>
  <c r="R4163" i="2"/>
  <c r="S4163" i="2" s="1"/>
  <c r="T4163" i="2" s="1"/>
  <c r="O4163" i="2"/>
  <c r="P4163" i="2" s="1"/>
  <c r="R4103" i="2"/>
  <c r="S4103" i="2" s="1"/>
  <c r="T4103" i="2" s="1"/>
  <c r="O4103" i="2"/>
  <c r="P4103" i="2" s="1"/>
  <c r="O4105" i="2"/>
  <c r="P4105" i="2" s="1"/>
  <c r="R4105" i="2"/>
  <c r="S4105" i="2" s="1"/>
  <c r="T4105" i="2" s="1"/>
  <c r="R4242" i="2"/>
  <c r="S4242" i="2" s="1"/>
  <c r="T4242" i="2" s="1"/>
  <c r="O4242" i="2"/>
  <c r="P4242" i="2" s="1"/>
  <c r="U4174" i="2"/>
  <c r="R4068" i="2"/>
  <c r="S4068" i="2" s="1"/>
  <c r="T4068" i="2" s="1"/>
  <c r="O4068" i="2"/>
  <c r="P4068" i="2" s="1"/>
  <c r="U4068" i="2"/>
  <c r="R4173" i="2"/>
  <c r="S4173" i="2" s="1"/>
  <c r="T4173" i="2" s="1"/>
  <c r="O4173" i="2"/>
  <c r="P4173" i="2" s="1"/>
  <c r="R3788" i="2"/>
  <c r="S3788" i="2" s="1"/>
  <c r="T3788" i="2" s="1"/>
  <c r="O3788" i="2"/>
  <c r="P3788" i="2" s="1"/>
  <c r="U3788" i="2"/>
  <c r="U3799" i="2"/>
  <c r="U3803" i="2"/>
  <c r="O3797" i="2"/>
  <c r="P3797" i="2" s="1"/>
  <c r="U3797" i="2"/>
  <c r="R3797" i="2"/>
  <c r="S3797" i="2" s="1"/>
  <c r="T3797" i="2" s="1"/>
  <c r="O3742" i="2"/>
  <c r="P3742" i="2" s="1"/>
  <c r="R3742" i="2"/>
  <c r="S3742" i="2" s="1"/>
  <c r="T3742" i="2" s="1"/>
  <c r="R3713" i="2"/>
  <c r="S3713" i="2" s="1"/>
  <c r="T3713" i="2" s="1"/>
  <c r="O3713" i="2"/>
  <c r="P3713" i="2" s="1"/>
  <c r="S3749" i="2"/>
  <c r="T3749" i="2" s="1"/>
  <c r="P3749" i="2"/>
  <c r="R3691" i="2"/>
  <c r="S3691" i="2" s="1"/>
  <c r="T3691" i="2" s="1"/>
  <c r="O3691" i="2"/>
  <c r="P3691" i="2" s="1"/>
  <c r="R3704" i="2"/>
  <c r="S3704" i="2" s="1"/>
  <c r="T3704" i="2" s="1"/>
  <c r="O3704" i="2"/>
  <c r="P3704" i="2" s="1"/>
  <c r="O3753" i="2"/>
  <c r="P3753" i="2" s="1"/>
  <c r="R3753" i="2"/>
  <c r="S3753" i="2" s="1"/>
  <c r="T3753" i="2" s="1"/>
  <c r="R3729" i="2"/>
  <c r="S3729" i="2" s="1"/>
  <c r="T3729" i="2" s="1"/>
  <c r="O3729" i="2"/>
  <c r="P3729" i="2" s="1"/>
  <c r="R3711" i="2"/>
  <c r="S3711" i="2" s="1"/>
  <c r="T3711" i="2" s="1"/>
  <c r="O3711" i="2"/>
  <c r="P3711" i="2" s="1"/>
  <c r="U3711" i="2"/>
  <c r="R3681" i="2"/>
  <c r="S3681" i="2" s="1"/>
  <c r="T3681" i="2" s="1"/>
  <c r="O3681" i="2"/>
  <c r="P3681" i="2" s="1"/>
  <c r="O3646" i="2"/>
  <c r="P3646" i="2" s="1"/>
  <c r="R3646" i="2"/>
  <c r="S3646" i="2" s="1"/>
  <c r="T3646" i="2" s="1"/>
  <c r="R3656" i="2"/>
  <c r="S3656" i="2" s="1"/>
  <c r="T3656" i="2" s="1"/>
  <c r="O3656" i="2"/>
  <c r="P3656" i="2" s="1"/>
  <c r="O3645" i="2"/>
  <c r="P3645" i="2" s="1"/>
  <c r="R3645" i="2"/>
  <c r="S3645" i="2" s="1"/>
  <c r="T3645" i="2" s="1"/>
  <c r="P3577" i="2"/>
  <c r="R3585" i="2"/>
  <c r="S3585" i="2" s="1"/>
  <c r="T3585" i="2" s="1"/>
  <c r="O3585" i="2"/>
  <c r="P3585" i="2" s="1"/>
  <c r="U3651" i="2"/>
  <c r="U3385" i="2"/>
  <c r="U3650" i="2"/>
  <c r="U3354" i="2"/>
  <c r="O3562" i="2"/>
  <c r="P3562" i="2" s="1"/>
  <c r="R3562" i="2"/>
  <c r="S3562" i="2" s="1"/>
  <c r="T3562" i="2" s="1"/>
  <c r="U3327" i="2"/>
  <c r="U3328" i="2"/>
  <c r="O2994" i="2"/>
  <c r="P2994" i="2" s="1"/>
  <c r="U2994" i="2"/>
  <c r="R2994" i="2"/>
  <c r="S2994" i="2" s="1"/>
  <c r="T2994" i="2" s="1"/>
  <c r="U3190" i="2"/>
  <c r="R3159" i="2"/>
  <c r="S3159" i="2" s="1"/>
  <c r="T3159" i="2" s="1"/>
  <c r="O3159" i="2"/>
  <c r="P3159" i="2" s="1"/>
  <c r="O3161" i="2"/>
  <c r="P3161" i="2" s="1"/>
  <c r="R3161" i="2"/>
  <c r="S3161" i="2" s="1"/>
  <c r="T3161" i="2" s="1"/>
  <c r="O3167" i="2"/>
  <c r="P3167" i="2" s="1"/>
  <c r="R3167" i="2"/>
  <c r="S3167" i="2" s="1"/>
  <c r="T3167" i="2" s="1"/>
  <c r="R3173" i="2"/>
  <c r="S3173" i="2" s="1"/>
  <c r="T3173" i="2" s="1"/>
  <c r="U3173" i="2"/>
  <c r="O3173" i="2"/>
  <c r="P3173" i="2" s="1"/>
  <c r="U3142" i="2"/>
  <c r="R2817" i="2"/>
  <c r="S2817" i="2" s="1"/>
  <c r="T2817" i="2" s="1"/>
  <c r="O2817" i="2"/>
  <c r="P2817" i="2" s="1"/>
  <c r="U2817" i="2"/>
  <c r="R3030" i="2"/>
  <c r="S3030" i="2" s="1"/>
  <c r="T3030" i="2" s="1"/>
  <c r="O3030" i="2"/>
  <c r="R3289" i="2"/>
  <c r="S3289" i="2" s="1"/>
  <c r="T3289" i="2" s="1"/>
  <c r="O3289" i="2"/>
  <c r="P3289" i="2" s="1"/>
  <c r="R2990" i="2"/>
  <c r="S2990" i="2" s="1"/>
  <c r="T2990" i="2" s="1"/>
  <c r="O2990" i="2"/>
  <c r="P2990" i="2" s="1"/>
  <c r="R2816" i="2"/>
  <c r="S2816" i="2" s="1"/>
  <c r="T2816" i="2" s="1"/>
  <c r="O2816" i="2"/>
  <c r="P2816" i="2" s="1"/>
  <c r="R2957" i="2"/>
  <c r="S2957" i="2" s="1"/>
  <c r="T2957" i="2" s="1"/>
  <c r="O2957" i="2"/>
  <c r="P2957" i="2" s="1"/>
  <c r="U2959" i="2"/>
  <c r="O2792" i="2"/>
  <c r="P2792" i="2" s="1"/>
  <c r="R2792" i="2"/>
  <c r="S2792" i="2" s="1"/>
  <c r="T2792" i="2" s="1"/>
  <c r="R2796" i="2"/>
  <c r="S2796" i="2" s="1"/>
  <c r="T2796" i="2" s="1"/>
  <c r="O2796" i="2"/>
  <c r="P2796" i="2" s="1"/>
  <c r="O2801" i="2"/>
  <c r="P2801" i="2" s="1"/>
  <c r="R2801" i="2"/>
  <c r="S2801" i="2" s="1"/>
  <c r="T2801" i="2" s="1"/>
  <c r="R2687" i="2"/>
  <c r="S2687" i="2" s="1"/>
  <c r="T2687" i="2" s="1"/>
  <c r="O2687" i="2"/>
  <c r="P2687" i="2" s="1"/>
  <c r="U2687" i="2"/>
  <c r="P2633" i="2"/>
  <c r="U2600" i="2"/>
  <c r="U2542" i="2"/>
  <c r="R2476" i="2"/>
  <c r="S2476" i="2" s="1"/>
  <c r="T2476" i="2" s="1"/>
  <c r="O2476" i="2"/>
  <c r="P2476" i="2" s="1"/>
  <c r="U2476" i="2"/>
  <c r="O2665" i="2"/>
  <c r="P2665" i="2" s="1"/>
  <c r="R2665" i="2"/>
  <c r="S2665" i="2" s="1"/>
  <c r="T2665" i="2" s="1"/>
  <c r="R2371" i="2"/>
  <c r="S2371" i="2" s="1"/>
  <c r="T2371" i="2" s="1"/>
  <c r="O2371" i="2"/>
  <c r="P2371" i="2" s="1"/>
  <c r="R2334" i="2"/>
  <c r="S2334" i="2" s="1"/>
  <c r="T2334" i="2" s="1"/>
  <c r="O2334" i="2"/>
  <c r="P2334" i="2" s="1"/>
  <c r="O2402" i="2"/>
  <c r="P2402" i="2" s="1"/>
  <c r="R2402" i="2"/>
  <c r="S2402" i="2" s="1"/>
  <c r="T2402" i="2" s="1"/>
  <c r="U2616" i="2"/>
  <c r="O2604" i="2"/>
  <c r="P2604" i="2" s="1"/>
  <c r="R2604" i="2"/>
  <c r="S2604" i="2" s="1"/>
  <c r="T2604" i="2" s="1"/>
  <c r="U2588" i="2"/>
  <c r="O2548" i="2"/>
  <c r="P2548" i="2" s="1"/>
  <c r="R2548" i="2"/>
  <c r="S2548" i="2" s="1"/>
  <c r="T2548" i="2" s="1"/>
  <c r="U2883" i="2"/>
  <c r="R2315" i="2"/>
  <c r="S2315" i="2" s="1"/>
  <c r="T2315" i="2" s="1"/>
  <c r="U2315" i="2"/>
  <c r="O2315" i="2"/>
  <c r="P2315" i="2" s="1"/>
  <c r="O2369" i="2"/>
  <c r="P2369" i="2" s="1"/>
  <c r="R2369" i="2"/>
  <c r="S2369" i="2" s="1"/>
  <c r="T2369" i="2" s="1"/>
  <c r="R2273" i="2"/>
  <c r="S2273" i="2" s="1"/>
  <c r="T2273" i="2" s="1"/>
  <c r="O2273" i="2"/>
  <c r="P2273" i="2" s="1"/>
  <c r="U2273" i="2"/>
  <c r="O2392" i="2"/>
  <c r="P2392" i="2" s="1"/>
  <c r="R2392" i="2"/>
  <c r="S2392" i="2" s="1"/>
  <c r="T2392" i="2" s="1"/>
  <c r="S2523" i="2"/>
  <c r="T2523" i="2" s="1"/>
  <c r="U2279" i="2"/>
  <c r="R2218" i="2"/>
  <c r="S2218" i="2" s="1"/>
  <c r="T2218" i="2" s="1"/>
  <c r="O2218" i="2"/>
  <c r="P2218" i="2" s="1"/>
  <c r="O2167" i="2"/>
  <c r="P2167" i="2" s="1"/>
  <c r="R2167" i="2"/>
  <c r="S2167" i="2" s="1"/>
  <c r="T2167" i="2" s="1"/>
  <c r="O2220" i="2"/>
  <c r="P2220" i="2" s="1"/>
  <c r="R2220" i="2"/>
  <c r="S2220" i="2" s="1"/>
  <c r="T2220" i="2" s="1"/>
  <c r="R2463" i="2"/>
  <c r="S2463" i="2" s="1"/>
  <c r="T2463" i="2" s="1"/>
  <c r="O2463" i="2"/>
  <c r="P2463" i="2" s="1"/>
  <c r="R2182" i="2"/>
  <c r="S2182" i="2" s="1"/>
  <c r="T2182" i="2" s="1"/>
  <c r="U2182" i="2"/>
  <c r="O2182" i="2"/>
  <c r="P2182" i="2" s="1"/>
  <c r="O2036" i="2"/>
  <c r="P2036" i="2" s="1"/>
  <c r="R2036" i="2"/>
  <c r="S2036" i="2" s="1"/>
  <c r="T2036" i="2" s="1"/>
  <c r="R2150" i="2"/>
  <c r="S2150" i="2" s="1"/>
  <c r="T2150" i="2" s="1"/>
  <c r="O2150" i="2"/>
  <c r="P2150" i="2" s="1"/>
  <c r="U2150" i="2"/>
  <c r="U1984" i="2"/>
  <c r="R2174" i="2"/>
  <c r="S2174" i="2" s="1"/>
  <c r="T2174" i="2" s="1"/>
  <c r="O2174" i="2"/>
  <c r="P2174" i="2" s="1"/>
  <c r="O1953" i="2"/>
  <c r="P1953" i="2" s="1"/>
  <c r="R1953" i="2"/>
  <c r="S1953" i="2" s="1"/>
  <c r="T1953" i="2" s="1"/>
  <c r="O1819" i="2"/>
  <c r="P1819" i="2" s="1"/>
  <c r="R1819" i="2"/>
  <c r="S1819" i="2" s="1"/>
  <c r="T1819" i="2" s="1"/>
  <c r="R2116" i="2"/>
  <c r="S2116" i="2" s="1"/>
  <c r="T2116" i="2" s="1"/>
  <c r="O2116" i="2"/>
  <c r="P2116" i="2" s="1"/>
  <c r="O1834" i="2"/>
  <c r="P1834" i="2" s="1"/>
  <c r="R1834" i="2"/>
  <c r="S1834" i="2" s="1"/>
  <c r="T1834" i="2" s="1"/>
  <c r="O2020" i="2"/>
  <c r="P2020" i="2" s="1"/>
  <c r="R2020" i="2"/>
  <c r="S2020" i="2" s="1"/>
  <c r="T2020" i="2" s="1"/>
  <c r="U1834" i="2"/>
  <c r="R2112" i="2"/>
  <c r="S2112" i="2" s="1"/>
  <c r="T2112" i="2" s="1"/>
  <c r="O2112" i="2"/>
  <c r="P2112" i="2" s="1"/>
  <c r="R2135" i="2"/>
  <c r="S2135" i="2" s="1"/>
  <c r="T2135" i="2" s="1"/>
  <c r="O2135" i="2"/>
  <c r="P2135" i="2" s="1"/>
  <c r="U2157" i="2"/>
  <c r="U2184" i="2"/>
  <c r="U1938" i="2"/>
  <c r="O1673" i="2"/>
  <c r="P1673" i="2" s="1"/>
  <c r="R1673" i="2"/>
  <c r="S1673" i="2" s="1"/>
  <c r="T1673" i="2" s="1"/>
  <c r="U1673" i="2"/>
  <c r="R1662" i="2"/>
  <c r="S1662" i="2" s="1"/>
  <c r="T1662" i="2" s="1"/>
  <c r="O1662" i="2"/>
  <c r="P1662" i="2" s="1"/>
  <c r="U1662" i="2"/>
  <c r="R1693" i="2"/>
  <c r="S1693" i="2" s="1"/>
  <c r="T1693" i="2" s="1"/>
  <c r="O1693" i="2"/>
  <c r="P1693" i="2" s="1"/>
  <c r="U1693" i="2"/>
  <c r="R1773" i="2"/>
  <c r="S1773" i="2" s="1"/>
  <c r="T1773" i="2" s="1"/>
  <c r="O1773" i="2"/>
  <c r="P1773" i="2" s="1"/>
  <c r="U1773" i="2"/>
  <c r="O1735" i="2"/>
  <c r="P1735" i="2" s="1"/>
  <c r="R1735" i="2"/>
  <c r="S1735" i="2" s="1"/>
  <c r="T1735" i="2" s="1"/>
  <c r="U1735" i="2"/>
  <c r="U1252" i="2"/>
  <c r="U1158" i="2"/>
  <c r="R1212" i="2"/>
  <c r="S1212" i="2" s="1"/>
  <c r="T1212" i="2" s="1"/>
  <c r="O1212" i="2"/>
  <c r="P1212" i="2" s="1"/>
  <c r="R1270" i="2"/>
  <c r="S1270" i="2" s="1"/>
  <c r="T1270" i="2" s="1"/>
  <c r="O1270" i="2"/>
  <c r="S1098" i="2"/>
  <c r="T1098" i="2" s="1"/>
  <c r="O424" i="2"/>
  <c r="R424" i="2"/>
  <c r="S424" i="2" s="1"/>
  <c r="T424" i="2" s="1"/>
  <c r="U424" i="2"/>
  <c r="R449" i="2"/>
  <c r="S449" i="2" s="1"/>
  <c r="T449" i="2" s="1"/>
  <c r="O449" i="2"/>
  <c r="P449" i="2" s="1"/>
  <c r="U449" i="2"/>
  <c r="P4096" i="2"/>
  <c r="P4158" i="2"/>
  <c r="O4162" i="2"/>
  <c r="P4162" i="2" s="1"/>
  <c r="R4162" i="2"/>
  <c r="S4162" i="2" s="1"/>
  <c r="T4162" i="2" s="1"/>
  <c r="O4153" i="2"/>
  <c r="P4153" i="2" s="1"/>
  <c r="R4153" i="2"/>
  <c r="S4153" i="2" s="1"/>
  <c r="T4153" i="2" s="1"/>
  <c r="R4095" i="2"/>
  <c r="S4095" i="2" s="1"/>
  <c r="T4095" i="2" s="1"/>
  <c r="O4095" i="2"/>
  <c r="P4095" i="2" s="1"/>
  <c r="R3979" i="2"/>
  <c r="S3979" i="2" s="1"/>
  <c r="T3979" i="2" s="1"/>
  <c r="O3979" i="2"/>
  <c r="P3979" i="2" s="1"/>
  <c r="O3871" i="2"/>
  <c r="P3871" i="2" s="1"/>
  <c r="R3871" i="2"/>
  <c r="S3871" i="2" s="1"/>
  <c r="T3871" i="2" s="1"/>
  <c r="O3807" i="2"/>
  <c r="P3807" i="2" s="1"/>
  <c r="R3807" i="2"/>
  <c r="S3807" i="2" s="1"/>
  <c r="T3807" i="2" s="1"/>
  <c r="R3802" i="2"/>
  <c r="S3802" i="2" s="1"/>
  <c r="T3802" i="2" s="1"/>
  <c r="O3802" i="2"/>
  <c r="P3802" i="2" s="1"/>
  <c r="R3690" i="2"/>
  <c r="S3690" i="2" s="1"/>
  <c r="T3690" i="2" s="1"/>
  <c r="O3690" i="2"/>
  <c r="P3690" i="2" s="1"/>
  <c r="O3673" i="2"/>
  <c r="P3673" i="2" s="1"/>
  <c r="R3673" i="2"/>
  <c r="S3673" i="2" s="1"/>
  <c r="T3673" i="2" s="1"/>
  <c r="O3507" i="2"/>
  <c r="P3507" i="2" s="1"/>
  <c r="R3507" i="2"/>
  <c r="S3507" i="2" s="1"/>
  <c r="T3507" i="2" s="1"/>
  <c r="U3622" i="2"/>
  <c r="R3324" i="2"/>
  <c r="S3324" i="2" s="1"/>
  <c r="T3324" i="2" s="1"/>
  <c r="O3324" i="2"/>
  <c r="P3324" i="2" s="1"/>
  <c r="U3324" i="2"/>
  <c r="O3369" i="2"/>
  <c r="P3369" i="2" s="1"/>
  <c r="R3369" i="2"/>
  <c r="S3369" i="2" s="1"/>
  <c r="T3369" i="2" s="1"/>
  <c r="P3353" i="2"/>
  <c r="R3288" i="2"/>
  <c r="S3288" i="2" s="1"/>
  <c r="T3288" i="2" s="1"/>
  <c r="O3288" i="2"/>
  <c r="P3288" i="2" s="1"/>
  <c r="U3288" i="2"/>
  <c r="R3162" i="2"/>
  <c r="S3162" i="2" s="1"/>
  <c r="T3162" i="2" s="1"/>
  <c r="O3162" i="2"/>
  <c r="P3162" i="2" s="1"/>
  <c r="R3122" i="2"/>
  <c r="S3122" i="2" s="1"/>
  <c r="T3122" i="2" s="1"/>
  <c r="O3122" i="2"/>
  <c r="P3122" i="2" s="1"/>
  <c r="O3197" i="2"/>
  <c r="P3197" i="2" s="1"/>
  <c r="U3197" i="2"/>
  <c r="R3197" i="2"/>
  <c r="S3197" i="2" s="1"/>
  <c r="T3197" i="2" s="1"/>
  <c r="R3155" i="2"/>
  <c r="S3155" i="2" s="1"/>
  <c r="T3155" i="2" s="1"/>
  <c r="O3155" i="2"/>
  <c r="P3155" i="2" s="1"/>
  <c r="O3180" i="2"/>
  <c r="P3180" i="2" s="1"/>
  <c r="R3180" i="2"/>
  <c r="S3180" i="2" s="1"/>
  <c r="T3180" i="2" s="1"/>
  <c r="R2989" i="2"/>
  <c r="S2989" i="2" s="1"/>
  <c r="T2989" i="2" s="1"/>
  <c r="O2989" i="2"/>
  <c r="P2989" i="2" s="1"/>
  <c r="O2831" i="2"/>
  <c r="P2831" i="2" s="1"/>
  <c r="R2831" i="2"/>
  <c r="S2831" i="2" s="1"/>
  <c r="T2831" i="2" s="1"/>
  <c r="R2939" i="2"/>
  <c r="S2939" i="2" s="1"/>
  <c r="T2939" i="2" s="1"/>
  <c r="O2939" i="2"/>
  <c r="P2939" i="2" s="1"/>
  <c r="O2863" i="2"/>
  <c r="P2863" i="2" s="1"/>
  <c r="R2863" i="2"/>
  <c r="S2863" i="2" s="1"/>
  <c r="T2863" i="2" s="1"/>
  <c r="R2942" i="2"/>
  <c r="S2942" i="2" s="1"/>
  <c r="T2942" i="2" s="1"/>
  <c r="O2942" i="2"/>
  <c r="P2942" i="2" s="1"/>
  <c r="S2848" i="2"/>
  <c r="T2848" i="2" s="1"/>
  <c r="R2772" i="2"/>
  <c r="S2772" i="2" s="1"/>
  <c r="T2772" i="2" s="1"/>
  <c r="O2772" i="2"/>
  <c r="P2772" i="2" s="1"/>
  <c r="R3027" i="2"/>
  <c r="S3027" i="2" s="1"/>
  <c r="T3027" i="2" s="1"/>
  <c r="O3027" i="2"/>
  <c r="P3027" i="2" s="1"/>
  <c r="R2864" i="2"/>
  <c r="S2864" i="2" s="1"/>
  <c r="T2864" i="2" s="1"/>
  <c r="O2864" i="2"/>
  <c r="P2864" i="2" s="1"/>
  <c r="U2864" i="2"/>
  <c r="O2838" i="2"/>
  <c r="P2838" i="2" s="1"/>
  <c r="R2838" i="2"/>
  <c r="S2838" i="2" s="1"/>
  <c r="T2838" i="2" s="1"/>
  <c r="O2802" i="2"/>
  <c r="P2802" i="2" s="1"/>
  <c r="R2802" i="2"/>
  <c r="S2802" i="2" s="1"/>
  <c r="T2802" i="2" s="1"/>
  <c r="R2920" i="2"/>
  <c r="S2920" i="2" s="1"/>
  <c r="T2920" i="2" s="1"/>
  <c r="O2920" i="2"/>
  <c r="P2920" i="2" s="1"/>
  <c r="S2659" i="2"/>
  <c r="T2659" i="2" s="1"/>
  <c r="O2752" i="2"/>
  <c r="P2752" i="2" s="1"/>
  <c r="R2752" i="2"/>
  <c r="S2752" i="2" s="1"/>
  <c r="T2752" i="2" s="1"/>
  <c r="R2445" i="2"/>
  <c r="S2445" i="2" s="1"/>
  <c r="T2445" i="2" s="1"/>
  <c r="O2445" i="2"/>
  <c r="P2445" i="2" s="1"/>
  <c r="U2445" i="2"/>
  <c r="R2767" i="2"/>
  <c r="S2767" i="2" s="1"/>
  <c r="T2767" i="2" s="1"/>
  <c r="O2767" i="2"/>
  <c r="P2767" i="2" s="1"/>
  <c r="R2746" i="2"/>
  <c r="S2746" i="2" s="1"/>
  <c r="T2746" i="2" s="1"/>
  <c r="O2746" i="2"/>
  <c r="P2746" i="2" s="1"/>
  <c r="R2517" i="2"/>
  <c r="S2517" i="2" s="1"/>
  <c r="T2517" i="2" s="1"/>
  <c r="O2517" i="2"/>
  <c r="P2517" i="2" s="1"/>
  <c r="U2517" i="2"/>
  <c r="R2631" i="2"/>
  <c r="S2631" i="2" s="1"/>
  <c r="T2631" i="2" s="1"/>
  <c r="O2631" i="2"/>
  <c r="P2631" i="2" s="1"/>
  <c r="R2396" i="2"/>
  <c r="S2396" i="2" s="1"/>
  <c r="T2396" i="2" s="1"/>
  <c r="O2396" i="2"/>
  <c r="P2396" i="2" s="1"/>
  <c r="S2425" i="2"/>
  <c r="T2425" i="2" s="1"/>
  <c r="R2478" i="2"/>
  <c r="S2478" i="2" s="1"/>
  <c r="T2478" i="2" s="1"/>
  <c r="O2478" i="2"/>
  <c r="P2478" i="2" s="1"/>
  <c r="R2318" i="2"/>
  <c r="S2318" i="2" s="1"/>
  <c r="T2318" i="2" s="1"/>
  <c r="O2318" i="2"/>
  <c r="P2318" i="2" s="1"/>
  <c r="R2393" i="2"/>
  <c r="S2393" i="2" s="1"/>
  <c r="T2393" i="2" s="1"/>
  <c r="O2393" i="2"/>
  <c r="P2393" i="2" s="1"/>
  <c r="O2172" i="2"/>
  <c r="P2172" i="2" s="1"/>
  <c r="R2172" i="2"/>
  <c r="S2172" i="2" s="1"/>
  <c r="T2172" i="2" s="1"/>
  <c r="U2152" i="2"/>
  <c r="O2507" i="2"/>
  <c r="P2507" i="2" s="1"/>
  <c r="R2507" i="2"/>
  <c r="S2507" i="2" s="1"/>
  <c r="T2507" i="2" s="1"/>
  <c r="R2134" i="2"/>
  <c r="S2134" i="2" s="1"/>
  <c r="T2134" i="2" s="1"/>
  <c r="O2134" i="2"/>
  <c r="P2134" i="2" s="1"/>
  <c r="R2122" i="2"/>
  <c r="S2122" i="2" s="1"/>
  <c r="T2122" i="2" s="1"/>
  <c r="O2122" i="2"/>
  <c r="P2122" i="2" s="1"/>
  <c r="R2126" i="2"/>
  <c r="S2126" i="2" s="1"/>
  <c r="T2126" i="2" s="1"/>
  <c r="O2126" i="2"/>
  <c r="P2126" i="2" s="1"/>
  <c r="O1952" i="2"/>
  <c r="P1952" i="2" s="1"/>
  <c r="R1952" i="2"/>
  <c r="S1952" i="2" s="1"/>
  <c r="T1952" i="2" s="1"/>
  <c r="P1882" i="2"/>
  <c r="R2228" i="2"/>
  <c r="S2228" i="2" s="1"/>
  <c r="T2228" i="2" s="1"/>
  <c r="O2228" i="2"/>
  <c r="P2228" i="2" s="1"/>
  <c r="U2071" i="2"/>
  <c r="O2148" i="2"/>
  <c r="P2148" i="2" s="1"/>
  <c r="R2148" i="2"/>
  <c r="S2148" i="2" s="1"/>
  <c r="T2148" i="2" s="1"/>
  <c r="R2205" i="2"/>
  <c r="S2205" i="2" s="1"/>
  <c r="T2205" i="2" s="1"/>
  <c r="O2205" i="2"/>
  <c r="P2205" i="2" s="1"/>
  <c r="O1743" i="2"/>
  <c r="P1743" i="2" s="1"/>
  <c r="R1743" i="2"/>
  <c r="S1743" i="2" s="1"/>
  <c r="T1743" i="2" s="1"/>
  <c r="R1657" i="2"/>
  <c r="S1657" i="2" s="1"/>
  <c r="T1657" i="2" s="1"/>
  <c r="O1657" i="2"/>
  <c r="U1657" i="2"/>
  <c r="O1771" i="2"/>
  <c r="P1771" i="2" s="1"/>
  <c r="R1771" i="2"/>
  <c r="S1771" i="2" s="1"/>
  <c r="T1771" i="2" s="1"/>
  <c r="R1770" i="2"/>
  <c r="S1770" i="2" s="1"/>
  <c r="T1770" i="2" s="1"/>
  <c r="O1770" i="2"/>
  <c r="P1770" i="2" s="1"/>
  <c r="R1560" i="2"/>
  <c r="S1560" i="2" s="1"/>
  <c r="T1560" i="2" s="1"/>
  <c r="O1560" i="2"/>
  <c r="R1339" i="2"/>
  <c r="S1339" i="2" s="1"/>
  <c r="T1339" i="2" s="1"/>
  <c r="O1339" i="2"/>
  <c r="P1339" i="2" s="1"/>
  <c r="U1339" i="2"/>
  <c r="R354" i="2"/>
  <c r="S354" i="2" s="1"/>
  <c r="T354" i="2" s="1"/>
  <c r="O354" i="2"/>
  <c r="U354" i="2"/>
  <c r="R276" i="2"/>
  <c r="S276" i="2" s="1"/>
  <c r="T276" i="2" s="1"/>
  <c r="O276" i="2"/>
  <c r="U276" i="2"/>
  <c r="P133" i="2"/>
  <c r="O4151" i="2"/>
  <c r="P4151" i="2" s="1"/>
  <c r="R4151" i="2"/>
  <c r="S4151" i="2" s="1"/>
  <c r="T4151" i="2" s="1"/>
  <c r="U4162" i="2"/>
  <c r="O3945" i="2"/>
  <c r="P3945" i="2" s="1"/>
  <c r="R3945" i="2"/>
  <c r="S3945" i="2" s="1"/>
  <c r="T3945" i="2" s="1"/>
  <c r="R3936" i="2"/>
  <c r="S3936" i="2" s="1"/>
  <c r="T3936" i="2" s="1"/>
  <c r="O3936" i="2"/>
  <c r="P3936" i="2" s="1"/>
  <c r="O3786" i="2"/>
  <c r="P3786" i="2" s="1"/>
  <c r="R3786" i="2"/>
  <c r="S3786" i="2" s="1"/>
  <c r="T3786" i="2" s="1"/>
  <c r="R3870" i="2"/>
  <c r="S3870" i="2" s="1"/>
  <c r="T3870" i="2" s="1"/>
  <c r="O3870" i="2"/>
  <c r="P3870" i="2" s="1"/>
  <c r="R3792" i="2"/>
  <c r="S3792" i="2" s="1"/>
  <c r="T3792" i="2" s="1"/>
  <c r="O3792" i="2"/>
  <c r="P3792" i="2" s="1"/>
  <c r="R3717" i="2"/>
  <c r="S3717" i="2" s="1"/>
  <c r="T3717" i="2" s="1"/>
  <c r="O3717" i="2"/>
  <c r="P3717" i="2" s="1"/>
  <c r="R3659" i="2"/>
  <c r="S3659" i="2" s="1"/>
  <c r="T3659" i="2" s="1"/>
  <c r="O3659" i="2"/>
  <c r="P3659" i="2" s="1"/>
  <c r="U3659" i="2"/>
  <c r="R3755" i="2"/>
  <c r="S3755" i="2" s="1"/>
  <c r="T3755" i="2" s="1"/>
  <c r="O3755" i="2"/>
  <c r="P3755" i="2" s="1"/>
  <c r="U3755" i="2"/>
  <c r="R3378" i="2"/>
  <c r="S3378" i="2" s="1"/>
  <c r="T3378" i="2" s="1"/>
  <c r="O3378" i="2"/>
  <c r="P3378" i="2" s="1"/>
  <c r="P3425" i="2"/>
  <c r="R3521" i="2"/>
  <c r="S3521" i="2" s="1"/>
  <c r="T3521" i="2" s="1"/>
  <c r="O3521" i="2"/>
  <c r="P3521" i="2" s="1"/>
  <c r="O3182" i="2"/>
  <c r="P3182" i="2" s="1"/>
  <c r="R3182" i="2"/>
  <c r="S3182" i="2" s="1"/>
  <c r="T3182" i="2" s="1"/>
  <c r="P3105" i="2"/>
  <c r="O2980" i="2"/>
  <c r="P2980" i="2" s="1"/>
  <c r="R2980" i="2"/>
  <c r="S2980" i="2" s="1"/>
  <c r="T2980" i="2" s="1"/>
  <c r="U2980" i="2"/>
  <c r="R3137" i="2"/>
  <c r="S3137" i="2" s="1"/>
  <c r="T3137" i="2" s="1"/>
  <c r="O3137" i="2"/>
  <c r="P3137" i="2" s="1"/>
  <c r="O3198" i="2"/>
  <c r="P3198" i="2" s="1"/>
  <c r="R3198" i="2"/>
  <c r="S3198" i="2" s="1"/>
  <c r="T3198" i="2" s="1"/>
  <c r="R3006" i="2"/>
  <c r="S3006" i="2" s="1"/>
  <c r="T3006" i="2" s="1"/>
  <c r="O3006" i="2"/>
  <c r="P3006" i="2" s="1"/>
  <c r="R3010" i="2"/>
  <c r="S3010" i="2" s="1"/>
  <c r="T3010" i="2" s="1"/>
  <c r="O3010" i="2"/>
  <c r="P3010" i="2" s="1"/>
  <c r="R2925" i="2"/>
  <c r="S2925" i="2" s="1"/>
  <c r="T2925" i="2" s="1"/>
  <c r="O2925" i="2"/>
  <c r="P2925" i="2" s="1"/>
  <c r="R2823" i="2"/>
  <c r="S2823" i="2" s="1"/>
  <c r="T2823" i="2" s="1"/>
  <c r="O2823" i="2"/>
  <c r="P2823" i="2" s="1"/>
  <c r="U2823" i="2"/>
  <c r="U2939" i="2"/>
  <c r="U3027" i="2"/>
  <c r="O2763" i="2"/>
  <c r="P2763" i="2" s="1"/>
  <c r="R2763" i="2"/>
  <c r="S2763" i="2" s="1"/>
  <c r="T2763" i="2" s="1"/>
  <c r="R2678" i="2"/>
  <c r="S2678" i="2" s="1"/>
  <c r="T2678" i="2" s="1"/>
  <c r="O2678" i="2"/>
  <c r="P2678" i="2" s="1"/>
  <c r="R2884" i="2"/>
  <c r="S2884" i="2" s="1"/>
  <c r="T2884" i="2" s="1"/>
  <c r="O2884" i="2"/>
  <c r="P2884" i="2" s="1"/>
  <c r="R2692" i="2"/>
  <c r="S2692" i="2" s="1"/>
  <c r="T2692" i="2" s="1"/>
  <c r="O2692" i="2"/>
  <c r="P2692" i="2" s="1"/>
  <c r="R2969" i="2"/>
  <c r="S2969" i="2" s="1"/>
  <c r="T2969" i="2" s="1"/>
  <c r="O2969" i="2"/>
  <c r="P2969" i="2" s="1"/>
  <c r="R2793" i="2"/>
  <c r="S2793" i="2" s="1"/>
  <c r="T2793" i="2" s="1"/>
  <c r="O2793" i="2"/>
  <c r="P2793" i="2" s="1"/>
  <c r="O2624" i="2"/>
  <c r="P2624" i="2" s="1"/>
  <c r="R2624" i="2"/>
  <c r="S2624" i="2" s="1"/>
  <c r="T2624" i="2" s="1"/>
  <c r="R2424" i="2"/>
  <c r="S2424" i="2" s="1"/>
  <c r="T2424" i="2" s="1"/>
  <c r="O2424" i="2"/>
  <c r="P2424" i="2" s="1"/>
  <c r="O2637" i="2"/>
  <c r="P2637" i="2" s="1"/>
  <c r="R2637" i="2"/>
  <c r="S2637" i="2" s="1"/>
  <c r="T2637" i="2" s="1"/>
  <c r="R2636" i="2"/>
  <c r="S2636" i="2" s="1"/>
  <c r="T2636" i="2" s="1"/>
  <c r="O2636" i="2"/>
  <c r="P2636" i="2" s="1"/>
  <c r="S2652" i="2"/>
  <c r="T2652" i="2" s="1"/>
  <c r="O2674" i="2"/>
  <c r="P2674" i="2" s="1"/>
  <c r="R2674" i="2"/>
  <c r="S2674" i="2" s="1"/>
  <c r="T2674" i="2" s="1"/>
  <c r="U2767" i="2"/>
  <c r="U2746" i="2"/>
  <c r="R2481" i="2"/>
  <c r="S2481" i="2" s="1"/>
  <c r="T2481" i="2" s="1"/>
  <c r="O2481" i="2"/>
  <c r="P2481" i="2" s="1"/>
  <c r="R2528" i="2"/>
  <c r="S2528" i="2" s="1"/>
  <c r="T2528" i="2" s="1"/>
  <c r="O2528" i="2"/>
  <c r="P2528" i="2" s="1"/>
  <c r="O2538" i="2"/>
  <c r="P2538" i="2" s="1"/>
  <c r="R2538" i="2"/>
  <c r="S2538" i="2" s="1"/>
  <c r="T2538" i="2" s="1"/>
  <c r="R2452" i="2"/>
  <c r="S2452" i="2" s="1"/>
  <c r="T2452" i="2" s="1"/>
  <c r="O2452" i="2"/>
  <c r="P2452" i="2" s="1"/>
  <c r="O2745" i="2"/>
  <c r="P2745" i="2" s="1"/>
  <c r="R2745" i="2"/>
  <c r="S2745" i="2" s="1"/>
  <c r="T2745" i="2" s="1"/>
  <c r="O2447" i="2"/>
  <c r="P2447" i="2" s="1"/>
  <c r="R2447" i="2"/>
  <c r="S2447" i="2" s="1"/>
  <c r="T2447" i="2" s="1"/>
  <c r="U2447" i="2"/>
  <c r="R2703" i="2"/>
  <c r="S2703" i="2" s="1"/>
  <c r="T2703" i="2" s="1"/>
  <c r="O2703" i="2"/>
  <c r="P2703" i="2" s="1"/>
  <c r="R2189" i="2"/>
  <c r="S2189" i="2" s="1"/>
  <c r="T2189" i="2" s="1"/>
  <c r="O2189" i="2"/>
  <c r="P2189" i="2" s="1"/>
  <c r="R2473" i="2"/>
  <c r="S2473" i="2" s="1"/>
  <c r="T2473" i="2" s="1"/>
  <c r="O2473" i="2"/>
  <c r="P2473" i="2" s="1"/>
  <c r="O1977" i="2"/>
  <c r="P1977" i="2" s="1"/>
  <c r="R1977" i="2"/>
  <c r="S1977" i="2" s="1"/>
  <c r="T1977" i="2" s="1"/>
  <c r="O2249" i="2"/>
  <c r="P2249" i="2" s="1"/>
  <c r="R2249" i="2"/>
  <c r="S2249" i="2" s="1"/>
  <c r="T2249" i="2" s="1"/>
  <c r="U1952" i="2"/>
  <c r="R2021" i="2"/>
  <c r="S2021" i="2" s="1"/>
  <c r="T2021" i="2" s="1"/>
  <c r="O2021" i="2"/>
  <c r="P2021" i="2" s="1"/>
  <c r="U1904" i="2"/>
  <c r="R2161" i="2"/>
  <c r="S2161" i="2" s="1"/>
  <c r="T2161" i="2" s="1"/>
  <c r="O2161" i="2"/>
  <c r="P2161" i="2" s="1"/>
  <c r="R2321" i="2"/>
  <c r="S2321" i="2" s="1"/>
  <c r="T2321" i="2" s="1"/>
  <c r="O2321" i="2"/>
  <c r="P2321" i="2" s="1"/>
  <c r="R1832" i="2"/>
  <c r="S1832" i="2" s="1"/>
  <c r="T1832" i="2" s="1"/>
  <c r="O1832" i="2"/>
  <c r="P1832" i="2" s="1"/>
  <c r="U1832" i="2"/>
  <c r="S2011" i="2"/>
  <c r="T2011" i="2" s="1"/>
  <c r="R2029" i="2"/>
  <c r="S2029" i="2" s="1"/>
  <c r="T2029" i="2" s="1"/>
  <c r="O2029" i="2"/>
  <c r="P2029" i="2" s="1"/>
  <c r="O1976" i="2"/>
  <c r="P1976" i="2" s="1"/>
  <c r="R1976" i="2"/>
  <c r="S1976" i="2" s="1"/>
  <c r="T1976" i="2" s="1"/>
  <c r="R2181" i="2"/>
  <c r="S2181" i="2" s="1"/>
  <c r="T2181" i="2" s="1"/>
  <c r="O2181" i="2"/>
  <c r="P2181" i="2" s="1"/>
  <c r="O1781" i="2"/>
  <c r="P1781" i="2" s="1"/>
  <c r="R1781" i="2"/>
  <c r="S1781" i="2" s="1"/>
  <c r="T1781" i="2" s="1"/>
  <c r="S1833" i="2"/>
  <c r="T1833" i="2" s="1"/>
  <c r="R1720" i="2"/>
  <c r="S1720" i="2" s="1"/>
  <c r="T1720" i="2" s="1"/>
  <c r="O1720" i="2"/>
  <c r="P1720" i="2" s="1"/>
  <c r="R1672" i="2"/>
  <c r="S1672" i="2" s="1"/>
  <c r="T1672" i="2" s="1"/>
  <c r="O1672" i="2"/>
  <c r="P1672" i="2" s="1"/>
  <c r="U1672" i="2"/>
  <c r="R1768" i="2"/>
  <c r="S1768" i="2" s="1"/>
  <c r="T1768" i="2" s="1"/>
  <c r="O1768" i="2"/>
  <c r="P1768" i="2" s="1"/>
  <c r="O1942" i="2"/>
  <c r="P1942" i="2" s="1"/>
  <c r="R1942" i="2"/>
  <c r="S1942" i="2" s="1"/>
  <c r="T1942" i="2" s="1"/>
  <c r="U1942" i="2"/>
  <c r="O1886" i="2"/>
  <c r="P1886" i="2" s="1"/>
  <c r="R1886" i="2"/>
  <c r="S1886" i="2" s="1"/>
  <c r="T1886" i="2" s="1"/>
  <c r="R1594" i="2"/>
  <c r="S1594" i="2" s="1"/>
  <c r="T1594" i="2" s="1"/>
  <c r="O1594" i="2"/>
  <c r="P1594" i="2" s="1"/>
  <c r="U1594" i="2"/>
  <c r="S1747" i="2"/>
  <c r="T1747" i="2" s="1"/>
  <c r="P1515" i="2"/>
  <c r="O1370" i="2"/>
  <c r="P1370" i="2" s="1"/>
  <c r="R1370" i="2"/>
  <c r="S1370" i="2" s="1"/>
  <c r="T1370" i="2" s="1"/>
  <c r="U1370" i="2"/>
  <c r="O1264" i="2"/>
  <c r="P1264" i="2" s="1"/>
  <c r="R1264" i="2"/>
  <c r="S1264" i="2" s="1"/>
  <c r="T1264" i="2" s="1"/>
  <c r="U1264" i="2"/>
  <c r="O905" i="2"/>
  <c r="P905" i="2" s="1"/>
  <c r="R905" i="2"/>
  <c r="S905" i="2" s="1"/>
  <c r="T905" i="2" s="1"/>
  <c r="U905" i="2"/>
  <c r="O805" i="2"/>
  <c r="P805" i="2" s="1"/>
  <c r="R805" i="2"/>
  <c r="S805" i="2" s="1"/>
  <c r="T805" i="2" s="1"/>
  <c r="R830" i="2"/>
  <c r="S830" i="2" s="1"/>
  <c r="T830" i="2" s="1"/>
  <c r="O830" i="2"/>
  <c r="P830" i="2" s="1"/>
  <c r="U830" i="2"/>
  <c r="R804" i="2"/>
  <c r="S804" i="2" s="1"/>
  <c r="T804" i="2" s="1"/>
  <c r="O804" i="2"/>
  <c r="P804" i="2" s="1"/>
  <c r="U804" i="2"/>
  <c r="R1189" i="2"/>
  <c r="S1189" i="2" s="1"/>
  <c r="T1189" i="2" s="1"/>
  <c r="O1189" i="2"/>
  <c r="U1189" i="2"/>
  <c r="R363" i="2"/>
  <c r="S363" i="2" s="1"/>
  <c r="T363" i="2" s="1"/>
  <c r="O363" i="2"/>
  <c r="P363" i="2" s="1"/>
  <c r="U363" i="2"/>
  <c r="R416" i="2"/>
  <c r="S416" i="2" s="1"/>
  <c r="T416" i="2" s="1"/>
  <c r="O416" i="2"/>
  <c r="P416" i="2" s="1"/>
  <c r="U416" i="2"/>
  <c r="O266" i="2"/>
  <c r="P266" i="2" s="1"/>
  <c r="R266" i="2"/>
  <c r="S266" i="2" s="1"/>
  <c r="T266" i="2" s="1"/>
  <c r="R135" i="2"/>
  <c r="S135" i="2" s="1"/>
  <c r="T135" i="2" s="1"/>
  <c r="O135" i="2"/>
  <c r="P135" i="2" s="1"/>
  <c r="U135" i="2"/>
  <c r="R25" i="2"/>
  <c r="S25" i="2" s="1"/>
  <c r="T25" i="2" s="1"/>
  <c r="O25" i="2"/>
  <c r="P25" i="2" s="1"/>
  <c r="U25" i="2"/>
  <c r="O4265" i="2"/>
  <c r="P4265" i="2" s="1"/>
  <c r="R4265" i="2"/>
  <c r="S4265" i="2" s="1"/>
  <c r="T4265" i="2" s="1"/>
  <c r="R4223" i="2"/>
  <c r="S4223" i="2" s="1"/>
  <c r="T4223" i="2" s="1"/>
  <c r="O4223" i="2"/>
  <c r="P4223" i="2" s="1"/>
  <c r="R4159" i="2"/>
  <c r="S4159" i="2" s="1"/>
  <c r="T4159" i="2" s="1"/>
  <c r="O4159" i="2"/>
  <c r="P4159" i="2" s="1"/>
  <c r="U4062" i="2"/>
  <c r="U4095" i="2"/>
  <c r="R4178" i="2"/>
  <c r="S4178" i="2" s="1"/>
  <c r="T4178" i="2" s="1"/>
  <c r="O4178" i="2"/>
  <c r="P4178" i="2" s="1"/>
  <c r="O4133" i="2"/>
  <c r="P4133" i="2" s="1"/>
  <c r="R4133" i="2"/>
  <c r="S4133" i="2" s="1"/>
  <c r="T4133" i="2" s="1"/>
  <c r="U3979" i="2"/>
  <c r="U3870" i="2"/>
  <c r="R3705" i="2"/>
  <c r="S3705" i="2" s="1"/>
  <c r="T3705" i="2" s="1"/>
  <c r="O3705" i="2"/>
  <c r="P3705" i="2" s="1"/>
  <c r="R3746" i="2"/>
  <c r="S3746" i="2" s="1"/>
  <c r="T3746" i="2" s="1"/>
  <c r="O3746" i="2"/>
  <c r="P3746" i="2" s="1"/>
  <c r="U3690" i="2"/>
  <c r="R3706" i="2"/>
  <c r="S3706" i="2" s="1"/>
  <c r="T3706" i="2" s="1"/>
  <c r="O3706" i="2"/>
  <c r="P3706" i="2" s="1"/>
  <c r="O3685" i="2"/>
  <c r="P3685" i="2" s="1"/>
  <c r="R3685" i="2"/>
  <c r="S3685" i="2" s="1"/>
  <c r="T3685" i="2" s="1"/>
  <c r="R3370" i="2"/>
  <c r="S3370" i="2" s="1"/>
  <c r="T3370" i="2" s="1"/>
  <c r="O3370" i="2"/>
  <c r="P3370" i="2" s="1"/>
  <c r="R3576" i="2"/>
  <c r="S3576" i="2" s="1"/>
  <c r="T3576" i="2" s="1"/>
  <c r="O3576" i="2"/>
  <c r="P3576" i="2" s="1"/>
  <c r="O3427" i="2"/>
  <c r="P3427" i="2" s="1"/>
  <c r="R3427" i="2"/>
  <c r="S3427" i="2" s="1"/>
  <c r="T3427" i="2" s="1"/>
  <c r="R3575" i="2"/>
  <c r="S3575" i="2" s="1"/>
  <c r="T3575" i="2" s="1"/>
  <c r="O3575" i="2"/>
  <c r="P3575" i="2" s="1"/>
  <c r="S3172" i="2"/>
  <c r="T3172" i="2" s="1"/>
  <c r="O3179" i="2"/>
  <c r="P3179" i="2" s="1"/>
  <c r="R3179" i="2"/>
  <c r="S3179" i="2" s="1"/>
  <c r="T3179" i="2" s="1"/>
  <c r="O3103" i="2"/>
  <c r="P3103" i="2" s="1"/>
  <c r="R3103" i="2"/>
  <c r="S3103" i="2" s="1"/>
  <c r="T3103" i="2" s="1"/>
  <c r="U3162" i="2"/>
  <c r="U3122" i="2"/>
  <c r="R3147" i="2"/>
  <c r="S3147" i="2" s="1"/>
  <c r="T3147" i="2" s="1"/>
  <c r="O3147" i="2"/>
  <c r="P3147" i="2" s="1"/>
  <c r="U3147" i="2"/>
  <c r="U3155" i="2"/>
  <c r="R3169" i="2"/>
  <c r="S3169" i="2" s="1"/>
  <c r="T3169" i="2" s="1"/>
  <c r="O3169" i="2"/>
  <c r="P3169" i="2" s="1"/>
  <c r="R3042" i="2"/>
  <c r="S3042" i="2" s="1"/>
  <c r="T3042" i="2" s="1"/>
  <c r="O3042" i="2"/>
  <c r="P3042" i="2" s="1"/>
  <c r="R3134" i="2"/>
  <c r="S3134" i="2" s="1"/>
  <c r="T3134" i="2" s="1"/>
  <c r="O3134" i="2"/>
  <c r="P3134" i="2" s="1"/>
  <c r="P3030" i="2"/>
  <c r="R2993" i="2"/>
  <c r="S2993" i="2" s="1"/>
  <c r="T2993" i="2" s="1"/>
  <c r="O2993" i="2"/>
  <c r="P2993" i="2" s="1"/>
  <c r="R2971" i="2"/>
  <c r="S2971" i="2" s="1"/>
  <c r="T2971" i="2" s="1"/>
  <c r="O2971" i="2"/>
  <c r="P2971" i="2" s="1"/>
  <c r="R3108" i="2"/>
  <c r="S3108" i="2" s="1"/>
  <c r="T3108" i="2" s="1"/>
  <c r="O3108" i="2"/>
  <c r="P3108" i="2" s="1"/>
  <c r="R2984" i="2"/>
  <c r="S2984" i="2" s="1"/>
  <c r="T2984" i="2" s="1"/>
  <c r="O2984" i="2"/>
  <c r="P2984" i="2" s="1"/>
  <c r="U2942" i="2"/>
  <c r="O2964" i="2"/>
  <c r="P2964" i="2" s="1"/>
  <c r="R2964" i="2"/>
  <c r="S2964" i="2" s="1"/>
  <c r="T2964" i="2" s="1"/>
  <c r="P2928" i="2"/>
  <c r="R2789" i="2"/>
  <c r="S2789" i="2" s="1"/>
  <c r="T2789" i="2" s="1"/>
  <c r="O2789" i="2"/>
  <c r="U2678" i="2"/>
  <c r="U2884" i="2"/>
  <c r="U2692" i="2"/>
  <c r="U2969" i="2"/>
  <c r="R2735" i="2"/>
  <c r="S2735" i="2" s="1"/>
  <c r="T2735" i="2" s="1"/>
  <c r="O2735" i="2"/>
  <c r="P2735" i="2" s="1"/>
  <c r="U2424" i="2"/>
  <c r="R2626" i="2"/>
  <c r="S2626" i="2" s="1"/>
  <c r="T2626" i="2" s="1"/>
  <c r="O2626" i="2"/>
  <c r="P2626" i="2" s="1"/>
  <c r="R2557" i="2"/>
  <c r="S2557" i="2" s="1"/>
  <c r="T2557" i="2" s="1"/>
  <c r="O2557" i="2"/>
  <c r="P2557" i="2" s="1"/>
  <c r="U2637" i="2"/>
  <c r="O2727" i="2"/>
  <c r="P2727" i="2" s="1"/>
  <c r="R2727" i="2"/>
  <c r="S2727" i="2" s="1"/>
  <c r="T2727" i="2" s="1"/>
  <c r="R2411" i="2"/>
  <c r="S2411" i="2" s="1"/>
  <c r="T2411" i="2" s="1"/>
  <c r="O2411" i="2"/>
  <c r="P2411" i="2" s="1"/>
  <c r="U2411" i="2"/>
  <c r="R2719" i="2"/>
  <c r="S2719" i="2" s="1"/>
  <c r="T2719" i="2" s="1"/>
  <c r="O2719" i="2"/>
  <c r="P2719" i="2" s="1"/>
  <c r="O2525" i="2"/>
  <c r="P2525" i="2" s="1"/>
  <c r="R2525" i="2"/>
  <c r="S2525" i="2" s="1"/>
  <c r="T2525" i="2" s="1"/>
  <c r="U2525" i="2"/>
  <c r="R2377" i="2"/>
  <c r="S2377" i="2" s="1"/>
  <c r="T2377" i="2" s="1"/>
  <c r="O2377" i="2"/>
  <c r="P2377" i="2" s="1"/>
  <c r="R2498" i="2"/>
  <c r="S2498" i="2" s="1"/>
  <c r="T2498" i="2" s="1"/>
  <c r="O2498" i="2"/>
  <c r="P2498" i="2" s="1"/>
  <c r="R2490" i="2"/>
  <c r="S2490" i="2" s="1"/>
  <c r="T2490" i="2" s="1"/>
  <c r="O2490" i="2"/>
  <c r="P2490" i="2" s="1"/>
  <c r="R2433" i="2"/>
  <c r="S2433" i="2" s="1"/>
  <c r="T2433" i="2" s="1"/>
  <c r="O2433" i="2"/>
  <c r="P2433" i="2" s="1"/>
  <c r="U2452" i="2"/>
  <c r="R2414" i="2"/>
  <c r="S2414" i="2" s="1"/>
  <c r="T2414" i="2" s="1"/>
  <c r="O2414" i="2"/>
  <c r="P2414" i="2" s="1"/>
  <c r="U2703" i="2"/>
  <c r="U1956" i="2"/>
  <c r="R2170" i="2"/>
  <c r="S2170" i="2" s="1"/>
  <c r="T2170" i="2" s="1"/>
  <c r="O2170" i="2"/>
  <c r="P2170" i="2" s="1"/>
  <c r="R2154" i="2"/>
  <c r="S2154" i="2" s="1"/>
  <c r="T2154" i="2" s="1"/>
  <c r="O2154" i="2"/>
  <c r="P2154" i="2" s="1"/>
  <c r="R2163" i="2"/>
  <c r="S2163" i="2" s="1"/>
  <c r="T2163" i="2" s="1"/>
  <c r="O2163" i="2"/>
  <c r="P2163" i="2" s="1"/>
  <c r="U2218" i="2"/>
  <c r="O2136" i="2"/>
  <c r="P2136" i="2" s="1"/>
  <c r="R2136" i="2"/>
  <c r="S2136" i="2" s="1"/>
  <c r="T2136" i="2" s="1"/>
  <c r="S2276" i="2"/>
  <c r="T2276" i="2" s="1"/>
  <c r="P2151" i="2"/>
  <c r="R2237" i="2"/>
  <c r="S2237" i="2" s="1"/>
  <c r="T2237" i="2" s="1"/>
  <c r="O2237" i="2"/>
  <c r="P2237" i="2" s="1"/>
  <c r="R2117" i="2"/>
  <c r="S2117" i="2" s="1"/>
  <c r="T2117" i="2" s="1"/>
  <c r="O2117" i="2"/>
  <c r="P2117" i="2" s="1"/>
  <c r="R1902" i="2"/>
  <c r="S1902" i="2" s="1"/>
  <c r="T1902" i="2" s="1"/>
  <c r="O1902" i="2"/>
  <c r="P1902" i="2" s="1"/>
  <c r="U2112" i="2"/>
  <c r="R1851" i="2"/>
  <c r="S1851" i="2" s="1"/>
  <c r="T1851" i="2" s="1"/>
  <c r="O1851" i="2"/>
  <c r="P1851" i="2" s="1"/>
  <c r="U2148" i="2"/>
  <c r="R2082" i="2"/>
  <c r="S2082" i="2" s="1"/>
  <c r="T2082" i="2" s="1"/>
  <c r="O2082" i="2"/>
  <c r="P2082" i="2" s="1"/>
  <c r="R2121" i="2"/>
  <c r="S2121" i="2" s="1"/>
  <c r="T2121" i="2" s="1"/>
  <c r="O2121" i="2"/>
  <c r="P2121" i="2" s="1"/>
  <c r="R1921" i="2"/>
  <c r="S1921" i="2" s="1"/>
  <c r="T1921" i="2" s="1"/>
  <c r="O1921" i="2"/>
  <c r="P1921" i="2" s="1"/>
  <c r="O2103" i="2"/>
  <c r="P2103" i="2" s="1"/>
  <c r="R2103" i="2"/>
  <c r="S2103" i="2" s="1"/>
  <c r="T2103" i="2" s="1"/>
  <c r="R2125" i="2"/>
  <c r="S2125" i="2" s="1"/>
  <c r="T2125" i="2" s="1"/>
  <c r="O2125" i="2"/>
  <c r="P2125" i="2" s="1"/>
  <c r="U1886" i="2"/>
  <c r="R1556" i="2"/>
  <c r="S1556" i="2" s="1"/>
  <c r="T1556" i="2" s="1"/>
  <c r="O1556" i="2"/>
  <c r="P1556" i="2" s="1"/>
  <c r="U1556" i="2"/>
  <c r="U1628" i="2"/>
  <c r="R1712" i="2"/>
  <c r="S1712" i="2" s="1"/>
  <c r="T1712" i="2" s="1"/>
  <c r="O1712" i="2"/>
  <c r="P1712" i="2" s="1"/>
  <c r="R1157" i="2"/>
  <c r="S1157" i="2" s="1"/>
  <c r="T1157" i="2" s="1"/>
  <c r="O1157" i="2"/>
  <c r="P1157" i="2" s="1"/>
  <c r="U1560" i="2"/>
  <c r="R1235" i="2"/>
  <c r="S1235" i="2" s="1"/>
  <c r="T1235" i="2" s="1"/>
  <c r="O1235" i="2"/>
  <c r="P1235" i="2" s="1"/>
  <c r="R643" i="2"/>
  <c r="S643" i="2" s="1"/>
  <c r="T643" i="2" s="1"/>
  <c r="O643" i="2"/>
  <c r="P643" i="2" s="1"/>
  <c r="U643" i="2"/>
  <c r="R4181" i="2"/>
  <c r="S4181" i="2" s="1"/>
  <c r="T4181" i="2" s="1"/>
  <c r="O4181" i="2"/>
  <c r="P4181" i="2" s="1"/>
  <c r="U4181" i="2"/>
  <c r="R4244" i="2"/>
  <c r="S4244" i="2" s="1"/>
  <c r="T4244" i="2" s="1"/>
  <c r="O4244" i="2"/>
  <c r="P4244" i="2" s="1"/>
  <c r="R4177" i="2"/>
  <c r="S4177" i="2" s="1"/>
  <c r="T4177" i="2" s="1"/>
  <c r="O4177" i="2"/>
  <c r="P4177" i="2" s="1"/>
  <c r="R4210" i="2"/>
  <c r="S4210" i="2" s="1"/>
  <c r="T4210" i="2" s="1"/>
  <c r="O4210" i="2"/>
  <c r="P4210" i="2" s="1"/>
  <c r="U4159" i="2"/>
  <c r="U4150" i="2"/>
  <c r="R4170" i="2"/>
  <c r="S4170" i="2" s="1"/>
  <c r="T4170" i="2" s="1"/>
  <c r="O4170" i="2"/>
  <c r="P4170" i="2" s="1"/>
  <c r="U4178" i="2"/>
  <c r="O4048" i="2"/>
  <c r="P4048" i="2" s="1"/>
  <c r="R4048" i="2"/>
  <c r="S4048" i="2" s="1"/>
  <c r="T4048" i="2" s="1"/>
  <c r="R3956" i="2"/>
  <c r="S3956" i="2" s="1"/>
  <c r="T3956" i="2" s="1"/>
  <c r="O3956" i="2"/>
  <c r="P3956" i="2" s="1"/>
  <c r="R3938" i="2"/>
  <c r="S3938" i="2" s="1"/>
  <c r="T3938" i="2" s="1"/>
  <c r="O3938" i="2"/>
  <c r="P3938" i="2" s="1"/>
  <c r="O3935" i="2"/>
  <c r="P3935" i="2" s="1"/>
  <c r="R3935" i="2"/>
  <c r="S3935" i="2" s="1"/>
  <c r="T3935" i="2" s="1"/>
  <c r="O3941" i="2"/>
  <c r="P3941" i="2" s="1"/>
  <c r="R3941" i="2"/>
  <c r="S3941" i="2" s="1"/>
  <c r="T3941" i="2" s="1"/>
  <c r="U3792" i="2"/>
  <c r="U3802" i="2"/>
  <c r="U3744" i="2"/>
  <c r="U3717" i="2"/>
  <c r="O3719" i="2"/>
  <c r="P3719" i="2" s="1"/>
  <c r="R3719" i="2"/>
  <c r="S3719" i="2" s="1"/>
  <c r="T3719" i="2" s="1"/>
  <c r="R3760" i="2"/>
  <c r="S3760" i="2" s="1"/>
  <c r="T3760" i="2" s="1"/>
  <c r="O3760" i="2"/>
  <c r="P3760" i="2" s="1"/>
  <c r="R3734" i="2"/>
  <c r="S3734" i="2" s="1"/>
  <c r="T3734" i="2" s="1"/>
  <c r="O3734" i="2"/>
  <c r="P3734" i="2" s="1"/>
  <c r="R3666" i="2"/>
  <c r="S3666" i="2" s="1"/>
  <c r="T3666" i="2" s="1"/>
  <c r="O3666" i="2"/>
  <c r="P3666" i="2" s="1"/>
  <c r="R3776" i="2"/>
  <c r="S3776" i="2" s="1"/>
  <c r="T3776" i="2" s="1"/>
  <c r="O3776" i="2"/>
  <c r="P3776" i="2" s="1"/>
  <c r="U3636" i="2"/>
  <c r="U3706" i="2"/>
  <c r="O3635" i="2"/>
  <c r="P3635" i="2" s="1"/>
  <c r="R3635" i="2"/>
  <c r="S3635" i="2" s="1"/>
  <c r="T3635" i="2" s="1"/>
  <c r="U3513" i="2"/>
  <c r="U3669" i="2"/>
  <c r="U3559" i="2"/>
  <c r="U3425" i="2"/>
  <c r="U3361" i="2"/>
  <c r="U3521" i="2"/>
  <c r="P3174" i="2"/>
  <c r="U3182" i="2"/>
  <c r="U3313" i="2"/>
  <c r="R3129" i="2"/>
  <c r="S3129" i="2" s="1"/>
  <c r="T3129" i="2" s="1"/>
  <c r="O3129" i="2"/>
  <c r="P3129" i="2" s="1"/>
  <c r="O3123" i="2"/>
  <c r="P3123" i="2" s="1"/>
  <c r="R3123" i="2"/>
  <c r="S3123" i="2" s="1"/>
  <c r="T3123" i="2" s="1"/>
  <c r="U3198" i="2"/>
  <c r="R3095" i="2"/>
  <c r="S3095" i="2" s="1"/>
  <c r="T3095" i="2" s="1"/>
  <c r="O3095" i="2"/>
  <c r="P3095" i="2" s="1"/>
  <c r="P2999" i="2"/>
  <c r="R2967" i="2"/>
  <c r="S2967" i="2" s="1"/>
  <c r="T2967" i="2" s="1"/>
  <c r="O2967" i="2"/>
  <c r="P2967" i="2" s="1"/>
  <c r="O3037" i="2"/>
  <c r="P3037" i="2" s="1"/>
  <c r="U3037" i="2"/>
  <c r="R3037" i="2"/>
  <c r="S3037" i="2" s="1"/>
  <c r="T3037" i="2" s="1"/>
  <c r="O2814" i="2"/>
  <c r="P2814" i="2" s="1"/>
  <c r="R2814" i="2"/>
  <c r="S2814" i="2" s="1"/>
  <c r="T2814" i="2" s="1"/>
  <c r="O2933" i="2"/>
  <c r="P2933" i="2" s="1"/>
  <c r="R2933" i="2"/>
  <c r="S2933" i="2" s="1"/>
  <c r="T2933" i="2" s="1"/>
  <c r="O2948" i="2"/>
  <c r="P2948" i="2" s="1"/>
  <c r="R2948" i="2"/>
  <c r="S2948" i="2" s="1"/>
  <c r="T2948" i="2" s="1"/>
  <c r="R2790" i="2"/>
  <c r="S2790" i="2" s="1"/>
  <c r="T2790" i="2" s="1"/>
  <c r="O2790" i="2"/>
  <c r="P2790" i="2" s="1"/>
  <c r="U2932" i="2"/>
  <c r="O2919" i="2"/>
  <c r="P2919" i="2" s="1"/>
  <c r="R2919" i="2"/>
  <c r="S2919" i="2" s="1"/>
  <c r="T2919" i="2" s="1"/>
  <c r="U2964" i="2"/>
  <c r="R3196" i="2"/>
  <c r="S3196" i="2" s="1"/>
  <c r="T3196" i="2" s="1"/>
  <c r="O3196" i="2"/>
  <c r="P3196" i="2" s="1"/>
  <c r="O2941" i="2"/>
  <c r="P2941" i="2" s="1"/>
  <c r="R2941" i="2"/>
  <c r="S2941" i="2" s="1"/>
  <c r="T2941" i="2" s="1"/>
  <c r="U2789" i="2"/>
  <c r="R2748" i="2"/>
  <c r="S2748" i="2" s="1"/>
  <c r="T2748" i="2" s="1"/>
  <c r="O2748" i="2"/>
  <c r="P2748" i="2" s="1"/>
  <c r="U2748" i="2"/>
  <c r="R2736" i="2"/>
  <c r="S2736" i="2" s="1"/>
  <c r="T2736" i="2" s="1"/>
  <c r="U2736" i="2"/>
  <c r="O2736" i="2"/>
  <c r="P2736" i="2" s="1"/>
  <c r="R2723" i="2"/>
  <c r="S2723" i="2" s="1"/>
  <c r="T2723" i="2" s="1"/>
  <c r="O2723" i="2"/>
  <c r="P2723" i="2" s="1"/>
  <c r="U2723" i="2"/>
  <c r="U2802" i="2"/>
  <c r="P2698" i="2"/>
  <c r="O2780" i="2"/>
  <c r="P2780" i="2" s="1"/>
  <c r="R2780" i="2"/>
  <c r="S2780" i="2" s="1"/>
  <c r="T2780" i="2" s="1"/>
  <c r="U2793" i="2"/>
  <c r="O2787" i="2"/>
  <c r="P2787" i="2" s="1"/>
  <c r="R2787" i="2"/>
  <c r="S2787" i="2" s="1"/>
  <c r="T2787" i="2" s="1"/>
  <c r="R2646" i="2"/>
  <c r="S2646" i="2" s="1"/>
  <c r="T2646" i="2" s="1"/>
  <c r="O2646" i="2"/>
  <c r="P2646" i="2" s="1"/>
  <c r="R2533" i="2"/>
  <c r="S2533" i="2" s="1"/>
  <c r="T2533" i="2" s="1"/>
  <c r="O2533" i="2"/>
  <c r="P2533" i="2" s="1"/>
  <c r="U2533" i="2"/>
  <c r="R2713" i="2"/>
  <c r="S2713" i="2" s="1"/>
  <c r="T2713" i="2" s="1"/>
  <c r="O2713" i="2"/>
  <c r="P2713" i="2" s="1"/>
  <c r="R2508" i="2"/>
  <c r="S2508" i="2" s="1"/>
  <c r="T2508" i="2" s="1"/>
  <c r="O2508" i="2"/>
  <c r="P2508" i="2" s="1"/>
  <c r="R2693" i="2"/>
  <c r="S2693" i="2" s="1"/>
  <c r="T2693" i="2" s="1"/>
  <c r="O2693" i="2"/>
  <c r="P2693" i="2" s="1"/>
  <c r="O2733" i="2"/>
  <c r="P2733" i="2" s="1"/>
  <c r="R2733" i="2"/>
  <c r="S2733" i="2" s="1"/>
  <c r="T2733" i="2" s="1"/>
  <c r="R2676" i="2"/>
  <c r="S2676" i="2" s="1"/>
  <c r="T2676" i="2" s="1"/>
  <c r="O2676" i="2"/>
  <c r="P2676" i="2" s="1"/>
  <c r="O2363" i="2"/>
  <c r="P2363" i="2" s="1"/>
  <c r="R2363" i="2"/>
  <c r="S2363" i="2" s="1"/>
  <c r="T2363" i="2" s="1"/>
  <c r="R2453" i="2"/>
  <c r="S2453" i="2" s="1"/>
  <c r="T2453" i="2" s="1"/>
  <c r="O2453" i="2"/>
  <c r="P2453" i="2" s="1"/>
  <c r="R2487" i="2"/>
  <c r="S2487" i="2" s="1"/>
  <c r="T2487" i="2" s="1"/>
  <c r="O2487" i="2"/>
  <c r="P2487" i="2" s="1"/>
  <c r="R2551" i="2"/>
  <c r="S2551" i="2" s="1"/>
  <c r="T2551" i="2" s="1"/>
  <c r="O2551" i="2"/>
  <c r="P2551" i="2" s="1"/>
  <c r="U2745" i="2"/>
  <c r="U2329" i="2"/>
  <c r="R2294" i="2"/>
  <c r="S2294" i="2" s="1"/>
  <c r="T2294" i="2" s="1"/>
  <c r="O2294" i="2"/>
  <c r="P2294" i="2" s="1"/>
  <c r="U2189" i="2"/>
  <c r="R1941" i="2"/>
  <c r="S1941" i="2" s="1"/>
  <c r="T1941" i="2" s="1"/>
  <c r="U1941" i="2"/>
  <c r="O1941" i="2"/>
  <c r="P1941" i="2" s="1"/>
  <c r="U2154" i="2"/>
  <c r="U2507" i="2"/>
  <c r="U2249" i="2"/>
  <c r="R2211" i="2"/>
  <c r="S2211" i="2" s="1"/>
  <c r="T2211" i="2" s="1"/>
  <c r="O2211" i="2"/>
  <c r="P2211" i="2" s="1"/>
  <c r="R2532" i="2"/>
  <c r="S2532" i="2" s="1"/>
  <c r="T2532" i="2" s="1"/>
  <c r="O2532" i="2"/>
  <c r="P2532" i="2" s="1"/>
  <c r="O1957" i="2"/>
  <c r="P1957" i="2" s="1"/>
  <c r="R1957" i="2"/>
  <c r="S1957" i="2" s="1"/>
  <c r="T1957" i="2" s="1"/>
  <c r="R1856" i="2"/>
  <c r="S1856" i="2" s="1"/>
  <c r="T1856" i="2" s="1"/>
  <c r="O1856" i="2"/>
  <c r="P1856" i="2" s="1"/>
  <c r="U1856" i="2"/>
  <c r="R2018" i="2"/>
  <c r="S2018" i="2" s="1"/>
  <c r="T2018" i="2" s="1"/>
  <c r="O2018" i="2"/>
  <c r="P2018" i="2" s="1"/>
  <c r="U2117" i="2"/>
  <c r="R2232" i="2"/>
  <c r="S2232" i="2" s="1"/>
  <c r="T2232" i="2" s="1"/>
  <c r="O2232" i="2"/>
  <c r="P2232" i="2" s="1"/>
  <c r="U1945" i="2"/>
  <c r="U1824" i="2"/>
  <c r="R2197" i="2"/>
  <c r="S2197" i="2" s="1"/>
  <c r="T2197" i="2" s="1"/>
  <c r="O2197" i="2"/>
  <c r="P2197" i="2" s="1"/>
  <c r="U2021" i="2"/>
  <c r="U2321" i="2"/>
  <c r="U2121" i="2"/>
  <c r="R1949" i="2"/>
  <c r="S1949" i="2" s="1"/>
  <c r="T1949" i="2" s="1"/>
  <c r="O1949" i="2"/>
  <c r="P1949" i="2" s="1"/>
  <c r="S2003" i="2"/>
  <c r="T2003" i="2" s="1"/>
  <c r="U1688" i="2"/>
  <c r="U1623" i="2"/>
  <c r="R1813" i="2"/>
  <c r="S1813" i="2" s="1"/>
  <c r="T1813" i="2" s="1"/>
  <c r="O1813" i="2"/>
  <c r="P1813" i="2" s="1"/>
  <c r="U1743" i="2"/>
  <c r="R1880" i="2"/>
  <c r="S1880" i="2" s="1"/>
  <c r="T1880" i="2" s="1"/>
  <c r="O1880" i="2"/>
  <c r="U1880" i="2"/>
  <c r="U1712" i="2"/>
  <c r="U1771" i="2"/>
  <c r="U1157" i="2"/>
  <c r="R1710" i="2"/>
  <c r="S1710" i="2" s="1"/>
  <c r="T1710" i="2" s="1"/>
  <c r="O1710" i="2"/>
  <c r="P1710" i="2" s="1"/>
  <c r="U1710" i="2"/>
  <c r="O1659" i="2"/>
  <c r="P1659" i="2" s="1"/>
  <c r="R1659" i="2"/>
  <c r="S1659" i="2" s="1"/>
  <c r="T1659" i="2" s="1"/>
  <c r="O1343" i="2"/>
  <c r="P1343" i="2" s="1"/>
  <c r="R1343" i="2"/>
  <c r="S1343" i="2" s="1"/>
  <c r="T1343" i="2" s="1"/>
  <c r="O1150" i="2"/>
  <c r="P1150" i="2" s="1"/>
  <c r="R1150" i="2"/>
  <c r="S1150" i="2" s="1"/>
  <c r="T1150" i="2" s="1"/>
  <c r="U1150" i="2"/>
  <c r="O1196" i="2"/>
  <c r="P1196" i="2" s="1"/>
  <c r="R1196" i="2"/>
  <c r="S1196" i="2" s="1"/>
  <c r="T1196" i="2" s="1"/>
  <c r="O851" i="2"/>
  <c r="R851" i="2"/>
  <c r="S851" i="2" s="1"/>
  <c r="T851" i="2" s="1"/>
  <c r="U851" i="2"/>
  <c r="U763" i="2"/>
  <c r="R391" i="2"/>
  <c r="S391" i="2" s="1"/>
  <c r="T391" i="2" s="1"/>
  <c r="O391" i="2"/>
  <c r="P391" i="2" s="1"/>
  <c r="U266" i="2"/>
  <c r="R42" i="2"/>
  <c r="S42" i="2" s="1"/>
  <c r="T42" i="2" s="1"/>
  <c r="O42" i="2"/>
  <c r="P42" i="2" s="1"/>
  <c r="U42" i="2"/>
  <c r="R152" i="2"/>
  <c r="S152" i="2" s="1"/>
  <c r="T152" i="2" s="1"/>
  <c r="O152" i="2"/>
  <c r="P152" i="2" s="1"/>
  <c r="U152" i="2"/>
  <c r="R4268" i="2"/>
  <c r="S4268" i="2" s="1"/>
  <c r="T4268" i="2" s="1"/>
  <c r="O4268" i="2"/>
  <c r="P4268" i="2" s="1"/>
  <c r="O4152" i="2"/>
  <c r="P4152" i="2" s="1"/>
  <c r="R4152" i="2"/>
  <c r="S4152" i="2" s="1"/>
  <c r="T4152" i="2" s="1"/>
  <c r="P4245" i="2"/>
  <c r="R4155" i="2"/>
  <c r="S4155" i="2" s="1"/>
  <c r="T4155" i="2" s="1"/>
  <c r="O4155" i="2"/>
  <c r="P4155" i="2" s="1"/>
  <c r="R4106" i="2"/>
  <c r="S4106" i="2" s="1"/>
  <c r="T4106" i="2" s="1"/>
  <c r="O4106" i="2"/>
  <c r="P4106" i="2" s="1"/>
  <c r="U4154" i="2"/>
  <c r="U3957" i="2"/>
  <c r="P3944" i="2"/>
  <c r="P3868" i="2"/>
  <c r="O3822" i="2"/>
  <c r="P3822" i="2" s="1"/>
  <c r="R3822" i="2"/>
  <c r="S3822" i="2" s="1"/>
  <c r="T3822" i="2" s="1"/>
  <c r="R3784" i="2"/>
  <c r="S3784" i="2" s="1"/>
  <c r="T3784" i="2" s="1"/>
  <c r="O3784" i="2"/>
  <c r="P3784" i="2" s="1"/>
  <c r="O3864" i="2"/>
  <c r="P3864" i="2" s="1"/>
  <c r="R3864" i="2"/>
  <c r="S3864" i="2" s="1"/>
  <c r="T3864" i="2" s="1"/>
  <c r="U3786" i="2"/>
  <c r="R3700" i="2"/>
  <c r="S3700" i="2" s="1"/>
  <c r="T3700" i="2" s="1"/>
  <c r="O3700" i="2"/>
  <c r="P3700" i="2" s="1"/>
  <c r="O3708" i="2"/>
  <c r="P3708" i="2" s="1"/>
  <c r="R3708" i="2"/>
  <c r="S3708" i="2" s="1"/>
  <c r="T3708" i="2" s="1"/>
  <c r="R3654" i="2"/>
  <c r="S3654" i="2" s="1"/>
  <c r="T3654" i="2" s="1"/>
  <c r="O3654" i="2"/>
  <c r="P3654" i="2" s="1"/>
  <c r="P3636" i="2"/>
  <c r="R3638" i="2"/>
  <c r="S3638" i="2" s="1"/>
  <c r="T3638" i="2" s="1"/>
  <c r="O3638" i="2"/>
  <c r="P3638" i="2" s="1"/>
  <c r="P3627" i="2"/>
  <c r="O3526" i="2"/>
  <c r="P3526" i="2" s="1"/>
  <c r="R3526" i="2"/>
  <c r="S3526" i="2" s="1"/>
  <c r="T3526" i="2" s="1"/>
  <c r="P3669" i="2"/>
  <c r="R3548" i="2"/>
  <c r="S3548" i="2" s="1"/>
  <c r="T3548" i="2" s="1"/>
  <c r="O3548" i="2"/>
  <c r="P3548" i="2" s="1"/>
  <c r="R3630" i="2"/>
  <c r="S3630" i="2" s="1"/>
  <c r="T3630" i="2" s="1"/>
  <c r="O3630" i="2"/>
  <c r="P3630" i="2" s="1"/>
  <c r="O3592" i="2"/>
  <c r="P3592" i="2" s="1"/>
  <c r="R3592" i="2"/>
  <c r="S3592" i="2" s="1"/>
  <c r="T3592" i="2" s="1"/>
  <c r="R3573" i="2"/>
  <c r="S3573" i="2" s="1"/>
  <c r="T3573" i="2" s="1"/>
  <c r="O3573" i="2"/>
  <c r="P3573" i="2" s="1"/>
  <c r="O3597" i="2"/>
  <c r="P3597" i="2" s="1"/>
  <c r="R3597" i="2"/>
  <c r="S3597" i="2" s="1"/>
  <c r="T3597" i="2" s="1"/>
  <c r="R3578" i="2"/>
  <c r="S3578" i="2" s="1"/>
  <c r="T3578" i="2" s="1"/>
  <c r="O3578" i="2"/>
  <c r="P3578" i="2" s="1"/>
  <c r="O3695" i="2"/>
  <c r="P3695" i="2" s="1"/>
  <c r="R3695" i="2"/>
  <c r="S3695" i="2" s="1"/>
  <c r="T3695" i="2" s="1"/>
  <c r="R3556" i="2"/>
  <c r="S3556" i="2" s="1"/>
  <c r="T3556" i="2" s="1"/>
  <c r="O3556" i="2"/>
  <c r="P3556" i="2" s="1"/>
  <c r="R3405" i="2"/>
  <c r="S3405" i="2" s="1"/>
  <c r="T3405" i="2" s="1"/>
  <c r="O3405" i="2"/>
  <c r="P3405" i="2" s="1"/>
  <c r="U3576" i="2"/>
  <c r="R3420" i="2"/>
  <c r="S3420" i="2" s="1"/>
  <c r="T3420" i="2" s="1"/>
  <c r="O3420" i="2"/>
  <c r="P3420" i="2" s="1"/>
  <c r="U3420" i="2"/>
  <c r="R3398" i="2"/>
  <c r="S3398" i="2" s="1"/>
  <c r="T3398" i="2" s="1"/>
  <c r="O3398" i="2"/>
  <c r="P3398" i="2" s="1"/>
  <c r="R3504" i="2"/>
  <c r="S3504" i="2" s="1"/>
  <c r="T3504" i="2" s="1"/>
  <c r="O3504" i="2"/>
  <c r="P3504" i="2" s="1"/>
  <c r="R3483" i="2"/>
  <c r="S3483" i="2" s="1"/>
  <c r="T3483" i="2" s="1"/>
  <c r="O3483" i="2"/>
  <c r="P3483" i="2" s="1"/>
  <c r="R3314" i="2"/>
  <c r="S3314" i="2" s="1"/>
  <c r="T3314" i="2" s="1"/>
  <c r="O3314" i="2"/>
  <c r="P3314" i="2" s="1"/>
  <c r="R3484" i="2"/>
  <c r="S3484" i="2" s="1"/>
  <c r="T3484" i="2" s="1"/>
  <c r="O3484" i="2"/>
  <c r="P3484" i="2" s="1"/>
  <c r="R3145" i="2"/>
  <c r="S3145" i="2" s="1"/>
  <c r="T3145" i="2" s="1"/>
  <c r="O3145" i="2"/>
  <c r="P3145" i="2" s="1"/>
  <c r="R3141" i="2"/>
  <c r="S3141" i="2" s="1"/>
  <c r="T3141" i="2" s="1"/>
  <c r="O3141" i="2"/>
  <c r="P3141" i="2" s="1"/>
  <c r="R3135" i="2"/>
  <c r="S3135" i="2" s="1"/>
  <c r="T3135" i="2" s="1"/>
  <c r="O3135" i="2"/>
  <c r="P3135" i="2" s="1"/>
  <c r="P3156" i="2"/>
  <c r="P3126" i="2"/>
  <c r="R2992" i="2"/>
  <c r="S2992" i="2" s="1"/>
  <c r="T2992" i="2" s="1"/>
  <c r="O2992" i="2"/>
  <c r="P2992" i="2" s="1"/>
  <c r="P3158" i="2"/>
  <c r="R3121" i="2"/>
  <c r="S3121" i="2" s="1"/>
  <c r="T3121" i="2" s="1"/>
  <c r="O3121" i="2"/>
  <c r="P3121" i="2" s="1"/>
  <c r="R3143" i="2"/>
  <c r="S3143" i="2" s="1"/>
  <c r="T3143" i="2" s="1"/>
  <c r="O3143" i="2"/>
  <c r="P3143" i="2" s="1"/>
  <c r="U3163" i="2"/>
  <c r="U3169" i="2"/>
  <c r="R2858" i="2"/>
  <c r="S2858" i="2" s="1"/>
  <c r="T2858" i="2" s="1"/>
  <c r="O2858" i="2"/>
  <c r="P2858" i="2" s="1"/>
  <c r="U3134" i="2"/>
  <c r="U2975" i="2"/>
  <c r="U2993" i="2"/>
  <c r="R3022" i="2"/>
  <c r="S3022" i="2" s="1"/>
  <c r="T3022" i="2" s="1"/>
  <c r="O3022" i="2"/>
  <c r="P3022" i="2" s="1"/>
  <c r="U3108" i="2"/>
  <c r="R2799" i="2"/>
  <c r="S2799" i="2" s="1"/>
  <c r="T2799" i="2" s="1"/>
  <c r="O2799" i="2"/>
  <c r="P2799" i="2" s="1"/>
  <c r="U2799" i="2"/>
  <c r="P2861" i="2"/>
  <c r="U2984" i="2"/>
  <c r="R2820" i="2"/>
  <c r="S2820" i="2" s="1"/>
  <c r="T2820" i="2" s="1"/>
  <c r="O2820" i="2"/>
  <c r="P2820" i="2" s="1"/>
  <c r="P2789" i="2"/>
  <c r="R2832" i="2"/>
  <c r="S2832" i="2" s="1"/>
  <c r="T2832" i="2" s="1"/>
  <c r="O2832" i="2"/>
  <c r="P2832" i="2" s="1"/>
  <c r="R2950" i="2"/>
  <c r="S2950" i="2" s="1"/>
  <c r="T2950" i="2" s="1"/>
  <c r="O2950" i="2"/>
  <c r="P2950" i="2" s="1"/>
  <c r="O2934" i="2"/>
  <c r="P2934" i="2" s="1"/>
  <c r="R2934" i="2"/>
  <c r="S2934" i="2" s="1"/>
  <c r="T2934" i="2" s="1"/>
  <c r="O2798" i="2"/>
  <c r="P2798" i="2" s="1"/>
  <c r="R2798" i="2"/>
  <c r="S2798" i="2" s="1"/>
  <c r="T2798" i="2" s="1"/>
  <c r="U2646" i="2"/>
  <c r="O2755" i="2"/>
  <c r="P2755" i="2" s="1"/>
  <c r="R2755" i="2"/>
  <c r="S2755" i="2" s="1"/>
  <c r="T2755" i="2" s="1"/>
  <c r="O2635" i="2"/>
  <c r="P2635" i="2" s="1"/>
  <c r="R2635" i="2"/>
  <c r="S2635" i="2" s="1"/>
  <c r="T2635" i="2" s="1"/>
  <c r="S2946" i="2"/>
  <c r="T2946" i="2" s="1"/>
  <c r="U2630" i="2"/>
  <c r="P2725" i="2"/>
  <c r="R2650" i="2"/>
  <c r="S2650" i="2" s="1"/>
  <c r="T2650" i="2" s="1"/>
  <c r="O2650" i="2"/>
  <c r="P2650" i="2" s="1"/>
  <c r="R2645" i="2"/>
  <c r="S2645" i="2" s="1"/>
  <c r="T2645" i="2" s="1"/>
  <c r="O2645" i="2"/>
  <c r="P2645" i="2" s="1"/>
  <c r="U2733" i="2"/>
  <c r="R2434" i="2"/>
  <c r="S2434" i="2" s="1"/>
  <c r="T2434" i="2" s="1"/>
  <c r="O2434" i="2"/>
  <c r="P2434" i="2" s="1"/>
  <c r="R2497" i="2"/>
  <c r="S2497" i="2" s="1"/>
  <c r="T2497" i="2" s="1"/>
  <c r="O2497" i="2"/>
  <c r="P2497" i="2" s="1"/>
  <c r="R2568" i="2"/>
  <c r="S2568" i="2" s="1"/>
  <c r="T2568" i="2" s="1"/>
  <c r="O2568" i="2"/>
  <c r="P2568" i="2" s="1"/>
  <c r="U2377" i="2"/>
  <c r="U2498" i="2"/>
  <c r="R2477" i="2"/>
  <c r="S2477" i="2" s="1"/>
  <c r="T2477" i="2" s="1"/>
  <c r="O2477" i="2"/>
  <c r="P2477" i="2" s="1"/>
  <c r="O2708" i="2"/>
  <c r="P2708" i="2" s="1"/>
  <c r="R2708" i="2"/>
  <c r="S2708" i="2" s="1"/>
  <c r="T2708" i="2" s="1"/>
  <c r="U2487" i="2"/>
  <c r="U2538" i="2"/>
  <c r="O2408" i="2"/>
  <c r="P2408" i="2" s="1"/>
  <c r="R2408" i="2"/>
  <c r="S2408" i="2" s="1"/>
  <c r="T2408" i="2" s="1"/>
  <c r="R2322" i="2"/>
  <c r="S2322" i="2" s="1"/>
  <c r="T2322" i="2" s="1"/>
  <c r="O2322" i="2"/>
  <c r="P2322" i="2" s="1"/>
  <c r="U2414" i="2"/>
  <c r="R2644" i="2"/>
  <c r="S2644" i="2" s="1"/>
  <c r="T2644" i="2" s="1"/>
  <c r="O2644" i="2"/>
  <c r="P2644" i="2" s="1"/>
  <c r="P2537" i="2"/>
  <c r="U2528" i="2"/>
  <c r="R2013" i="2"/>
  <c r="S2013" i="2" s="1"/>
  <c r="T2013" i="2" s="1"/>
  <c r="O2013" i="2"/>
  <c r="P2013" i="2" s="1"/>
  <c r="U2013" i="2"/>
  <c r="U2163" i="2"/>
  <c r="P2467" i="2"/>
  <c r="P2243" i="2"/>
  <c r="O2072" i="2"/>
  <c r="P2072" i="2" s="1"/>
  <c r="R2072" i="2"/>
  <c r="S2072" i="2" s="1"/>
  <c r="T2072" i="2" s="1"/>
  <c r="R2544" i="2"/>
  <c r="S2544" i="2" s="1"/>
  <c r="T2544" i="2" s="1"/>
  <c r="O2544" i="2"/>
  <c r="P2544" i="2" s="1"/>
  <c r="U2211" i="2"/>
  <c r="P2176" i="2"/>
  <c r="O2282" i="2"/>
  <c r="P2282" i="2" s="1"/>
  <c r="R2282" i="2"/>
  <c r="S2282" i="2" s="1"/>
  <c r="T2282" i="2" s="1"/>
  <c r="R2223" i="2"/>
  <c r="S2223" i="2" s="1"/>
  <c r="T2223" i="2" s="1"/>
  <c r="O2223" i="2"/>
  <c r="P2223" i="2" s="1"/>
  <c r="R2114" i="2"/>
  <c r="S2114" i="2" s="1"/>
  <c r="T2114" i="2" s="1"/>
  <c r="O2114" i="2"/>
  <c r="P2114" i="2" s="1"/>
  <c r="R2105" i="2"/>
  <c r="S2105" i="2" s="1"/>
  <c r="T2105" i="2" s="1"/>
  <c r="O2105" i="2"/>
  <c r="P2105" i="2" s="1"/>
  <c r="R1776" i="2"/>
  <c r="S1776" i="2" s="1"/>
  <c r="T1776" i="2" s="1"/>
  <c r="O1776" i="2"/>
  <c r="P1776" i="2" s="1"/>
  <c r="U1950" i="2"/>
  <c r="R2050" i="2"/>
  <c r="S2050" i="2" s="1"/>
  <c r="T2050" i="2" s="1"/>
  <c r="O2050" i="2"/>
  <c r="P2050" i="2" s="1"/>
  <c r="R2194" i="2"/>
  <c r="S2194" i="2" s="1"/>
  <c r="T2194" i="2" s="1"/>
  <c r="O2194" i="2"/>
  <c r="P2194" i="2" s="1"/>
  <c r="U2194" i="2"/>
  <c r="U2232" i="2"/>
  <c r="R1885" i="2"/>
  <c r="S1885" i="2" s="1"/>
  <c r="T1885" i="2" s="1"/>
  <c r="O1885" i="2"/>
  <c r="P1885" i="2" s="1"/>
  <c r="R2005" i="2"/>
  <c r="S2005" i="2" s="1"/>
  <c r="T2005" i="2" s="1"/>
  <c r="O2005" i="2"/>
  <c r="P2005" i="2" s="1"/>
  <c r="O1873" i="2"/>
  <c r="P1873" i="2" s="1"/>
  <c r="R1873" i="2"/>
  <c r="S1873" i="2" s="1"/>
  <c r="T1873" i="2" s="1"/>
  <c r="R1849" i="2"/>
  <c r="S1849" i="2" s="1"/>
  <c r="T1849" i="2" s="1"/>
  <c r="O1849" i="2"/>
  <c r="P1849" i="2" s="1"/>
  <c r="S1999" i="2"/>
  <c r="T1999" i="2" s="1"/>
  <c r="R2285" i="2"/>
  <c r="S2285" i="2" s="1"/>
  <c r="T2285" i="2" s="1"/>
  <c r="O2285" i="2"/>
  <c r="P2285" i="2" s="1"/>
  <c r="P2019" i="2"/>
  <c r="R1714" i="2"/>
  <c r="S1714" i="2" s="1"/>
  <c r="T1714" i="2" s="1"/>
  <c r="O1714" i="2"/>
  <c r="P1714" i="2" s="1"/>
  <c r="P1688" i="2"/>
  <c r="U2103" i="2"/>
  <c r="U1715" i="2"/>
  <c r="P1748" i="2"/>
  <c r="R1762" i="2"/>
  <c r="S1762" i="2" s="1"/>
  <c r="T1762" i="2" s="1"/>
  <c r="O1762" i="2"/>
  <c r="P1762" i="2" s="1"/>
  <c r="U1452" i="2"/>
  <c r="R1726" i="2"/>
  <c r="S1726" i="2" s="1"/>
  <c r="T1726" i="2" s="1"/>
  <c r="O1726" i="2"/>
  <c r="P1726" i="2" s="1"/>
  <c r="U1524" i="2"/>
  <c r="P1722" i="2"/>
  <c r="U1738" i="2"/>
  <c r="O1354" i="2"/>
  <c r="P1354" i="2" s="1"/>
  <c r="R1354" i="2"/>
  <c r="S1354" i="2" s="1"/>
  <c r="T1354" i="2" s="1"/>
  <c r="U1354" i="2"/>
  <c r="R1347" i="2"/>
  <c r="S1347" i="2" s="1"/>
  <c r="T1347" i="2" s="1"/>
  <c r="O1347" i="2"/>
  <c r="P1347" i="2" s="1"/>
  <c r="U1347" i="2"/>
  <c r="U1235" i="2"/>
  <c r="O1020" i="2"/>
  <c r="P1020" i="2" s="1"/>
  <c r="R1020" i="2"/>
  <c r="S1020" i="2" s="1"/>
  <c r="T1020" i="2" s="1"/>
  <c r="R977" i="2"/>
  <c r="S977" i="2" s="1"/>
  <c r="T977" i="2" s="1"/>
  <c r="O977" i="2"/>
  <c r="P977" i="2" s="1"/>
  <c r="U977" i="2"/>
  <c r="R401" i="2"/>
  <c r="S401" i="2" s="1"/>
  <c r="T401" i="2" s="1"/>
  <c r="O401" i="2"/>
  <c r="P401" i="2" s="1"/>
  <c r="U401" i="2"/>
  <c r="R336" i="2"/>
  <c r="S336" i="2" s="1"/>
  <c r="T336" i="2" s="1"/>
  <c r="O336" i="2"/>
  <c r="U336" i="2"/>
  <c r="O11" i="2"/>
  <c r="P11" i="2" s="1"/>
  <c r="R11" i="2"/>
  <c r="S11" i="2" s="1"/>
  <c r="T11" i="2" s="1"/>
  <c r="U11" i="2"/>
  <c r="O352" i="2"/>
  <c r="P352" i="2" s="1"/>
  <c r="R352" i="2"/>
  <c r="S352" i="2" s="1"/>
  <c r="T352" i="2" s="1"/>
  <c r="U352" i="2"/>
  <c r="R134" i="2"/>
  <c r="S134" i="2" s="1"/>
  <c r="T134" i="2" s="1"/>
  <c r="O134" i="2"/>
  <c r="P134" i="2" s="1"/>
  <c r="O1717" i="2"/>
  <c r="R1717" i="2"/>
  <c r="S1717" i="2" s="1"/>
  <c r="T1717" i="2" s="1"/>
  <c r="P1872" i="2"/>
  <c r="P1922" i="2"/>
  <c r="P1880" i="2"/>
  <c r="R1627" i="2"/>
  <c r="S1627" i="2" s="1"/>
  <c r="T1627" i="2" s="1"/>
  <c r="O1627" i="2"/>
  <c r="R1780" i="2"/>
  <c r="S1780" i="2" s="1"/>
  <c r="T1780" i="2" s="1"/>
  <c r="O1780" i="2"/>
  <c r="P1780" i="2" s="1"/>
  <c r="R1604" i="2"/>
  <c r="S1604" i="2" s="1"/>
  <c r="T1604" i="2" s="1"/>
  <c r="O1604" i="2"/>
  <c r="U1604" i="2"/>
  <c r="O1505" i="2"/>
  <c r="P1505" i="2" s="1"/>
  <c r="R1505" i="2"/>
  <c r="S1505" i="2" s="1"/>
  <c r="T1505" i="2" s="1"/>
  <c r="O1585" i="2"/>
  <c r="P1585" i="2" s="1"/>
  <c r="R1585" i="2"/>
  <c r="S1585" i="2" s="1"/>
  <c r="T1585" i="2" s="1"/>
  <c r="R1684" i="2"/>
  <c r="S1684" i="2" s="1"/>
  <c r="T1684" i="2" s="1"/>
  <c r="O1684" i="2"/>
  <c r="P1684" i="2" s="1"/>
  <c r="R1486" i="2"/>
  <c r="S1486" i="2" s="1"/>
  <c r="T1486" i="2" s="1"/>
  <c r="O1486" i="2"/>
  <c r="P1486" i="2" s="1"/>
  <c r="O1696" i="2"/>
  <c r="P1696" i="2" s="1"/>
  <c r="R1696" i="2"/>
  <c r="S1696" i="2" s="1"/>
  <c r="T1696" i="2" s="1"/>
  <c r="R1564" i="2"/>
  <c r="S1564" i="2" s="1"/>
  <c r="T1564" i="2" s="1"/>
  <c r="O1564" i="2"/>
  <c r="P1564" i="2" s="1"/>
  <c r="O1385" i="2"/>
  <c r="P1385" i="2" s="1"/>
  <c r="R1385" i="2"/>
  <c r="S1385" i="2" s="1"/>
  <c r="T1385" i="2" s="1"/>
  <c r="R1695" i="2"/>
  <c r="S1695" i="2" s="1"/>
  <c r="T1695" i="2" s="1"/>
  <c r="O1695" i="2"/>
  <c r="P1618" i="2"/>
  <c r="R1724" i="2"/>
  <c r="S1724" i="2" s="1"/>
  <c r="T1724" i="2" s="1"/>
  <c r="O1724" i="2"/>
  <c r="P1724" i="2" s="1"/>
  <c r="R1548" i="2"/>
  <c r="S1548" i="2" s="1"/>
  <c r="T1548" i="2" s="1"/>
  <c r="O1548" i="2"/>
  <c r="R1472" i="2"/>
  <c r="S1472" i="2" s="1"/>
  <c r="T1472" i="2" s="1"/>
  <c r="O1472" i="2"/>
  <c r="P1472" i="2" s="1"/>
  <c r="R1213" i="2"/>
  <c r="S1213" i="2" s="1"/>
  <c r="T1213" i="2" s="1"/>
  <c r="O1213" i="2"/>
  <c r="P1213" i="2" s="1"/>
  <c r="R1512" i="2"/>
  <c r="S1512" i="2" s="1"/>
  <c r="T1512" i="2" s="1"/>
  <c r="O1512" i="2"/>
  <c r="P1512" i="2" s="1"/>
  <c r="O1226" i="2"/>
  <c r="P1226" i="2" s="1"/>
  <c r="R1226" i="2"/>
  <c r="S1226" i="2" s="1"/>
  <c r="T1226" i="2" s="1"/>
  <c r="R1573" i="2"/>
  <c r="S1573" i="2" s="1"/>
  <c r="T1573" i="2" s="1"/>
  <c r="O1573" i="2"/>
  <c r="P1573" i="2" s="1"/>
  <c r="R1360" i="2"/>
  <c r="S1360" i="2" s="1"/>
  <c r="T1360" i="2" s="1"/>
  <c r="O1360" i="2"/>
  <c r="P1360" i="2" s="1"/>
  <c r="R1338" i="2"/>
  <c r="S1338" i="2" s="1"/>
  <c r="T1338" i="2" s="1"/>
  <c r="O1338" i="2"/>
  <c r="P1338" i="2" s="1"/>
  <c r="O1411" i="2"/>
  <c r="R1411" i="2"/>
  <c r="S1411" i="2" s="1"/>
  <c r="T1411" i="2" s="1"/>
  <c r="R941" i="2"/>
  <c r="S941" i="2" s="1"/>
  <c r="T941" i="2" s="1"/>
  <c r="U941" i="2"/>
  <c r="O941" i="2"/>
  <c r="P941" i="2" s="1"/>
  <c r="R1254" i="2"/>
  <c r="S1254" i="2" s="1"/>
  <c r="T1254" i="2" s="1"/>
  <c r="O1254" i="2"/>
  <c r="R948" i="2"/>
  <c r="S948" i="2" s="1"/>
  <c r="T948" i="2" s="1"/>
  <c r="O948" i="2"/>
  <c r="P948" i="2" s="1"/>
  <c r="U948" i="2"/>
  <c r="P651" i="2"/>
  <c r="R911" i="2"/>
  <c r="S911" i="2" s="1"/>
  <c r="T911" i="2" s="1"/>
  <c r="O911" i="2"/>
  <c r="P911" i="2" s="1"/>
  <c r="O1051" i="2"/>
  <c r="P1051" i="2" s="1"/>
  <c r="R1051" i="2"/>
  <c r="S1051" i="2" s="1"/>
  <c r="T1051" i="2" s="1"/>
  <c r="P587" i="2"/>
  <c r="O1192" i="2"/>
  <c r="P1192" i="2" s="1"/>
  <c r="R1192" i="2"/>
  <c r="S1192" i="2" s="1"/>
  <c r="T1192" i="2" s="1"/>
  <c r="P952" i="2"/>
  <c r="R650" i="2"/>
  <c r="S650" i="2" s="1"/>
  <c r="T650" i="2" s="1"/>
  <c r="O650" i="2"/>
  <c r="P650" i="2" s="1"/>
  <c r="R576" i="2"/>
  <c r="S576" i="2" s="1"/>
  <c r="T576" i="2" s="1"/>
  <c r="O576" i="2"/>
  <c r="P576" i="2" s="1"/>
  <c r="O403" i="2"/>
  <c r="P403" i="2" s="1"/>
  <c r="R403" i="2"/>
  <c r="S403" i="2" s="1"/>
  <c r="T403" i="2" s="1"/>
  <c r="U403" i="2"/>
  <c r="R620" i="2"/>
  <c r="S620" i="2" s="1"/>
  <c r="T620" i="2" s="1"/>
  <c r="O620" i="2"/>
  <c r="P620" i="2" s="1"/>
  <c r="U620" i="2"/>
  <c r="O484" i="2"/>
  <c r="P484" i="2" s="1"/>
  <c r="R484" i="2"/>
  <c r="S484" i="2" s="1"/>
  <c r="T484" i="2" s="1"/>
  <c r="O279" i="2"/>
  <c r="P279" i="2" s="1"/>
  <c r="R279" i="2"/>
  <c r="S279" i="2" s="1"/>
  <c r="T279" i="2" s="1"/>
  <c r="R634" i="2"/>
  <c r="S634" i="2" s="1"/>
  <c r="T634" i="2" s="1"/>
  <c r="O634" i="2"/>
  <c r="P634" i="2" s="1"/>
  <c r="O1163" i="2"/>
  <c r="P1163" i="2" s="1"/>
  <c r="R1163" i="2"/>
  <c r="S1163" i="2" s="1"/>
  <c r="T1163" i="2" s="1"/>
  <c r="R689" i="2"/>
  <c r="S689" i="2" s="1"/>
  <c r="T689" i="2" s="1"/>
  <c r="O689" i="2"/>
  <c r="P689" i="2" s="1"/>
  <c r="S587" i="2"/>
  <c r="T587" i="2" s="1"/>
  <c r="R1016" i="2"/>
  <c r="S1016" i="2" s="1"/>
  <c r="T1016" i="2" s="1"/>
  <c r="O1016" i="2"/>
  <c r="O346" i="2"/>
  <c r="P346" i="2" s="1"/>
  <c r="R346" i="2"/>
  <c r="S346" i="2" s="1"/>
  <c r="T346" i="2" s="1"/>
  <c r="R438" i="2"/>
  <c r="S438" i="2" s="1"/>
  <c r="T438" i="2" s="1"/>
  <c r="O438" i="2"/>
  <c r="P438" i="2" s="1"/>
  <c r="R344" i="2"/>
  <c r="S344" i="2" s="1"/>
  <c r="T344" i="2" s="1"/>
  <c r="O344" i="2"/>
  <c r="P344" i="2" s="1"/>
  <c r="R455" i="2"/>
  <c r="S455" i="2" s="1"/>
  <c r="T455" i="2" s="1"/>
  <c r="O455" i="2"/>
  <c r="P455" i="2" s="1"/>
  <c r="R259" i="2"/>
  <c r="S259" i="2" s="1"/>
  <c r="T259" i="2" s="1"/>
  <c r="O259" i="2"/>
  <c r="P259" i="2" s="1"/>
  <c r="R216" i="2"/>
  <c r="S216" i="2" s="1"/>
  <c r="T216" i="2" s="1"/>
  <c r="O216" i="2"/>
  <c r="P216" i="2" s="1"/>
  <c r="O335" i="2"/>
  <c r="R335" i="2"/>
  <c r="S335" i="2" s="1"/>
  <c r="T335" i="2" s="1"/>
  <c r="O589" i="2"/>
  <c r="P589" i="2" s="1"/>
  <c r="R589" i="2"/>
  <c r="S589" i="2" s="1"/>
  <c r="T589" i="2" s="1"/>
  <c r="R393" i="2"/>
  <c r="S393" i="2" s="1"/>
  <c r="T393" i="2" s="1"/>
  <c r="O393" i="2"/>
  <c r="P393" i="2" s="1"/>
  <c r="P37" i="2"/>
  <c r="R90" i="2"/>
  <c r="S90" i="2" s="1"/>
  <c r="T90" i="2" s="1"/>
  <c r="O90" i="2"/>
  <c r="P90" i="2" s="1"/>
  <c r="R6" i="2"/>
  <c r="S6" i="2" s="1"/>
  <c r="T6" i="2" s="1"/>
  <c r="O6" i="2"/>
  <c r="P6" i="2" s="1"/>
  <c r="R252" i="2"/>
  <c r="S252" i="2" s="1"/>
  <c r="T252" i="2" s="1"/>
  <c r="O252" i="2"/>
  <c r="R309" i="2"/>
  <c r="S309" i="2" s="1"/>
  <c r="T309" i="2" s="1"/>
  <c r="O309" i="2"/>
  <c r="R151" i="2"/>
  <c r="S151" i="2" s="1"/>
  <c r="T151" i="2" s="1"/>
  <c r="O151" i="2"/>
  <c r="P151" i="2" s="1"/>
  <c r="P1263" i="2"/>
  <c r="R1621" i="2"/>
  <c r="S1621" i="2" s="1"/>
  <c r="T1621" i="2" s="1"/>
  <c r="O1621" i="2"/>
  <c r="P1621" i="2" s="1"/>
  <c r="P1549" i="2"/>
  <c r="R1497" i="2"/>
  <c r="S1497" i="2" s="1"/>
  <c r="T1497" i="2" s="1"/>
  <c r="O1497" i="2"/>
  <c r="P1497" i="2" s="1"/>
  <c r="R1336" i="2"/>
  <c r="S1336" i="2" s="1"/>
  <c r="T1336" i="2" s="1"/>
  <c r="O1336" i="2"/>
  <c r="P1336" i="2" s="1"/>
  <c r="R1507" i="2"/>
  <c r="S1507" i="2" s="1"/>
  <c r="T1507" i="2" s="1"/>
  <c r="O1507" i="2"/>
  <c r="P1507" i="2" s="1"/>
  <c r="R1410" i="2"/>
  <c r="S1410" i="2" s="1"/>
  <c r="T1410" i="2" s="1"/>
  <c r="O1410" i="2"/>
  <c r="P1410" i="2" s="1"/>
  <c r="O1485" i="2"/>
  <c r="P1485" i="2" s="1"/>
  <c r="R1485" i="2"/>
  <c r="S1485" i="2" s="1"/>
  <c r="T1485" i="2" s="1"/>
  <c r="R1528" i="2"/>
  <c r="S1528" i="2" s="1"/>
  <c r="T1528" i="2" s="1"/>
  <c r="O1528" i="2"/>
  <c r="P1528" i="2" s="1"/>
  <c r="O1482" i="2"/>
  <c r="P1482" i="2" s="1"/>
  <c r="R1482" i="2"/>
  <c r="S1482" i="2" s="1"/>
  <c r="T1482" i="2" s="1"/>
  <c r="R1427" i="2"/>
  <c r="S1427" i="2" s="1"/>
  <c r="T1427" i="2" s="1"/>
  <c r="O1427" i="2"/>
  <c r="P1427" i="2" s="1"/>
  <c r="P1494" i="2"/>
  <c r="O1357" i="2"/>
  <c r="P1357" i="2" s="1"/>
  <c r="R1357" i="2"/>
  <c r="S1357" i="2" s="1"/>
  <c r="T1357" i="2" s="1"/>
  <c r="P1270" i="2"/>
  <c r="P1381" i="2"/>
  <c r="O1276" i="2"/>
  <c r="P1276" i="2" s="1"/>
  <c r="U1276" i="2"/>
  <c r="R1276" i="2"/>
  <c r="S1276" i="2" s="1"/>
  <c r="T1276" i="2" s="1"/>
  <c r="R1111" i="2"/>
  <c r="S1111" i="2" s="1"/>
  <c r="T1111" i="2" s="1"/>
  <c r="O1111" i="2"/>
  <c r="P1111" i="2" s="1"/>
  <c r="R1563" i="2"/>
  <c r="S1563" i="2" s="1"/>
  <c r="T1563" i="2" s="1"/>
  <c r="O1563" i="2"/>
  <c r="P1563" i="2" s="1"/>
  <c r="R1301" i="2"/>
  <c r="S1301" i="2" s="1"/>
  <c r="T1301" i="2" s="1"/>
  <c r="O1301" i="2"/>
  <c r="R1248" i="2"/>
  <c r="S1248" i="2" s="1"/>
  <c r="T1248" i="2" s="1"/>
  <c r="O1248" i="2"/>
  <c r="P1248" i="2" s="1"/>
  <c r="P1300" i="2"/>
  <c r="O1042" i="2"/>
  <c r="P1042" i="2" s="1"/>
  <c r="R1042" i="2"/>
  <c r="S1042" i="2" s="1"/>
  <c r="T1042" i="2" s="1"/>
  <c r="S1130" i="2"/>
  <c r="T1130" i="2" s="1"/>
  <c r="R1232" i="2"/>
  <c r="S1232" i="2" s="1"/>
  <c r="T1232" i="2" s="1"/>
  <c r="O1232" i="2"/>
  <c r="P1232" i="2" s="1"/>
  <c r="R892" i="2"/>
  <c r="S892" i="2" s="1"/>
  <c r="T892" i="2" s="1"/>
  <c r="O892" i="2"/>
  <c r="P892" i="2" s="1"/>
  <c r="R995" i="2"/>
  <c r="S995" i="2" s="1"/>
  <c r="T995" i="2" s="1"/>
  <c r="O995" i="2"/>
  <c r="P995" i="2" s="1"/>
  <c r="O820" i="2"/>
  <c r="P820" i="2" s="1"/>
  <c r="R820" i="2"/>
  <c r="S820" i="2" s="1"/>
  <c r="T820" i="2" s="1"/>
  <c r="O1102" i="2"/>
  <c r="P1102" i="2" s="1"/>
  <c r="R1102" i="2"/>
  <c r="S1102" i="2" s="1"/>
  <c r="T1102" i="2" s="1"/>
  <c r="O891" i="2"/>
  <c r="P891" i="2" s="1"/>
  <c r="R891" i="2"/>
  <c r="S891" i="2" s="1"/>
  <c r="T891" i="2" s="1"/>
  <c r="R994" i="2"/>
  <c r="S994" i="2" s="1"/>
  <c r="T994" i="2" s="1"/>
  <c r="O994" i="2"/>
  <c r="P994" i="2" s="1"/>
  <c r="P1189" i="2"/>
  <c r="R809" i="2"/>
  <c r="S809" i="2" s="1"/>
  <c r="T809" i="2" s="1"/>
  <c r="O809" i="2"/>
  <c r="O571" i="2"/>
  <c r="P571" i="2" s="1"/>
  <c r="R571" i="2"/>
  <c r="S571" i="2" s="1"/>
  <c r="T571" i="2" s="1"/>
  <c r="U571" i="2"/>
  <c r="R655" i="2"/>
  <c r="S655" i="2" s="1"/>
  <c r="T655" i="2" s="1"/>
  <c r="O655" i="2"/>
  <c r="P655" i="2" s="1"/>
  <c r="R1220" i="2"/>
  <c r="S1220" i="2" s="1"/>
  <c r="T1220" i="2" s="1"/>
  <c r="O1220" i="2"/>
  <c r="P1220" i="2" s="1"/>
  <c r="R411" i="2"/>
  <c r="S411" i="2" s="1"/>
  <c r="T411" i="2" s="1"/>
  <c r="O411" i="2"/>
  <c r="P411" i="2" s="1"/>
  <c r="O669" i="2"/>
  <c r="P669" i="2" s="1"/>
  <c r="R669" i="2"/>
  <c r="S669" i="2" s="1"/>
  <c r="T669" i="2" s="1"/>
  <c r="R446" i="2"/>
  <c r="S446" i="2" s="1"/>
  <c r="T446" i="2" s="1"/>
  <c r="O446" i="2"/>
  <c r="P446" i="2" s="1"/>
  <c r="R265" i="2"/>
  <c r="S265" i="2" s="1"/>
  <c r="T265" i="2" s="1"/>
  <c r="O265" i="2"/>
  <c r="P265" i="2" s="1"/>
  <c r="S223" i="2"/>
  <c r="T223" i="2" s="1"/>
  <c r="R465" i="2"/>
  <c r="S465" i="2" s="1"/>
  <c r="T465" i="2" s="1"/>
  <c r="O465" i="2"/>
  <c r="P465" i="2" s="1"/>
  <c r="R288" i="2"/>
  <c r="S288" i="2" s="1"/>
  <c r="T288" i="2" s="1"/>
  <c r="O288" i="2"/>
  <c r="P288" i="2" s="1"/>
  <c r="R364" i="2"/>
  <c r="S364" i="2" s="1"/>
  <c r="T364" i="2" s="1"/>
  <c r="O364" i="2"/>
  <c r="P364" i="2" s="1"/>
  <c r="P276" i="2"/>
  <c r="P306" i="2"/>
  <c r="S96" i="2"/>
  <c r="T96" i="2" s="1"/>
  <c r="P237" i="2"/>
  <c r="P108" i="2"/>
  <c r="U151" i="2"/>
  <c r="R1557" i="2"/>
  <c r="S1557" i="2" s="1"/>
  <c r="T1557" i="2" s="1"/>
  <c r="O1557" i="2"/>
  <c r="P1557" i="2" s="1"/>
  <c r="R1517" i="2"/>
  <c r="S1517" i="2" s="1"/>
  <c r="T1517" i="2" s="1"/>
  <c r="O1517" i="2"/>
  <c r="P1517" i="2" s="1"/>
  <c r="R1814" i="2"/>
  <c r="S1814" i="2" s="1"/>
  <c r="T1814" i="2" s="1"/>
  <c r="O1814" i="2"/>
  <c r="P1814" i="2" s="1"/>
  <c r="R1610" i="2"/>
  <c r="S1610" i="2" s="1"/>
  <c r="T1610" i="2" s="1"/>
  <c r="O1610" i="2"/>
  <c r="P1610" i="2" s="1"/>
  <c r="O1615" i="2"/>
  <c r="P1615" i="2" s="1"/>
  <c r="R1615" i="2"/>
  <c r="S1615" i="2" s="1"/>
  <c r="T1615" i="2" s="1"/>
  <c r="U1485" i="2"/>
  <c r="O972" i="2"/>
  <c r="P972" i="2" s="1"/>
  <c r="R972" i="2"/>
  <c r="S972" i="2" s="1"/>
  <c r="T972" i="2" s="1"/>
  <c r="O1509" i="2"/>
  <c r="P1509" i="2" s="1"/>
  <c r="R1509" i="2"/>
  <c r="S1509" i="2" s="1"/>
  <c r="T1509" i="2" s="1"/>
  <c r="O1366" i="2"/>
  <c r="P1366" i="2" s="1"/>
  <c r="R1366" i="2"/>
  <c r="S1366" i="2" s="1"/>
  <c r="T1366" i="2" s="1"/>
  <c r="U1427" i="2"/>
  <c r="O1325" i="2"/>
  <c r="P1325" i="2" s="1"/>
  <c r="R1325" i="2"/>
  <c r="S1325" i="2" s="1"/>
  <c r="T1325" i="2" s="1"/>
  <c r="R1182" i="2"/>
  <c r="S1182" i="2" s="1"/>
  <c r="T1182" i="2" s="1"/>
  <c r="O1182" i="2"/>
  <c r="P1182" i="2" s="1"/>
  <c r="U1182" i="2"/>
  <c r="R1421" i="2"/>
  <c r="S1421" i="2" s="1"/>
  <c r="T1421" i="2" s="1"/>
  <c r="O1421" i="2"/>
  <c r="P1421" i="2" s="1"/>
  <c r="P1228" i="2"/>
  <c r="U1563" i="2"/>
  <c r="R922" i="2"/>
  <c r="S922" i="2" s="1"/>
  <c r="T922" i="2" s="1"/>
  <c r="O922" i="2"/>
  <c r="P922" i="2" s="1"/>
  <c r="S1314" i="2"/>
  <c r="T1314" i="2" s="1"/>
  <c r="R1393" i="2"/>
  <c r="S1393" i="2" s="1"/>
  <c r="T1393" i="2" s="1"/>
  <c r="O1393" i="2"/>
  <c r="P1393" i="2" s="1"/>
  <c r="R719" i="2"/>
  <c r="S719" i="2" s="1"/>
  <c r="T719" i="2" s="1"/>
  <c r="O719" i="2"/>
  <c r="P719" i="2" s="1"/>
  <c r="U719" i="2"/>
  <c r="R730" i="2"/>
  <c r="S730" i="2" s="1"/>
  <c r="T730" i="2" s="1"/>
  <c r="O730" i="2"/>
  <c r="P730" i="2" s="1"/>
  <c r="U730" i="2"/>
  <c r="R1199" i="2"/>
  <c r="S1199" i="2" s="1"/>
  <c r="T1199" i="2" s="1"/>
  <c r="O1199" i="2"/>
  <c r="P1199" i="2" s="1"/>
  <c r="R1141" i="2"/>
  <c r="S1141" i="2" s="1"/>
  <c r="T1141" i="2" s="1"/>
  <c r="O1141" i="2"/>
  <c r="P1141" i="2" s="1"/>
  <c r="R893" i="2"/>
  <c r="S893" i="2" s="1"/>
  <c r="T893" i="2" s="1"/>
  <c r="O893" i="2"/>
  <c r="P893" i="2" s="1"/>
  <c r="O879" i="2"/>
  <c r="P879" i="2" s="1"/>
  <c r="R879" i="2"/>
  <c r="S879" i="2" s="1"/>
  <c r="T879" i="2" s="1"/>
  <c r="R638" i="2"/>
  <c r="S638" i="2" s="1"/>
  <c r="T638" i="2" s="1"/>
  <c r="O638" i="2"/>
  <c r="P638" i="2" s="1"/>
  <c r="S1039" i="2"/>
  <c r="T1039" i="2" s="1"/>
  <c r="O845" i="2"/>
  <c r="P845" i="2" s="1"/>
  <c r="R845" i="2"/>
  <c r="S845" i="2" s="1"/>
  <c r="T845" i="2" s="1"/>
  <c r="O386" i="2"/>
  <c r="P386" i="2" s="1"/>
  <c r="R386" i="2"/>
  <c r="S386" i="2" s="1"/>
  <c r="T386" i="2" s="1"/>
  <c r="R932" i="2"/>
  <c r="S932" i="2" s="1"/>
  <c r="T932" i="2" s="1"/>
  <c r="O932" i="2"/>
  <c r="P932" i="2" s="1"/>
  <c r="O271" i="2"/>
  <c r="P271" i="2" s="1"/>
  <c r="R271" i="2"/>
  <c r="S271" i="2" s="1"/>
  <c r="T271" i="2" s="1"/>
  <c r="R699" i="2"/>
  <c r="S699" i="2" s="1"/>
  <c r="T699" i="2" s="1"/>
  <c r="O699" i="2"/>
  <c r="P699" i="2" s="1"/>
  <c r="O659" i="2"/>
  <c r="P659" i="2" s="1"/>
  <c r="R659" i="2"/>
  <c r="S659" i="2" s="1"/>
  <c r="T659" i="2" s="1"/>
  <c r="O479" i="2"/>
  <c r="P479" i="2" s="1"/>
  <c r="R479" i="2"/>
  <c r="S479" i="2" s="1"/>
  <c r="T479" i="2" s="1"/>
  <c r="R885" i="2"/>
  <c r="S885" i="2" s="1"/>
  <c r="T885" i="2" s="1"/>
  <c r="O885" i="2"/>
  <c r="P885" i="2" s="1"/>
  <c r="U340" i="2"/>
  <c r="R340" i="2"/>
  <c r="S340" i="2" s="1"/>
  <c r="T340" i="2" s="1"/>
  <c r="O340" i="2"/>
  <c r="P340" i="2" s="1"/>
  <c r="U385" i="2"/>
  <c r="R385" i="2"/>
  <c r="S385" i="2" s="1"/>
  <c r="T385" i="2" s="1"/>
  <c r="O385" i="2"/>
  <c r="P385" i="2" s="1"/>
  <c r="U669" i="2"/>
  <c r="U446" i="2"/>
  <c r="R703" i="2"/>
  <c r="S703" i="2" s="1"/>
  <c r="T703" i="2" s="1"/>
  <c r="O703" i="2"/>
  <c r="P703" i="2" s="1"/>
  <c r="R345" i="2"/>
  <c r="S345" i="2" s="1"/>
  <c r="T345" i="2" s="1"/>
  <c r="O345" i="2"/>
  <c r="P345" i="2" s="1"/>
  <c r="R270" i="2"/>
  <c r="S270" i="2" s="1"/>
  <c r="T270" i="2" s="1"/>
  <c r="O270" i="2"/>
  <c r="P270" i="2" s="1"/>
  <c r="R322" i="2"/>
  <c r="S322" i="2" s="1"/>
  <c r="T322" i="2" s="1"/>
  <c r="O322" i="2"/>
  <c r="P322" i="2" s="1"/>
  <c r="O407" i="2"/>
  <c r="P407" i="2" s="1"/>
  <c r="R407" i="2"/>
  <c r="S407" i="2" s="1"/>
  <c r="T407" i="2" s="1"/>
  <c r="U288" i="2"/>
  <c r="R367" i="2"/>
  <c r="S367" i="2" s="1"/>
  <c r="T367" i="2" s="1"/>
  <c r="O367" i="2"/>
  <c r="P367" i="2" s="1"/>
  <c r="O329" i="2"/>
  <c r="P329" i="2" s="1"/>
  <c r="R329" i="2"/>
  <c r="S329" i="2" s="1"/>
  <c r="T329" i="2" s="1"/>
  <c r="P286" i="2"/>
  <c r="R551" i="2"/>
  <c r="S551" i="2" s="1"/>
  <c r="T551" i="2" s="1"/>
  <c r="O551" i="2"/>
  <c r="P551" i="2" s="1"/>
  <c r="R249" i="2"/>
  <c r="S249" i="2" s="1"/>
  <c r="T249" i="2" s="1"/>
  <c r="O249" i="2"/>
  <c r="P249" i="2" s="1"/>
  <c r="O240" i="2"/>
  <c r="P240" i="2" s="1"/>
  <c r="R240" i="2"/>
  <c r="S240" i="2" s="1"/>
  <c r="T240" i="2" s="1"/>
  <c r="R437" i="2"/>
  <c r="S437" i="2" s="1"/>
  <c r="T437" i="2" s="1"/>
  <c r="O437" i="2"/>
  <c r="P437" i="2" s="1"/>
  <c r="O116" i="2"/>
  <c r="P116" i="2" s="1"/>
  <c r="R116" i="2"/>
  <c r="S116" i="2" s="1"/>
  <c r="T116" i="2" s="1"/>
  <c r="R130" i="2"/>
  <c r="S130" i="2" s="1"/>
  <c r="T130" i="2" s="1"/>
  <c r="O130" i="2"/>
  <c r="P130" i="2" s="1"/>
  <c r="O1727" i="2"/>
  <c r="P1727" i="2" s="1"/>
  <c r="R1727" i="2"/>
  <c r="S1727" i="2" s="1"/>
  <c r="T1727" i="2" s="1"/>
  <c r="O1702" i="2"/>
  <c r="P1702" i="2" s="1"/>
  <c r="R1702" i="2"/>
  <c r="S1702" i="2" s="1"/>
  <c r="T1702" i="2" s="1"/>
  <c r="R1741" i="2"/>
  <c r="S1741" i="2" s="1"/>
  <c r="T1741" i="2" s="1"/>
  <c r="O1741" i="2"/>
  <c r="P1741" i="2" s="1"/>
  <c r="R1626" i="2"/>
  <c r="S1626" i="2" s="1"/>
  <c r="T1626" i="2" s="1"/>
  <c r="O1626" i="2"/>
  <c r="P1626" i="2" s="1"/>
  <c r="O2107" i="2"/>
  <c r="P2107" i="2" s="1"/>
  <c r="R2107" i="2"/>
  <c r="S2107" i="2" s="1"/>
  <c r="T2107" i="2" s="1"/>
  <c r="P1503" i="2"/>
  <c r="R1391" i="2"/>
  <c r="S1391" i="2" s="1"/>
  <c r="T1391" i="2" s="1"/>
  <c r="O1391" i="2"/>
  <c r="P1391" i="2" s="1"/>
  <c r="O1555" i="2"/>
  <c r="P1555" i="2" s="1"/>
  <c r="R1555" i="2"/>
  <c r="S1555" i="2" s="1"/>
  <c r="T1555" i="2" s="1"/>
  <c r="U1555" i="2"/>
  <c r="U1391" i="2"/>
  <c r="R1318" i="2"/>
  <c r="S1318" i="2" s="1"/>
  <c r="T1318" i="2" s="1"/>
  <c r="O1318" i="2"/>
  <c r="P1318" i="2" s="1"/>
  <c r="U1318" i="2"/>
  <c r="R1608" i="2"/>
  <c r="S1608" i="2" s="1"/>
  <c r="T1608" i="2" s="1"/>
  <c r="O1608" i="2"/>
  <c r="P1608" i="2" s="1"/>
  <c r="O1527" i="2"/>
  <c r="P1527" i="2" s="1"/>
  <c r="R1527" i="2"/>
  <c r="S1527" i="2" s="1"/>
  <c r="T1527" i="2" s="1"/>
  <c r="O1593" i="2"/>
  <c r="P1593" i="2" s="1"/>
  <c r="R1593" i="2"/>
  <c r="S1593" i="2" s="1"/>
  <c r="T1593" i="2" s="1"/>
  <c r="R1674" i="2"/>
  <c r="S1674" i="2" s="1"/>
  <c r="T1674" i="2" s="1"/>
  <c r="O1674" i="2"/>
  <c r="P1674" i="2" s="1"/>
  <c r="R1581" i="2"/>
  <c r="S1581" i="2" s="1"/>
  <c r="T1581" i="2" s="1"/>
  <c r="O1581" i="2"/>
  <c r="P1581" i="2" s="1"/>
  <c r="R1551" i="2"/>
  <c r="S1551" i="2" s="1"/>
  <c r="T1551" i="2" s="1"/>
  <c r="O1551" i="2"/>
  <c r="R1352" i="2"/>
  <c r="S1352" i="2" s="1"/>
  <c r="T1352" i="2" s="1"/>
  <c r="O1352" i="2"/>
  <c r="P1352" i="2" s="1"/>
  <c r="R1406" i="2"/>
  <c r="S1406" i="2" s="1"/>
  <c r="T1406" i="2" s="1"/>
  <c r="O1406" i="2"/>
  <c r="P1406" i="2" s="1"/>
  <c r="O1394" i="2"/>
  <c r="P1394" i="2" s="1"/>
  <c r="R1394" i="2"/>
  <c r="S1394" i="2" s="1"/>
  <c r="T1394" i="2" s="1"/>
  <c r="O1344" i="2"/>
  <c r="P1344" i="2" s="1"/>
  <c r="R1344" i="2"/>
  <c r="S1344" i="2" s="1"/>
  <c r="T1344" i="2" s="1"/>
  <c r="O1493" i="2"/>
  <c r="P1493" i="2" s="1"/>
  <c r="R1493" i="2"/>
  <c r="S1493" i="2" s="1"/>
  <c r="T1493" i="2" s="1"/>
  <c r="R1397" i="2"/>
  <c r="S1397" i="2" s="1"/>
  <c r="T1397" i="2" s="1"/>
  <c r="O1397" i="2"/>
  <c r="P1397" i="2" s="1"/>
  <c r="R1308" i="2"/>
  <c r="S1308" i="2" s="1"/>
  <c r="T1308" i="2" s="1"/>
  <c r="O1308" i="2"/>
  <c r="P1308" i="2" s="1"/>
  <c r="R1014" i="2"/>
  <c r="S1014" i="2" s="1"/>
  <c r="T1014" i="2" s="1"/>
  <c r="O1014" i="2"/>
  <c r="P1014" i="2" s="1"/>
  <c r="R1303" i="2"/>
  <c r="S1303" i="2" s="1"/>
  <c r="T1303" i="2" s="1"/>
  <c r="O1303" i="2"/>
  <c r="P1303" i="2" s="1"/>
  <c r="O1292" i="2"/>
  <c r="P1292" i="2" s="1"/>
  <c r="R1292" i="2"/>
  <c r="S1292" i="2" s="1"/>
  <c r="T1292" i="2" s="1"/>
  <c r="U1393" i="2"/>
  <c r="R770" i="2"/>
  <c r="S770" i="2" s="1"/>
  <c r="T770" i="2" s="1"/>
  <c r="O770" i="2"/>
  <c r="P770" i="2" s="1"/>
  <c r="R1139" i="2"/>
  <c r="S1139" i="2" s="1"/>
  <c r="T1139" i="2" s="1"/>
  <c r="O1139" i="2"/>
  <c r="P1139" i="2" s="1"/>
  <c r="R1258" i="2"/>
  <c r="S1258" i="2" s="1"/>
  <c r="T1258" i="2" s="1"/>
  <c r="O1258" i="2"/>
  <c r="P1258" i="2" s="1"/>
  <c r="S1015" i="2"/>
  <c r="T1015" i="2" s="1"/>
  <c r="R625" i="2"/>
  <c r="S625" i="2" s="1"/>
  <c r="T625" i="2" s="1"/>
  <c r="O625" i="2"/>
  <c r="P625" i="2" s="1"/>
  <c r="U625" i="2"/>
  <c r="O1106" i="2"/>
  <c r="P1106" i="2" s="1"/>
  <c r="R1106" i="2"/>
  <c r="S1106" i="2" s="1"/>
  <c r="T1106" i="2" s="1"/>
  <c r="R675" i="2"/>
  <c r="S675" i="2" s="1"/>
  <c r="T675" i="2" s="1"/>
  <c r="O675" i="2"/>
  <c r="O925" i="2"/>
  <c r="P925" i="2" s="1"/>
  <c r="R925" i="2"/>
  <c r="S925" i="2" s="1"/>
  <c r="T925" i="2" s="1"/>
  <c r="O729" i="2"/>
  <c r="P729" i="2" s="1"/>
  <c r="R729" i="2"/>
  <c r="S729" i="2" s="1"/>
  <c r="T729" i="2" s="1"/>
  <c r="R1519" i="2"/>
  <c r="S1519" i="2" s="1"/>
  <c r="T1519" i="2" s="1"/>
  <c r="O1519" i="2"/>
  <c r="P1519" i="2" s="1"/>
  <c r="R657" i="2"/>
  <c r="S657" i="2" s="1"/>
  <c r="T657" i="2" s="1"/>
  <c r="O657" i="2"/>
  <c r="P657" i="2" s="1"/>
  <c r="R269" i="2"/>
  <c r="S269" i="2" s="1"/>
  <c r="T269" i="2" s="1"/>
  <c r="O269" i="2"/>
  <c r="P269" i="2" s="1"/>
  <c r="O663" i="2"/>
  <c r="P663" i="2" s="1"/>
  <c r="R663" i="2"/>
  <c r="S663" i="2" s="1"/>
  <c r="T663" i="2" s="1"/>
  <c r="R431" i="2"/>
  <c r="S431" i="2" s="1"/>
  <c r="T431" i="2" s="1"/>
  <c r="O431" i="2"/>
  <c r="P431" i="2" s="1"/>
  <c r="U431" i="2"/>
  <c r="U703" i="2"/>
  <c r="R255" i="2"/>
  <c r="S255" i="2" s="1"/>
  <c r="T255" i="2" s="1"/>
  <c r="O255" i="2"/>
  <c r="P255" i="2" s="1"/>
  <c r="R434" i="2"/>
  <c r="S434" i="2" s="1"/>
  <c r="T434" i="2" s="1"/>
  <c r="O434" i="2"/>
  <c r="P434" i="2" s="1"/>
  <c r="R312" i="2"/>
  <c r="S312" i="2" s="1"/>
  <c r="T312" i="2" s="1"/>
  <c r="O312" i="2"/>
  <c r="P312" i="2" s="1"/>
  <c r="R451" i="2"/>
  <c r="S451" i="2" s="1"/>
  <c r="T451" i="2" s="1"/>
  <c r="O451" i="2"/>
  <c r="P451" i="2" s="1"/>
  <c r="R199" i="2"/>
  <c r="S199" i="2" s="1"/>
  <c r="T199" i="2" s="1"/>
  <c r="O199" i="2"/>
  <c r="P199" i="2" s="1"/>
  <c r="O66" i="2"/>
  <c r="P66" i="2" s="1"/>
  <c r="R66" i="2"/>
  <c r="S66" i="2" s="1"/>
  <c r="T66" i="2" s="1"/>
  <c r="R247" i="2"/>
  <c r="S247" i="2" s="1"/>
  <c r="T247" i="2" s="1"/>
  <c r="O247" i="2"/>
  <c r="P247" i="2" s="1"/>
  <c r="U247" i="2"/>
  <c r="R238" i="2"/>
  <c r="S238" i="2" s="1"/>
  <c r="T238" i="2" s="1"/>
  <c r="O238" i="2"/>
  <c r="P238" i="2" s="1"/>
  <c r="O86" i="2"/>
  <c r="P86" i="2" s="1"/>
  <c r="R86" i="2"/>
  <c r="S86" i="2" s="1"/>
  <c r="T86" i="2" s="1"/>
  <c r="U86" i="2"/>
  <c r="R639" i="2"/>
  <c r="S639" i="2" s="1"/>
  <c r="T639" i="2" s="1"/>
  <c r="O639" i="2"/>
  <c r="P639" i="2" s="1"/>
  <c r="O370" i="2"/>
  <c r="P370" i="2" s="1"/>
  <c r="R370" i="2"/>
  <c r="S370" i="2" s="1"/>
  <c r="T370" i="2" s="1"/>
  <c r="R80" i="2"/>
  <c r="S80" i="2" s="1"/>
  <c r="T80" i="2" s="1"/>
  <c r="O80" i="2"/>
  <c r="P80" i="2" s="1"/>
  <c r="R220" i="2"/>
  <c r="S220" i="2" s="1"/>
  <c r="T220" i="2" s="1"/>
  <c r="O220" i="2"/>
  <c r="P220" i="2" s="1"/>
  <c r="O127" i="2"/>
  <c r="P127" i="2" s="1"/>
  <c r="R127" i="2"/>
  <c r="S127" i="2" s="1"/>
  <c r="T127" i="2" s="1"/>
  <c r="U127" i="2"/>
  <c r="R8" i="2"/>
  <c r="S8" i="2" s="1"/>
  <c r="T8" i="2" s="1"/>
  <c r="O8" i="2"/>
  <c r="P8" i="2" s="1"/>
  <c r="O1599" i="2"/>
  <c r="P1599" i="2" s="1"/>
  <c r="R1599" i="2"/>
  <c r="S1599" i="2" s="1"/>
  <c r="T1599" i="2" s="1"/>
  <c r="R1919" i="2"/>
  <c r="S1919" i="2" s="1"/>
  <c r="T1919" i="2" s="1"/>
  <c r="O1919" i="2"/>
  <c r="P1919" i="2" s="1"/>
  <c r="R1850" i="2"/>
  <c r="S1850" i="2" s="1"/>
  <c r="T1850" i="2" s="1"/>
  <c r="O1850" i="2"/>
  <c r="P1850" i="2" s="1"/>
  <c r="R1772" i="2"/>
  <c r="S1772" i="2" s="1"/>
  <c r="T1772" i="2" s="1"/>
  <c r="O1772" i="2"/>
  <c r="P1772" i="2" s="1"/>
  <c r="R1687" i="2"/>
  <c r="S1687" i="2" s="1"/>
  <c r="T1687" i="2" s="1"/>
  <c r="O1687" i="2"/>
  <c r="P1687" i="2" s="1"/>
  <c r="U1687" i="2"/>
  <c r="R1586" i="2"/>
  <c r="S1586" i="2" s="1"/>
  <c r="T1586" i="2" s="1"/>
  <c r="O1586" i="2"/>
  <c r="P1586" i="2" s="1"/>
  <c r="R1414" i="2"/>
  <c r="S1414" i="2" s="1"/>
  <c r="T1414" i="2" s="1"/>
  <c r="O1414" i="2"/>
  <c r="P1414" i="2" s="1"/>
  <c r="O1273" i="2"/>
  <c r="P1273" i="2" s="1"/>
  <c r="R1273" i="2"/>
  <c r="S1273" i="2" s="1"/>
  <c r="T1273" i="2" s="1"/>
  <c r="R1569" i="2"/>
  <c r="S1569" i="2" s="1"/>
  <c r="T1569" i="2" s="1"/>
  <c r="O1569" i="2"/>
  <c r="P1569" i="2" s="1"/>
  <c r="S1331" i="2"/>
  <c r="T1331" i="2" s="1"/>
  <c r="R1591" i="2"/>
  <c r="S1591" i="2" s="1"/>
  <c r="T1591" i="2" s="1"/>
  <c r="O1591" i="2"/>
  <c r="U1621" i="2"/>
  <c r="O1943" i="2"/>
  <c r="P1943" i="2" s="1"/>
  <c r="R1943" i="2"/>
  <c r="S1943" i="2" s="1"/>
  <c r="T1943" i="2" s="1"/>
  <c r="U1593" i="2"/>
  <c r="R1490" i="2"/>
  <c r="S1490" i="2" s="1"/>
  <c r="T1490" i="2" s="1"/>
  <c r="O1490" i="2"/>
  <c r="P1490" i="2" s="1"/>
  <c r="R1716" i="2"/>
  <c r="S1716" i="2" s="1"/>
  <c r="T1716" i="2" s="1"/>
  <c r="O1716" i="2"/>
  <c r="P1716" i="2" s="1"/>
  <c r="U1581" i="2"/>
  <c r="O1513" i="2"/>
  <c r="P1513" i="2" s="1"/>
  <c r="R1513" i="2"/>
  <c r="S1513" i="2" s="1"/>
  <c r="T1513" i="2" s="1"/>
  <c r="U1513" i="2"/>
  <c r="U1352" i="2"/>
  <c r="R1408" i="2"/>
  <c r="S1408" i="2" s="1"/>
  <c r="T1408" i="2" s="1"/>
  <c r="O1408" i="2"/>
  <c r="P1408" i="2" s="1"/>
  <c r="O1149" i="2"/>
  <c r="P1149" i="2" s="1"/>
  <c r="R1149" i="2"/>
  <c r="S1149" i="2" s="1"/>
  <c r="T1149" i="2" s="1"/>
  <c r="O831" i="2"/>
  <c r="P831" i="2" s="1"/>
  <c r="R831" i="2"/>
  <c r="S831" i="2" s="1"/>
  <c r="T831" i="2" s="1"/>
  <c r="O1369" i="2"/>
  <c r="P1369" i="2" s="1"/>
  <c r="R1369" i="2"/>
  <c r="S1369" i="2" s="1"/>
  <c r="T1369" i="2" s="1"/>
  <c r="U1366" i="2"/>
  <c r="U1325" i="2"/>
  <c r="P1146" i="2"/>
  <c r="U1406" i="2"/>
  <c r="R1351" i="2"/>
  <c r="S1351" i="2" s="1"/>
  <c r="T1351" i="2" s="1"/>
  <c r="O1351" i="2"/>
  <c r="P1351" i="2" s="1"/>
  <c r="U1394" i="2"/>
  <c r="P1188" i="2"/>
  <c r="U922" i="2"/>
  <c r="O1112" i="2"/>
  <c r="P1112" i="2" s="1"/>
  <c r="R1112" i="2"/>
  <c r="S1112" i="2" s="1"/>
  <c r="T1112" i="2" s="1"/>
  <c r="O1384" i="2"/>
  <c r="P1384" i="2" s="1"/>
  <c r="R1384" i="2"/>
  <c r="S1384" i="2" s="1"/>
  <c r="T1384" i="2" s="1"/>
  <c r="U1308" i="2"/>
  <c r="O1128" i="2"/>
  <c r="P1128" i="2" s="1"/>
  <c r="R1128" i="2"/>
  <c r="S1128" i="2" s="1"/>
  <c r="T1128" i="2" s="1"/>
  <c r="O880" i="2"/>
  <c r="P880" i="2" s="1"/>
  <c r="R880" i="2"/>
  <c r="S880" i="2" s="1"/>
  <c r="T880" i="2" s="1"/>
  <c r="R1123" i="2"/>
  <c r="S1123" i="2" s="1"/>
  <c r="T1123" i="2" s="1"/>
  <c r="O1123" i="2"/>
  <c r="P1123" i="2" s="1"/>
  <c r="R827" i="2"/>
  <c r="S827" i="2" s="1"/>
  <c r="T827" i="2" s="1"/>
  <c r="O827" i="2"/>
  <c r="P827" i="2" s="1"/>
  <c r="S912" i="2"/>
  <c r="T912" i="2" s="1"/>
  <c r="U1141" i="2"/>
  <c r="S701" i="2"/>
  <c r="T701" i="2" s="1"/>
  <c r="R1152" i="2"/>
  <c r="S1152" i="2" s="1"/>
  <c r="T1152" i="2" s="1"/>
  <c r="O1152" i="2"/>
  <c r="P1152" i="2" s="1"/>
  <c r="U638" i="2"/>
  <c r="O398" i="2"/>
  <c r="P398" i="2" s="1"/>
  <c r="R398" i="2"/>
  <c r="S398" i="2" s="1"/>
  <c r="T398" i="2" s="1"/>
  <c r="O351" i="2"/>
  <c r="P351" i="2" s="1"/>
  <c r="R351" i="2"/>
  <c r="S351" i="2" s="1"/>
  <c r="T351" i="2" s="1"/>
  <c r="O1302" i="2"/>
  <c r="P1302" i="2" s="1"/>
  <c r="R1302" i="2"/>
  <c r="S1302" i="2" s="1"/>
  <c r="T1302" i="2" s="1"/>
  <c r="U659" i="2"/>
  <c r="O394" i="2"/>
  <c r="P394" i="2" s="1"/>
  <c r="R394" i="2"/>
  <c r="S394" i="2" s="1"/>
  <c r="T394" i="2" s="1"/>
  <c r="R373" i="2"/>
  <c r="S373" i="2" s="1"/>
  <c r="T373" i="2" s="1"/>
  <c r="O373" i="2"/>
  <c r="P373" i="2" s="1"/>
  <c r="O1127" i="2"/>
  <c r="P1127" i="2" s="1"/>
  <c r="R1127" i="2"/>
  <c r="S1127" i="2" s="1"/>
  <c r="T1127" i="2" s="1"/>
  <c r="R397" i="2"/>
  <c r="S397" i="2" s="1"/>
  <c r="T397" i="2" s="1"/>
  <c r="O397" i="2"/>
  <c r="P397" i="2" s="1"/>
  <c r="R273" i="2"/>
  <c r="S273" i="2" s="1"/>
  <c r="T273" i="2" s="1"/>
  <c r="O273" i="2"/>
  <c r="P273" i="2" s="1"/>
  <c r="O789" i="2"/>
  <c r="P789" i="2" s="1"/>
  <c r="R789" i="2"/>
  <c r="S789" i="2" s="1"/>
  <c r="T789" i="2" s="1"/>
  <c r="U345" i="2"/>
  <c r="O233" i="2"/>
  <c r="P233" i="2" s="1"/>
  <c r="R233" i="2"/>
  <c r="S233" i="2" s="1"/>
  <c r="T233" i="2" s="1"/>
  <c r="P424" i="2"/>
  <c r="R440" i="2"/>
  <c r="S440" i="2" s="1"/>
  <c r="T440" i="2" s="1"/>
  <c r="O440" i="2"/>
  <c r="P440" i="2" s="1"/>
  <c r="U322" i="2"/>
  <c r="U407" i="2"/>
  <c r="R278" i="2"/>
  <c r="S278" i="2" s="1"/>
  <c r="T278" i="2" s="1"/>
  <c r="O278" i="2"/>
  <c r="P278" i="2" s="1"/>
  <c r="U367" i="2"/>
  <c r="R457" i="2"/>
  <c r="S457" i="2" s="1"/>
  <c r="T457" i="2" s="1"/>
  <c r="O457" i="2"/>
  <c r="P457" i="2" s="1"/>
  <c r="R204" i="2"/>
  <c r="S204" i="2" s="1"/>
  <c r="T204" i="2" s="1"/>
  <c r="O204" i="2"/>
  <c r="P204" i="2" s="1"/>
  <c r="O311" i="2"/>
  <c r="P311" i="2" s="1"/>
  <c r="R311" i="2"/>
  <c r="S311" i="2" s="1"/>
  <c r="T311" i="2" s="1"/>
  <c r="U240" i="2"/>
  <c r="R218" i="2"/>
  <c r="S218" i="2" s="1"/>
  <c r="T218" i="2" s="1"/>
  <c r="O218" i="2"/>
  <c r="P218" i="2" s="1"/>
  <c r="O65" i="2"/>
  <c r="P65" i="2" s="1"/>
  <c r="R65" i="2"/>
  <c r="S65" i="2" s="1"/>
  <c r="T65" i="2" s="1"/>
  <c r="U639" i="2"/>
  <c r="O56" i="2"/>
  <c r="P56" i="2" s="1"/>
  <c r="R56" i="2"/>
  <c r="S56" i="2" s="1"/>
  <c r="T56" i="2" s="1"/>
  <c r="R473" i="2"/>
  <c r="S473" i="2" s="1"/>
  <c r="T473" i="2" s="1"/>
  <c r="O473" i="2"/>
  <c r="P473" i="2" s="1"/>
  <c r="R383" i="2"/>
  <c r="S383" i="2" s="1"/>
  <c r="T383" i="2" s="1"/>
  <c r="O383" i="2"/>
  <c r="P383" i="2" s="1"/>
  <c r="U220" i="2"/>
  <c r="O21" i="2"/>
  <c r="P21" i="2" s="1"/>
  <c r="R21" i="2"/>
  <c r="S21" i="2" s="1"/>
  <c r="T21" i="2" s="1"/>
  <c r="P102" i="2"/>
  <c r="U130" i="2"/>
  <c r="O1830" i="2"/>
  <c r="P1830" i="2" s="1"/>
  <c r="R1830" i="2"/>
  <c r="S1830" i="2" s="1"/>
  <c r="T1830" i="2" s="1"/>
  <c r="R1705" i="2"/>
  <c r="S1705" i="2" s="1"/>
  <c r="T1705" i="2" s="1"/>
  <c r="O1705" i="2"/>
  <c r="P1705" i="2" s="1"/>
  <c r="U1727" i="2"/>
  <c r="O1658" i="2"/>
  <c r="P1658" i="2" s="1"/>
  <c r="R1658" i="2"/>
  <c r="S1658" i="2" s="1"/>
  <c r="T1658" i="2" s="1"/>
  <c r="S1803" i="2"/>
  <c r="T1803" i="2" s="1"/>
  <c r="R1740" i="2"/>
  <c r="S1740" i="2" s="1"/>
  <c r="T1740" i="2" s="1"/>
  <c r="O1740" i="2"/>
  <c r="P1740" i="2" s="1"/>
  <c r="R1679" i="2"/>
  <c r="S1679" i="2" s="1"/>
  <c r="T1679" i="2" s="1"/>
  <c r="O1679" i="2"/>
  <c r="P1679" i="2" s="1"/>
  <c r="R1884" i="2"/>
  <c r="S1884" i="2" s="1"/>
  <c r="T1884" i="2" s="1"/>
  <c r="O1884" i="2"/>
  <c r="P1884" i="2" s="1"/>
  <c r="O1498" i="2"/>
  <c r="P1498" i="2" s="1"/>
  <c r="U1498" i="2"/>
  <c r="R1498" i="2"/>
  <c r="S1498" i="2" s="1"/>
  <c r="T1498" i="2" s="1"/>
  <c r="O1434" i="2"/>
  <c r="P1434" i="2" s="1"/>
  <c r="R1434" i="2"/>
  <c r="S1434" i="2" s="1"/>
  <c r="T1434" i="2" s="1"/>
  <c r="O1057" i="2"/>
  <c r="P1057" i="2" s="1"/>
  <c r="U1057" i="2"/>
  <c r="R1057" i="2"/>
  <c r="S1057" i="2" s="1"/>
  <c r="T1057" i="2" s="1"/>
  <c r="R1525" i="2"/>
  <c r="S1525" i="2" s="1"/>
  <c r="T1525" i="2" s="1"/>
  <c r="O1525" i="2"/>
  <c r="P1525" i="2" s="1"/>
  <c r="U1525" i="2"/>
  <c r="R1387" i="2"/>
  <c r="S1387" i="2" s="1"/>
  <c r="T1387" i="2" s="1"/>
  <c r="O1387" i="2"/>
  <c r="P1387" i="2" s="1"/>
  <c r="P1591" i="2"/>
  <c r="O1755" i="2"/>
  <c r="P1755" i="2" s="1"/>
  <c r="R1755" i="2"/>
  <c r="S1755" i="2" s="1"/>
  <c r="T1755" i="2" s="1"/>
  <c r="U1527" i="2"/>
  <c r="R1576" i="2"/>
  <c r="S1576" i="2" s="1"/>
  <c r="T1576" i="2" s="1"/>
  <c r="O1576" i="2"/>
  <c r="U1490" i="2"/>
  <c r="U1610" i="2"/>
  <c r="R1115" i="2"/>
  <c r="S1115" i="2" s="1"/>
  <c r="T1115" i="2" s="1"/>
  <c r="U1115" i="2"/>
  <c r="O1115" i="2"/>
  <c r="P1115" i="2" s="1"/>
  <c r="U1551" i="2"/>
  <c r="U1408" i="2"/>
  <c r="R1501" i="2"/>
  <c r="S1501" i="2" s="1"/>
  <c r="T1501" i="2" s="1"/>
  <c r="O1501" i="2"/>
  <c r="P1501" i="2" s="1"/>
  <c r="U1273" i="2"/>
  <c r="O1558" i="2"/>
  <c r="P1558" i="2" s="1"/>
  <c r="R1558" i="2"/>
  <c r="S1558" i="2" s="1"/>
  <c r="T1558" i="2" s="1"/>
  <c r="U1351" i="2"/>
  <c r="U1226" i="2"/>
  <c r="R1274" i="2"/>
  <c r="S1274" i="2" s="1"/>
  <c r="T1274" i="2" s="1"/>
  <c r="O1274" i="2"/>
  <c r="P1274" i="2" s="1"/>
  <c r="R1221" i="2"/>
  <c r="S1221" i="2" s="1"/>
  <c r="T1221" i="2" s="1"/>
  <c r="O1221" i="2"/>
  <c r="P1221" i="2" s="1"/>
  <c r="U1397" i="2"/>
  <c r="O1288" i="2"/>
  <c r="P1288" i="2" s="1"/>
  <c r="R1288" i="2"/>
  <c r="S1288" i="2" s="1"/>
  <c r="T1288" i="2" s="1"/>
  <c r="U1112" i="2"/>
  <c r="O1589" i="2"/>
  <c r="R1589" i="2"/>
  <c r="S1589" i="2" s="1"/>
  <c r="T1589" i="2" s="1"/>
  <c r="R817" i="2"/>
  <c r="S817" i="2" s="1"/>
  <c r="T817" i="2" s="1"/>
  <c r="O817" i="2"/>
  <c r="P817" i="2" s="1"/>
  <c r="U817" i="2"/>
  <c r="R1506" i="2"/>
  <c r="S1506" i="2" s="1"/>
  <c r="T1506" i="2" s="1"/>
  <c r="O1506" i="2"/>
  <c r="P1506" i="2" s="1"/>
  <c r="U1014" i="2"/>
  <c r="U1303" i="2"/>
  <c r="U1292" i="2"/>
  <c r="O1029" i="2"/>
  <c r="P1029" i="2" s="1"/>
  <c r="R1029" i="2"/>
  <c r="S1029" i="2" s="1"/>
  <c r="T1029" i="2" s="1"/>
  <c r="U770" i="2"/>
  <c r="U1139" i="2"/>
  <c r="O833" i="2"/>
  <c r="P833" i="2" s="1"/>
  <c r="R833" i="2"/>
  <c r="S833" i="2" s="1"/>
  <c r="T833" i="2" s="1"/>
  <c r="R1169" i="2"/>
  <c r="S1169" i="2" s="1"/>
  <c r="T1169" i="2" s="1"/>
  <c r="O1169" i="2"/>
  <c r="P1169" i="2" s="1"/>
  <c r="R637" i="2"/>
  <c r="S637" i="2" s="1"/>
  <c r="T637" i="2" s="1"/>
  <c r="O637" i="2"/>
  <c r="P637" i="2" s="1"/>
  <c r="U637" i="2"/>
  <c r="O1138" i="2"/>
  <c r="P1138" i="2" s="1"/>
  <c r="R1138" i="2"/>
  <c r="S1138" i="2" s="1"/>
  <c r="T1138" i="2" s="1"/>
  <c r="U1106" i="2"/>
  <c r="P675" i="2"/>
  <c r="R813" i="2"/>
  <c r="S813" i="2" s="1"/>
  <c r="T813" i="2" s="1"/>
  <c r="O813" i="2"/>
  <c r="P813" i="2" s="1"/>
  <c r="U1519" i="2"/>
  <c r="R1055" i="2"/>
  <c r="S1055" i="2" s="1"/>
  <c r="T1055" i="2" s="1"/>
  <c r="O1055" i="2"/>
  <c r="P1055" i="2" s="1"/>
  <c r="R700" i="2"/>
  <c r="S700" i="2" s="1"/>
  <c r="T700" i="2" s="1"/>
  <c r="O700" i="2"/>
  <c r="P700" i="2" s="1"/>
  <c r="U885" i="2"/>
  <c r="U1127" i="2"/>
  <c r="R664" i="2"/>
  <c r="S664" i="2" s="1"/>
  <c r="T664" i="2" s="1"/>
  <c r="O664" i="2"/>
  <c r="P664" i="2" s="1"/>
  <c r="U663" i="2"/>
  <c r="R441" i="2"/>
  <c r="S441" i="2" s="1"/>
  <c r="T441" i="2" s="1"/>
  <c r="O441" i="2"/>
  <c r="P441" i="2" s="1"/>
  <c r="R427" i="2"/>
  <c r="S427" i="2" s="1"/>
  <c r="T427" i="2" s="1"/>
  <c r="O427" i="2"/>
  <c r="P427" i="2" s="1"/>
  <c r="R341" i="2"/>
  <c r="S341" i="2" s="1"/>
  <c r="T341" i="2" s="1"/>
  <c r="O341" i="2"/>
  <c r="P341" i="2" s="1"/>
  <c r="R404" i="2"/>
  <c r="S404" i="2" s="1"/>
  <c r="T404" i="2" s="1"/>
  <c r="O404" i="2"/>
  <c r="P404" i="2" s="1"/>
  <c r="O480" i="2"/>
  <c r="P480" i="2" s="1"/>
  <c r="R480" i="2"/>
  <c r="S480" i="2" s="1"/>
  <c r="T480" i="2" s="1"/>
  <c r="U278" i="2"/>
  <c r="R560" i="2"/>
  <c r="S560" i="2" s="1"/>
  <c r="T560" i="2" s="1"/>
  <c r="O560" i="2"/>
  <c r="P560" i="2" s="1"/>
  <c r="U457" i="2"/>
  <c r="O304" i="2"/>
  <c r="P304" i="2" s="1"/>
  <c r="R304" i="2"/>
  <c r="S304" i="2" s="1"/>
  <c r="T304" i="2" s="1"/>
  <c r="U311" i="2"/>
  <c r="U199" i="2"/>
  <c r="R723" i="2"/>
  <c r="S723" i="2" s="1"/>
  <c r="T723" i="2" s="1"/>
  <c r="O723" i="2"/>
  <c r="P723" i="2" s="1"/>
  <c r="R69" i="2"/>
  <c r="S69" i="2" s="1"/>
  <c r="T69" i="2" s="1"/>
  <c r="O69" i="2"/>
  <c r="P69" i="2" s="1"/>
  <c r="U249" i="2"/>
  <c r="U238" i="2"/>
  <c r="R243" i="2"/>
  <c r="S243" i="2" s="1"/>
  <c r="T243" i="2" s="1"/>
  <c r="O243" i="2"/>
  <c r="P243" i="2" s="1"/>
  <c r="O22" i="2"/>
  <c r="P22" i="2" s="1"/>
  <c r="R22" i="2"/>
  <c r="S22" i="2" s="1"/>
  <c r="T22" i="2" s="1"/>
  <c r="R203" i="2"/>
  <c r="S203" i="2" s="1"/>
  <c r="T203" i="2" s="1"/>
  <c r="O203" i="2"/>
  <c r="P203" i="2" s="1"/>
  <c r="O106" i="2"/>
  <c r="P106" i="2" s="1"/>
  <c r="R106" i="2"/>
  <c r="S106" i="2" s="1"/>
  <c r="T106" i="2" s="1"/>
  <c r="U370" i="2"/>
  <c r="U80" i="2"/>
  <c r="S580" i="2"/>
  <c r="T580" i="2" s="1"/>
  <c r="R157" i="2"/>
  <c r="S157" i="2" s="1"/>
  <c r="T157" i="2" s="1"/>
  <c r="O157" i="2"/>
  <c r="P157" i="2" s="1"/>
  <c r="O12" i="2"/>
  <c r="P12" i="2" s="1"/>
  <c r="R12" i="2"/>
  <c r="S12" i="2" s="1"/>
  <c r="T12" i="2" s="1"/>
  <c r="O67" i="2"/>
  <c r="P67" i="2" s="1"/>
  <c r="R67" i="2"/>
  <c r="S67" i="2" s="1"/>
  <c r="T67" i="2" s="1"/>
  <c r="U67" i="2"/>
  <c r="U383" i="2"/>
  <c r="R9" i="2"/>
  <c r="S9" i="2" s="1"/>
  <c r="T9" i="2" s="1"/>
  <c r="O9" i="2"/>
  <c r="P9" i="2" s="1"/>
  <c r="R324" i="2"/>
  <c r="S324" i="2" s="1"/>
  <c r="T324" i="2" s="1"/>
  <c r="O324" i="2"/>
  <c r="P324" i="2" s="1"/>
  <c r="R81" i="2"/>
  <c r="S81" i="2" s="1"/>
  <c r="T81" i="2" s="1"/>
  <c r="O81" i="2"/>
  <c r="P81" i="2" s="1"/>
  <c r="U8" i="2"/>
  <c r="R1596" i="2"/>
  <c r="S1596" i="2" s="1"/>
  <c r="T1596" i="2" s="1"/>
  <c r="O1596" i="2"/>
  <c r="P1596" i="2" s="1"/>
  <c r="U1596" i="2"/>
  <c r="O1624" i="2"/>
  <c r="P1624" i="2" s="1"/>
  <c r="R1624" i="2"/>
  <c r="S1624" i="2" s="1"/>
  <c r="T1624" i="2" s="1"/>
  <c r="R1905" i="2"/>
  <c r="S1905" i="2" s="1"/>
  <c r="T1905" i="2" s="1"/>
  <c r="O1905" i="2"/>
  <c r="P1905" i="2" s="1"/>
  <c r="U1741" i="2"/>
  <c r="P1657" i="2"/>
  <c r="S1767" i="2"/>
  <c r="T1767" i="2" s="1"/>
  <c r="R1678" i="2"/>
  <c r="S1678" i="2" s="1"/>
  <c r="T1678" i="2" s="1"/>
  <c r="O1678" i="2"/>
  <c r="P1678" i="2" s="1"/>
  <c r="R1496" i="2"/>
  <c r="S1496" i="2" s="1"/>
  <c r="T1496" i="2" s="1"/>
  <c r="O1496" i="2"/>
  <c r="P1496" i="2" s="1"/>
  <c r="R1377" i="2"/>
  <c r="S1377" i="2" s="1"/>
  <c r="T1377" i="2" s="1"/>
  <c r="O1377" i="2"/>
  <c r="P1377" i="2" s="1"/>
  <c r="P1560" i="2"/>
  <c r="P1518" i="2"/>
  <c r="O1458" i="2"/>
  <c r="P1458" i="2" s="1"/>
  <c r="R1458" i="2"/>
  <c r="S1458" i="2" s="1"/>
  <c r="T1458" i="2" s="1"/>
  <c r="S1590" i="2"/>
  <c r="T1590" i="2" s="1"/>
  <c r="O1522" i="2"/>
  <c r="P1522" i="2" s="1"/>
  <c r="R1522" i="2"/>
  <c r="S1522" i="2" s="1"/>
  <c r="T1522" i="2" s="1"/>
  <c r="P1480" i="2"/>
  <c r="O1670" i="2"/>
  <c r="P1670" i="2" s="1"/>
  <c r="R1670" i="2"/>
  <c r="S1670" i="2" s="1"/>
  <c r="T1670" i="2" s="1"/>
  <c r="P1664" i="2"/>
  <c r="P1551" i="2"/>
  <c r="R1774" i="2"/>
  <c r="S1774" i="2" s="1"/>
  <c r="T1774" i="2" s="1"/>
  <c r="O1774" i="2"/>
  <c r="P1774" i="2" s="1"/>
  <c r="O1194" i="2"/>
  <c r="P1194" i="2" s="1"/>
  <c r="R1194" i="2"/>
  <c r="S1194" i="2" s="1"/>
  <c r="T1194" i="2" s="1"/>
  <c r="U1194" i="2"/>
  <c r="R1257" i="2"/>
  <c r="S1257" i="2" s="1"/>
  <c r="T1257" i="2" s="1"/>
  <c r="O1257" i="2"/>
  <c r="P1257" i="2" s="1"/>
  <c r="R1333" i="2"/>
  <c r="S1333" i="2" s="1"/>
  <c r="T1333" i="2" s="1"/>
  <c r="O1333" i="2"/>
  <c r="P1333" i="2" s="1"/>
  <c r="U1333" i="2"/>
  <c r="R1561" i="2"/>
  <c r="S1561" i="2" s="1"/>
  <c r="T1561" i="2" s="1"/>
  <c r="O1561" i="2"/>
  <c r="P1561" i="2" s="1"/>
  <c r="R1395" i="2"/>
  <c r="S1395" i="2" s="1"/>
  <c r="T1395" i="2" s="1"/>
  <c r="O1395" i="2"/>
  <c r="P1395" i="2" s="1"/>
  <c r="P1259" i="2"/>
  <c r="O1375" i="2"/>
  <c r="P1375" i="2" s="1"/>
  <c r="R1375" i="2"/>
  <c r="S1375" i="2" s="1"/>
  <c r="T1375" i="2" s="1"/>
  <c r="O1272" i="2"/>
  <c r="P1272" i="2" s="1"/>
  <c r="R1272" i="2"/>
  <c r="S1272" i="2" s="1"/>
  <c r="T1272" i="2" s="1"/>
  <c r="R1145" i="2"/>
  <c r="S1145" i="2" s="1"/>
  <c r="T1145" i="2" s="1"/>
  <c r="O1145" i="2"/>
  <c r="P1145" i="2" s="1"/>
  <c r="U1145" i="2"/>
  <c r="O1285" i="2"/>
  <c r="P1285" i="2" s="1"/>
  <c r="R1285" i="2"/>
  <c r="S1285" i="2" s="1"/>
  <c r="T1285" i="2" s="1"/>
  <c r="P1589" i="2"/>
  <c r="R1309" i="2"/>
  <c r="S1309" i="2" s="1"/>
  <c r="T1309" i="2" s="1"/>
  <c r="O1309" i="2"/>
  <c r="P1309" i="2" s="1"/>
  <c r="O1033" i="2"/>
  <c r="P1033" i="2" s="1"/>
  <c r="R1033" i="2"/>
  <c r="S1033" i="2" s="1"/>
  <c r="T1033" i="2" s="1"/>
  <c r="R1287" i="2"/>
  <c r="S1287" i="2" s="1"/>
  <c r="T1287" i="2" s="1"/>
  <c r="O1287" i="2"/>
  <c r="P1287" i="2" s="1"/>
  <c r="R1372" i="2"/>
  <c r="S1372" i="2" s="1"/>
  <c r="T1372" i="2" s="1"/>
  <c r="O1372" i="2"/>
  <c r="P1372" i="2" s="1"/>
  <c r="U1258" i="2"/>
  <c r="U833" i="2"/>
  <c r="U827" i="2"/>
  <c r="R644" i="2"/>
  <c r="S644" i="2" s="1"/>
  <c r="T644" i="2" s="1"/>
  <c r="O644" i="2"/>
  <c r="P644" i="2" s="1"/>
  <c r="R846" i="2"/>
  <c r="S846" i="2" s="1"/>
  <c r="T846" i="2" s="1"/>
  <c r="O846" i="2"/>
  <c r="P846" i="2" s="1"/>
  <c r="O1183" i="2"/>
  <c r="P1183" i="2" s="1"/>
  <c r="R1183" i="2"/>
  <c r="S1183" i="2" s="1"/>
  <c r="T1183" i="2" s="1"/>
  <c r="R732" i="2"/>
  <c r="S732" i="2" s="1"/>
  <c r="T732" i="2" s="1"/>
  <c r="O732" i="2"/>
  <c r="P732" i="2" s="1"/>
  <c r="U1302" i="2"/>
  <c r="U655" i="2"/>
  <c r="U394" i="2"/>
  <c r="R350" i="2"/>
  <c r="S350" i="2" s="1"/>
  <c r="T350" i="2" s="1"/>
  <c r="O350" i="2"/>
  <c r="P350" i="2" s="1"/>
  <c r="U789" i="2"/>
  <c r="R379" i="2"/>
  <c r="S379" i="2" s="1"/>
  <c r="T379" i="2" s="1"/>
  <c r="O379" i="2"/>
  <c r="P379" i="2" s="1"/>
  <c r="R47" i="2"/>
  <c r="S47" i="2" s="1"/>
  <c r="T47" i="2" s="1"/>
  <c r="O47" i="2"/>
  <c r="R264" i="2"/>
  <c r="S264" i="2" s="1"/>
  <c r="T264" i="2" s="1"/>
  <c r="O264" i="2"/>
  <c r="P264" i="2" s="1"/>
  <c r="O549" i="2"/>
  <c r="P549" i="2" s="1"/>
  <c r="R549" i="2"/>
  <c r="S549" i="2" s="1"/>
  <c r="T549" i="2" s="1"/>
  <c r="R359" i="2"/>
  <c r="S359" i="2" s="1"/>
  <c r="T359" i="2" s="1"/>
  <c r="O359" i="2"/>
  <c r="P359" i="2" s="1"/>
  <c r="U312" i="2"/>
  <c r="U451" i="2"/>
  <c r="S137" i="2"/>
  <c r="T137" i="2" s="1"/>
  <c r="U723" i="2"/>
  <c r="U218" i="2"/>
  <c r="O146" i="2"/>
  <c r="P146" i="2" s="1"/>
  <c r="R146" i="2"/>
  <c r="S146" i="2" s="1"/>
  <c r="T146" i="2" s="1"/>
  <c r="R485" i="2"/>
  <c r="S485" i="2" s="1"/>
  <c r="T485" i="2" s="1"/>
  <c r="O485" i="2"/>
  <c r="P485" i="2" s="1"/>
  <c r="R28" i="2"/>
  <c r="S28" i="2" s="1"/>
  <c r="T28" i="2" s="1"/>
  <c r="O28" i="2"/>
  <c r="P28" i="2" s="1"/>
  <c r="R5" i="2"/>
  <c r="S5" i="2" s="1"/>
  <c r="T5" i="2" s="1"/>
  <c r="O5" i="2"/>
  <c r="P5" i="2" s="1"/>
  <c r="O1605" i="2"/>
  <c r="P1605" i="2" s="1"/>
  <c r="R1605" i="2"/>
  <c r="S1605" i="2" s="1"/>
  <c r="T1605" i="2" s="1"/>
  <c r="P1566" i="2"/>
  <c r="O1713" i="2"/>
  <c r="P1713" i="2" s="1"/>
  <c r="R1713" i="2"/>
  <c r="S1713" i="2" s="1"/>
  <c r="T1713" i="2" s="1"/>
  <c r="R1758" i="2"/>
  <c r="S1758" i="2" s="1"/>
  <c r="T1758" i="2" s="1"/>
  <c r="O1758" i="2"/>
  <c r="P1758" i="2" s="1"/>
  <c r="U1336" i="2"/>
  <c r="R1546" i="2"/>
  <c r="S1546" i="2" s="1"/>
  <c r="T1546" i="2" s="1"/>
  <c r="O1546" i="2"/>
  <c r="P1546" i="2" s="1"/>
  <c r="O1380" i="2"/>
  <c r="P1380" i="2" s="1"/>
  <c r="R1380" i="2"/>
  <c r="S1380" i="2" s="1"/>
  <c r="T1380" i="2" s="1"/>
  <c r="O1389" i="2"/>
  <c r="P1389" i="2" s="1"/>
  <c r="R1389" i="2"/>
  <c r="S1389" i="2" s="1"/>
  <c r="T1389" i="2" s="1"/>
  <c r="R1278" i="2"/>
  <c r="S1278" i="2" s="1"/>
  <c r="T1278" i="2" s="1"/>
  <c r="U1278" i="2"/>
  <c r="O1278" i="2"/>
  <c r="P1278" i="2" s="1"/>
  <c r="O1117" i="2"/>
  <c r="P1117" i="2" s="1"/>
  <c r="R1117" i="2"/>
  <c r="S1117" i="2" s="1"/>
  <c r="T1117" i="2" s="1"/>
  <c r="R1131" i="2"/>
  <c r="S1131" i="2" s="1"/>
  <c r="T1131" i="2" s="1"/>
  <c r="O1131" i="2"/>
  <c r="P1131" i="2" s="1"/>
  <c r="R1151" i="2"/>
  <c r="S1151" i="2" s="1"/>
  <c r="T1151" i="2" s="1"/>
  <c r="O1151" i="2"/>
  <c r="P1151" i="2" s="1"/>
  <c r="R1359" i="2"/>
  <c r="S1359" i="2" s="1"/>
  <c r="T1359" i="2" s="1"/>
  <c r="O1359" i="2"/>
  <c r="P1359" i="2" s="1"/>
  <c r="U1359" i="2"/>
  <c r="R1374" i="2"/>
  <c r="S1374" i="2" s="1"/>
  <c r="T1374" i="2" s="1"/>
  <c r="O1374" i="2"/>
  <c r="P1374" i="2" s="1"/>
  <c r="R1280" i="2"/>
  <c r="S1280" i="2" s="1"/>
  <c r="T1280" i="2" s="1"/>
  <c r="O1280" i="2"/>
  <c r="P1280" i="2" s="1"/>
  <c r="O881" i="2"/>
  <c r="P881" i="2" s="1"/>
  <c r="U881" i="2"/>
  <c r="R881" i="2"/>
  <c r="S881" i="2" s="1"/>
  <c r="T881" i="2" s="1"/>
  <c r="R1279" i="2"/>
  <c r="S1279" i="2" s="1"/>
  <c r="T1279" i="2" s="1"/>
  <c r="O1279" i="2"/>
  <c r="P1279" i="2" s="1"/>
  <c r="R803" i="2"/>
  <c r="S803" i="2" s="1"/>
  <c r="T803" i="2" s="1"/>
  <c r="U803" i="2"/>
  <c r="O803" i="2"/>
  <c r="P803" i="2" s="1"/>
  <c r="R1332" i="2"/>
  <c r="S1332" i="2" s="1"/>
  <c r="T1332" i="2" s="1"/>
  <c r="O1332" i="2"/>
  <c r="P1332" i="2" s="1"/>
  <c r="O1723" i="2"/>
  <c r="P1723" i="2" s="1"/>
  <c r="R1723" i="2"/>
  <c r="S1723" i="2" s="1"/>
  <c r="T1723" i="2" s="1"/>
  <c r="R1099" i="2"/>
  <c r="S1099" i="2" s="1"/>
  <c r="T1099" i="2" s="1"/>
  <c r="O1099" i="2"/>
  <c r="P1099" i="2" s="1"/>
  <c r="O790" i="2"/>
  <c r="P790" i="2" s="1"/>
  <c r="R790" i="2"/>
  <c r="S790" i="2" s="1"/>
  <c r="T790" i="2" s="1"/>
  <c r="O843" i="2"/>
  <c r="P843" i="2" s="1"/>
  <c r="R843" i="2"/>
  <c r="S843" i="2" s="1"/>
  <c r="T843" i="2" s="1"/>
  <c r="R840" i="2"/>
  <c r="S840" i="2" s="1"/>
  <c r="T840" i="2" s="1"/>
  <c r="O840" i="2"/>
  <c r="P840" i="2" s="1"/>
  <c r="O245" i="2"/>
  <c r="P245" i="2" s="1"/>
  <c r="R245" i="2"/>
  <c r="S245" i="2" s="1"/>
  <c r="T245" i="2" s="1"/>
  <c r="R649" i="2"/>
  <c r="S649" i="2" s="1"/>
  <c r="T649" i="2" s="1"/>
  <c r="O649" i="2"/>
  <c r="P649" i="2" s="1"/>
  <c r="R998" i="2"/>
  <c r="S998" i="2" s="1"/>
  <c r="T998" i="2" s="1"/>
  <c r="O998" i="2"/>
  <c r="P998" i="2" s="1"/>
  <c r="R408" i="2"/>
  <c r="S408" i="2" s="1"/>
  <c r="T408" i="2" s="1"/>
  <c r="O408" i="2"/>
  <c r="P408" i="2" s="1"/>
  <c r="O261" i="2"/>
  <c r="P261" i="2" s="1"/>
  <c r="R261" i="2"/>
  <c r="S261" i="2" s="1"/>
  <c r="T261" i="2" s="1"/>
  <c r="R289" i="2"/>
  <c r="S289" i="2" s="1"/>
  <c r="T289" i="2" s="1"/>
  <c r="O289" i="2"/>
  <c r="P289" i="2" s="1"/>
  <c r="U289" i="2"/>
  <c r="R623" i="2"/>
  <c r="S623" i="2" s="1"/>
  <c r="T623" i="2" s="1"/>
  <c r="O623" i="2"/>
  <c r="P623" i="2" s="1"/>
  <c r="O545" i="2"/>
  <c r="P545" i="2" s="1"/>
  <c r="R545" i="2"/>
  <c r="S545" i="2" s="1"/>
  <c r="T545" i="2" s="1"/>
  <c r="R400" i="2"/>
  <c r="S400" i="2" s="1"/>
  <c r="T400" i="2" s="1"/>
  <c r="O400" i="2"/>
  <c r="P400" i="2" s="1"/>
  <c r="R433" i="2"/>
  <c r="S433" i="2" s="1"/>
  <c r="T433" i="2" s="1"/>
  <c r="O433" i="2"/>
  <c r="P433" i="2" s="1"/>
  <c r="R254" i="2"/>
  <c r="S254" i="2" s="1"/>
  <c r="T254" i="2" s="1"/>
  <c r="O254" i="2"/>
  <c r="P254" i="2" s="1"/>
  <c r="R388" i="2"/>
  <c r="S388" i="2" s="1"/>
  <c r="T388" i="2" s="1"/>
  <c r="O388" i="2"/>
  <c r="P388" i="2" s="1"/>
  <c r="R287" i="2"/>
  <c r="S287" i="2" s="1"/>
  <c r="T287" i="2" s="1"/>
  <c r="O287" i="2"/>
  <c r="P287" i="2" s="1"/>
  <c r="O44" i="2"/>
  <c r="P44" i="2" s="1"/>
  <c r="R44" i="2"/>
  <c r="S44" i="2" s="1"/>
  <c r="T44" i="2" s="1"/>
  <c r="O234" i="2"/>
  <c r="P234" i="2" s="1"/>
  <c r="R234" i="2"/>
  <c r="S234" i="2" s="1"/>
  <c r="T234" i="2" s="1"/>
  <c r="R153" i="2"/>
  <c r="S153" i="2" s="1"/>
  <c r="T153" i="2" s="1"/>
  <c r="O153" i="2"/>
  <c r="P153" i="2" s="1"/>
  <c r="R195" i="2"/>
  <c r="S195" i="2" s="1"/>
  <c r="T195" i="2" s="1"/>
  <c r="O195" i="2"/>
  <c r="P195" i="2" s="1"/>
  <c r="U195" i="2"/>
  <c r="R188" i="2"/>
  <c r="S188" i="2" s="1"/>
  <c r="T188" i="2" s="1"/>
  <c r="O188" i="2"/>
  <c r="P188" i="2" s="1"/>
  <c r="R301" i="2"/>
  <c r="S301" i="2" s="1"/>
  <c r="T301" i="2" s="1"/>
  <c r="O301" i="2"/>
  <c r="P301" i="2" s="1"/>
  <c r="O196" i="2"/>
  <c r="P196" i="2" s="1"/>
  <c r="R196" i="2"/>
  <c r="S196" i="2" s="1"/>
  <c r="T196" i="2" s="1"/>
  <c r="R91" i="2"/>
  <c r="S91" i="2" s="1"/>
  <c r="T91" i="2" s="1"/>
  <c r="O91" i="2"/>
  <c r="P91" i="2" s="1"/>
  <c r="R1415" i="2"/>
  <c r="S1415" i="2" s="1"/>
  <c r="T1415" i="2" s="1"/>
  <c r="O1415" i="2"/>
  <c r="P1415" i="2" s="1"/>
  <c r="R1725" i="2"/>
  <c r="S1725" i="2" s="1"/>
  <c r="T1725" i="2" s="1"/>
  <c r="O1725" i="2"/>
  <c r="P1725" i="2" s="1"/>
  <c r="O1568" i="2"/>
  <c r="P1568" i="2" s="1"/>
  <c r="R1568" i="2"/>
  <c r="S1568" i="2" s="1"/>
  <c r="T1568" i="2" s="1"/>
  <c r="O1492" i="2"/>
  <c r="P1492" i="2" s="1"/>
  <c r="R1492" i="2"/>
  <c r="S1492" i="2" s="1"/>
  <c r="T1492" i="2" s="1"/>
  <c r="R1655" i="2"/>
  <c r="S1655" i="2" s="1"/>
  <c r="T1655" i="2" s="1"/>
  <c r="O1655" i="2"/>
  <c r="P1655" i="2" s="1"/>
  <c r="U1546" i="2"/>
  <c r="O1275" i="2"/>
  <c r="P1275" i="2" s="1"/>
  <c r="U1275" i="2"/>
  <c r="R1275" i="2"/>
  <c r="S1275" i="2" s="1"/>
  <c r="T1275" i="2" s="1"/>
  <c r="R1580" i="2"/>
  <c r="S1580" i="2" s="1"/>
  <c r="T1580" i="2" s="1"/>
  <c r="O1580" i="2"/>
  <c r="P1580" i="2" s="1"/>
  <c r="U1380" i="2"/>
  <c r="R1342" i="2"/>
  <c r="S1342" i="2" s="1"/>
  <c r="T1342" i="2" s="1"/>
  <c r="O1342" i="2"/>
  <c r="P1342" i="2" s="1"/>
  <c r="O1404" i="2"/>
  <c r="P1404" i="2" s="1"/>
  <c r="R1404" i="2"/>
  <c r="S1404" i="2" s="1"/>
  <c r="T1404" i="2" s="1"/>
  <c r="R1545" i="2"/>
  <c r="S1545" i="2" s="1"/>
  <c r="T1545" i="2" s="1"/>
  <c r="O1545" i="2"/>
  <c r="P1545" i="2" s="1"/>
  <c r="R1231" i="2"/>
  <c r="S1231" i="2" s="1"/>
  <c r="T1231" i="2" s="1"/>
  <c r="O1231" i="2"/>
  <c r="P1231" i="2" s="1"/>
  <c r="U1231" i="2"/>
  <c r="R1195" i="2"/>
  <c r="S1195" i="2" s="1"/>
  <c r="T1195" i="2" s="1"/>
  <c r="O1195" i="2"/>
  <c r="P1195" i="2" s="1"/>
  <c r="R1216" i="2"/>
  <c r="S1216" i="2" s="1"/>
  <c r="T1216" i="2" s="1"/>
  <c r="O1216" i="2"/>
  <c r="P1216" i="2" s="1"/>
  <c r="O806" i="2"/>
  <c r="P806" i="2" s="1"/>
  <c r="R806" i="2"/>
  <c r="S806" i="2" s="1"/>
  <c r="T806" i="2" s="1"/>
  <c r="R1429" i="2"/>
  <c r="S1429" i="2" s="1"/>
  <c r="T1429" i="2" s="1"/>
  <c r="O1429" i="2"/>
  <c r="P1429" i="2" s="1"/>
  <c r="S1181" i="2"/>
  <c r="T1181" i="2" s="1"/>
  <c r="R1694" i="2"/>
  <c r="S1694" i="2" s="1"/>
  <c r="T1694" i="2" s="1"/>
  <c r="O1694" i="2"/>
  <c r="O1222" i="2"/>
  <c r="P1222" i="2" s="1"/>
  <c r="R1222" i="2"/>
  <c r="S1222" i="2" s="1"/>
  <c r="T1222" i="2" s="1"/>
  <c r="O801" i="2"/>
  <c r="P801" i="2" s="1"/>
  <c r="R801" i="2"/>
  <c r="S801" i="2" s="1"/>
  <c r="T801" i="2" s="1"/>
  <c r="O832" i="2"/>
  <c r="P832" i="2" s="1"/>
  <c r="R832" i="2"/>
  <c r="S832" i="2" s="1"/>
  <c r="T832" i="2" s="1"/>
  <c r="R1282" i="2"/>
  <c r="S1282" i="2" s="1"/>
  <c r="T1282" i="2" s="1"/>
  <c r="O1282" i="2"/>
  <c r="P1282" i="2" s="1"/>
  <c r="R1105" i="2"/>
  <c r="S1105" i="2" s="1"/>
  <c r="T1105" i="2" s="1"/>
  <c r="O1105" i="2"/>
  <c r="P1105" i="2" s="1"/>
  <c r="O1335" i="2"/>
  <c r="P1335" i="2" s="1"/>
  <c r="R1335" i="2"/>
  <c r="S1335" i="2" s="1"/>
  <c r="T1335" i="2" s="1"/>
  <c r="R1155" i="2"/>
  <c r="S1155" i="2" s="1"/>
  <c r="T1155" i="2" s="1"/>
  <c r="O1155" i="2"/>
  <c r="P1155" i="2" s="1"/>
  <c r="R1103" i="2"/>
  <c r="S1103" i="2" s="1"/>
  <c r="T1103" i="2" s="1"/>
  <c r="O1103" i="2"/>
  <c r="P1103" i="2" s="1"/>
  <c r="O814" i="2"/>
  <c r="P814" i="2" s="1"/>
  <c r="R814" i="2"/>
  <c r="S814" i="2" s="1"/>
  <c r="T814" i="2" s="1"/>
  <c r="R1135" i="2"/>
  <c r="S1135" i="2" s="1"/>
  <c r="T1135" i="2" s="1"/>
  <c r="O1135" i="2"/>
  <c r="P1135" i="2" s="1"/>
  <c r="O852" i="2"/>
  <c r="P852" i="2" s="1"/>
  <c r="R852" i="2"/>
  <c r="S852" i="2" s="1"/>
  <c r="T852" i="2" s="1"/>
  <c r="R759" i="2"/>
  <c r="S759" i="2" s="1"/>
  <c r="T759" i="2" s="1"/>
  <c r="O759" i="2"/>
  <c r="P759" i="2" s="1"/>
  <c r="R1109" i="2"/>
  <c r="S1109" i="2" s="1"/>
  <c r="T1109" i="2" s="1"/>
  <c r="O1109" i="2"/>
  <c r="P1109" i="2" s="1"/>
  <c r="R1052" i="2"/>
  <c r="S1052" i="2" s="1"/>
  <c r="T1052" i="2" s="1"/>
  <c r="O1052" i="2"/>
  <c r="P1052" i="2" s="1"/>
  <c r="R1121" i="2"/>
  <c r="S1121" i="2" s="1"/>
  <c r="T1121" i="2" s="1"/>
  <c r="O1121" i="2"/>
  <c r="P1121" i="2" s="1"/>
  <c r="O815" i="2"/>
  <c r="P815" i="2" s="1"/>
  <c r="R815" i="2"/>
  <c r="S815" i="2" s="1"/>
  <c r="T815" i="2" s="1"/>
  <c r="O454" i="2"/>
  <c r="P454" i="2" s="1"/>
  <c r="R454" i="2"/>
  <c r="S454" i="2" s="1"/>
  <c r="T454" i="2" s="1"/>
  <c r="R258" i="2"/>
  <c r="S258" i="2" s="1"/>
  <c r="T258" i="2" s="1"/>
  <c r="O258" i="2"/>
  <c r="P258" i="2" s="1"/>
  <c r="O726" i="2"/>
  <c r="P726" i="2" s="1"/>
  <c r="R726" i="2"/>
  <c r="S726" i="2" s="1"/>
  <c r="T726" i="2" s="1"/>
  <c r="O435" i="2"/>
  <c r="P435" i="2" s="1"/>
  <c r="R435" i="2"/>
  <c r="S435" i="2" s="1"/>
  <c r="T435" i="2" s="1"/>
  <c r="R372" i="2"/>
  <c r="S372" i="2" s="1"/>
  <c r="T372" i="2" s="1"/>
  <c r="O372" i="2"/>
  <c r="P372" i="2" s="1"/>
  <c r="U372" i="2"/>
  <c r="S1107" i="2"/>
  <c r="T1107" i="2" s="1"/>
  <c r="R481" i="2"/>
  <c r="S481" i="2" s="1"/>
  <c r="T481" i="2" s="1"/>
  <c r="O481" i="2"/>
  <c r="P481" i="2" s="1"/>
  <c r="U481" i="2"/>
  <c r="R850" i="2"/>
  <c r="S850" i="2" s="1"/>
  <c r="T850" i="2" s="1"/>
  <c r="O850" i="2"/>
  <c r="P850" i="2" s="1"/>
  <c r="R1142" i="2"/>
  <c r="S1142" i="2" s="1"/>
  <c r="T1142" i="2" s="1"/>
  <c r="O1142" i="2"/>
  <c r="P1142" i="2" s="1"/>
  <c r="R834" i="2"/>
  <c r="S834" i="2" s="1"/>
  <c r="T834" i="2" s="1"/>
  <c r="O834" i="2"/>
  <c r="P834" i="2" s="1"/>
  <c r="R380" i="2"/>
  <c r="S380" i="2" s="1"/>
  <c r="T380" i="2" s="1"/>
  <c r="O380" i="2"/>
  <c r="P380" i="2" s="1"/>
  <c r="R308" i="2"/>
  <c r="S308" i="2" s="1"/>
  <c r="T308" i="2" s="1"/>
  <c r="O308" i="2"/>
  <c r="P308" i="2" s="1"/>
  <c r="R884" i="2"/>
  <c r="S884" i="2" s="1"/>
  <c r="T884" i="2" s="1"/>
  <c r="O884" i="2"/>
  <c r="P884" i="2" s="1"/>
  <c r="R418" i="2"/>
  <c r="S418" i="2" s="1"/>
  <c r="T418" i="2" s="1"/>
  <c r="O418" i="2"/>
  <c r="P418" i="2" s="1"/>
  <c r="U261" i="2"/>
  <c r="R368" i="2"/>
  <c r="S368" i="2" s="1"/>
  <c r="T368" i="2" s="1"/>
  <c r="O368" i="2"/>
  <c r="P368" i="2" s="1"/>
  <c r="R320" i="2"/>
  <c r="S320" i="2" s="1"/>
  <c r="T320" i="2" s="1"/>
  <c r="O320" i="2"/>
  <c r="P320" i="2" s="1"/>
  <c r="O283" i="2"/>
  <c r="P283" i="2" s="1"/>
  <c r="R283" i="2"/>
  <c r="S283" i="2" s="1"/>
  <c r="T283" i="2" s="1"/>
  <c r="R201" i="2"/>
  <c r="S201" i="2" s="1"/>
  <c r="T201" i="2" s="1"/>
  <c r="O201" i="2"/>
  <c r="P201" i="2" s="1"/>
  <c r="U433" i="2"/>
  <c r="R27" i="2"/>
  <c r="S27" i="2" s="1"/>
  <c r="T27" i="2" s="1"/>
  <c r="O27" i="2"/>
  <c r="P27" i="2" s="1"/>
  <c r="O399" i="2"/>
  <c r="P399" i="2" s="1"/>
  <c r="R399" i="2"/>
  <c r="S399" i="2" s="1"/>
  <c r="T399" i="2" s="1"/>
  <c r="R174" i="2"/>
  <c r="S174" i="2" s="1"/>
  <c r="T174" i="2" s="1"/>
  <c r="O174" i="2"/>
  <c r="P174" i="2" s="1"/>
  <c r="O436" i="2"/>
  <c r="P436" i="2" s="1"/>
  <c r="R436" i="2"/>
  <c r="S436" i="2" s="1"/>
  <c r="T436" i="2" s="1"/>
  <c r="R176" i="2"/>
  <c r="S176" i="2" s="1"/>
  <c r="T176" i="2" s="1"/>
  <c r="O176" i="2"/>
  <c r="P176" i="2" s="1"/>
  <c r="R1136" i="2"/>
  <c r="S1136" i="2" s="1"/>
  <c r="T1136" i="2" s="1"/>
  <c r="O1136" i="2"/>
  <c r="P1136" i="2" s="1"/>
  <c r="U5" i="2"/>
  <c r="O1579" i="2"/>
  <c r="P1579" i="2" s="1"/>
  <c r="R1579" i="2"/>
  <c r="S1579" i="2" s="1"/>
  <c r="T1579" i="2" s="1"/>
  <c r="U1605" i="2"/>
  <c r="O1510" i="2"/>
  <c r="P1510" i="2" s="1"/>
  <c r="R1510" i="2"/>
  <c r="S1510" i="2" s="1"/>
  <c r="T1510" i="2" s="1"/>
  <c r="O1587" i="2"/>
  <c r="P1587" i="2" s="1"/>
  <c r="R1587" i="2"/>
  <c r="S1587" i="2" s="1"/>
  <c r="T1587" i="2" s="1"/>
  <c r="U1713" i="2"/>
  <c r="S1480" i="2"/>
  <c r="T1480" i="2" s="1"/>
  <c r="R1479" i="2"/>
  <c r="S1479" i="2" s="1"/>
  <c r="T1479" i="2" s="1"/>
  <c r="O1479" i="2"/>
  <c r="P1479" i="2" s="1"/>
  <c r="U1389" i="2"/>
  <c r="P1246" i="2"/>
  <c r="O1330" i="2"/>
  <c r="P1330" i="2" s="1"/>
  <c r="R1330" i="2"/>
  <c r="S1330" i="2" s="1"/>
  <c r="T1330" i="2" s="1"/>
  <c r="O1277" i="2"/>
  <c r="P1277" i="2" s="1"/>
  <c r="R1277" i="2"/>
  <c r="S1277" i="2" s="1"/>
  <c r="T1277" i="2" s="1"/>
  <c r="R1379" i="2"/>
  <c r="S1379" i="2" s="1"/>
  <c r="T1379" i="2" s="1"/>
  <c r="O1379" i="2"/>
  <c r="P1379" i="2" s="1"/>
  <c r="R1368" i="2"/>
  <c r="S1368" i="2" s="1"/>
  <c r="T1368" i="2" s="1"/>
  <c r="O1368" i="2"/>
  <c r="P1368" i="2" s="1"/>
  <c r="R1119" i="2"/>
  <c r="S1119" i="2" s="1"/>
  <c r="T1119" i="2" s="1"/>
  <c r="O1119" i="2"/>
  <c r="P1119" i="2" s="1"/>
  <c r="O1572" i="2"/>
  <c r="P1572" i="2" s="1"/>
  <c r="R1572" i="2"/>
  <c r="S1572" i="2" s="1"/>
  <c r="T1572" i="2" s="1"/>
  <c r="R1487" i="2"/>
  <c r="S1487" i="2" s="1"/>
  <c r="T1487" i="2" s="1"/>
  <c r="O1487" i="2"/>
  <c r="P1487" i="2" s="1"/>
  <c r="P1694" i="2"/>
  <c r="O1739" i="2"/>
  <c r="P1739" i="2" s="1"/>
  <c r="R1739" i="2"/>
  <c r="S1739" i="2" s="1"/>
  <c r="T1739" i="2" s="1"/>
  <c r="R1378" i="2"/>
  <c r="S1378" i="2" s="1"/>
  <c r="T1378" i="2" s="1"/>
  <c r="O1378" i="2"/>
  <c r="P1378" i="2" s="1"/>
  <c r="O1162" i="2"/>
  <c r="P1162" i="2" s="1"/>
  <c r="R1162" i="2"/>
  <c r="S1162" i="2" s="1"/>
  <c r="T1162" i="2" s="1"/>
  <c r="R1261" i="2"/>
  <c r="S1261" i="2" s="1"/>
  <c r="T1261" i="2" s="1"/>
  <c r="O1261" i="2"/>
  <c r="P1261" i="2" s="1"/>
  <c r="O1595" i="2"/>
  <c r="P1595" i="2" s="1"/>
  <c r="R1595" i="2"/>
  <c r="S1595" i="2" s="1"/>
  <c r="T1595" i="2" s="1"/>
  <c r="R1190" i="2"/>
  <c r="S1190" i="2" s="1"/>
  <c r="T1190" i="2" s="1"/>
  <c r="O1190" i="2"/>
  <c r="P1190" i="2" s="1"/>
  <c r="U1723" i="2"/>
  <c r="R818" i="2"/>
  <c r="S818" i="2" s="1"/>
  <c r="T818" i="2" s="1"/>
  <c r="O818" i="2"/>
  <c r="P818" i="2" s="1"/>
  <c r="O945" i="2"/>
  <c r="P945" i="2" s="1"/>
  <c r="R945" i="2"/>
  <c r="S945" i="2" s="1"/>
  <c r="T945" i="2" s="1"/>
  <c r="U814" i="2"/>
  <c r="R1219" i="2"/>
  <c r="S1219" i="2" s="1"/>
  <c r="T1219" i="2" s="1"/>
  <c r="O1219" i="2"/>
  <c r="P1219" i="2" s="1"/>
  <c r="R1159" i="2"/>
  <c r="S1159" i="2" s="1"/>
  <c r="T1159" i="2" s="1"/>
  <c r="O1159" i="2"/>
  <c r="P1159" i="2" s="1"/>
  <c r="R1071" i="2"/>
  <c r="S1071" i="2" s="1"/>
  <c r="T1071" i="2" s="1"/>
  <c r="O1071" i="2"/>
  <c r="P1071" i="2" s="1"/>
  <c r="U852" i="2"/>
  <c r="U1109" i="2"/>
  <c r="O810" i="2"/>
  <c r="P810" i="2" s="1"/>
  <c r="R810" i="2"/>
  <c r="S810" i="2" s="1"/>
  <c r="T810" i="2" s="1"/>
  <c r="S1140" i="2"/>
  <c r="T1140" i="2" s="1"/>
  <c r="S310" i="2"/>
  <c r="T310" i="2" s="1"/>
  <c r="U380" i="2"/>
  <c r="O272" i="2"/>
  <c r="P272" i="2" s="1"/>
  <c r="U272" i="2"/>
  <c r="R272" i="2"/>
  <c r="S272" i="2" s="1"/>
  <c r="T272" i="2" s="1"/>
  <c r="R1255" i="2"/>
  <c r="S1255" i="2" s="1"/>
  <c r="T1255" i="2" s="1"/>
  <c r="O1255" i="2"/>
  <c r="P1255" i="2" s="1"/>
  <c r="R974" i="2"/>
  <c r="S974" i="2" s="1"/>
  <c r="T974" i="2" s="1"/>
  <c r="O974" i="2"/>
  <c r="P974" i="2" s="1"/>
  <c r="P704" i="2"/>
  <c r="U408" i="2"/>
  <c r="O540" i="2"/>
  <c r="P540" i="2" s="1"/>
  <c r="R540" i="2"/>
  <c r="S540" i="2" s="1"/>
  <c r="T540" i="2" s="1"/>
  <c r="O564" i="2"/>
  <c r="P564" i="2" s="1"/>
  <c r="R564" i="2"/>
  <c r="S564" i="2" s="1"/>
  <c r="T564" i="2" s="1"/>
  <c r="R185" i="2"/>
  <c r="S185" i="2" s="1"/>
  <c r="T185" i="2" s="1"/>
  <c r="O185" i="2"/>
  <c r="P185" i="2" s="1"/>
  <c r="R410" i="2"/>
  <c r="S410" i="2" s="1"/>
  <c r="T410" i="2" s="1"/>
  <c r="O410" i="2"/>
  <c r="P410" i="2" s="1"/>
  <c r="U545" i="2"/>
  <c r="O381" i="2"/>
  <c r="P381" i="2" s="1"/>
  <c r="R381" i="2"/>
  <c r="S381" i="2" s="1"/>
  <c r="T381" i="2" s="1"/>
  <c r="R676" i="2"/>
  <c r="S676" i="2" s="1"/>
  <c r="T676" i="2" s="1"/>
  <c r="O676" i="2"/>
  <c r="P676" i="2" s="1"/>
  <c r="R378" i="2"/>
  <c r="S378" i="2" s="1"/>
  <c r="T378" i="2" s="1"/>
  <c r="O378" i="2"/>
  <c r="P378" i="2" s="1"/>
  <c r="U201" i="2"/>
  <c r="R343" i="2"/>
  <c r="S343" i="2" s="1"/>
  <c r="T343" i="2" s="1"/>
  <c r="O343" i="2"/>
  <c r="P343" i="2" s="1"/>
  <c r="R298" i="2"/>
  <c r="S298" i="2" s="1"/>
  <c r="T298" i="2" s="1"/>
  <c r="O298" i="2"/>
  <c r="P298" i="2" s="1"/>
  <c r="R369" i="2"/>
  <c r="S369" i="2" s="1"/>
  <c r="T369" i="2" s="1"/>
  <c r="O369" i="2"/>
  <c r="P369" i="2" s="1"/>
  <c r="R511" i="2"/>
  <c r="S511" i="2" s="1"/>
  <c r="T511" i="2" s="1"/>
  <c r="O511" i="2"/>
  <c r="P511" i="2" s="1"/>
  <c r="R57" i="2"/>
  <c r="S57" i="2" s="1"/>
  <c r="T57" i="2" s="1"/>
  <c r="O57" i="2"/>
  <c r="P57" i="2" s="1"/>
  <c r="R186" i="2"/>
  <c r="S186" i="2" s="1"/>
  <c r="T186" i="2" s="1"/>
  <c r="O186" i="2"/>
  <c r="P186" i="2" s="1"/>
  <c r="R167" i="2"/>
  <c r="S167" i="2" s="1"/>
  <c r="T167" i="2" s="1"/>
  <c r="O167" i="2"/>
  <c r="P167" i="2" s="1"/>
  <c r="R198" i="2"/>
  <c r="S198" i="2" s="1"/>
  <c r="T198" i="2" s="1"/>
  <c r="O198" i="2"/>
  <c r="P198" i="2" s="1"/>
  <c r="R124" i="2"/>
  <c r="S124" i="2" s="1"/>
  <c r="T124" i="2" s="1"/>
  <c r="O124" i="2"/>
  <c r="P124" i="2" s="1"/>
  <c r="P10" i="2"/>
  <c r="U301" i="2"/>
  <c r="O97" i="2"/>
  <c r="P97" i="2" s="1"/>
  <c r="R97" i="2"/>
  <c r="S97" i="2" s="1"/>
  <c r="T97" i="2" s="1"/>
  <c r="R36" i="2"/>
  <c r="S36" i="2" s="1"/>
  <c r="T36" i="2" s="1"/>
  <c r="O36" i="2"/>
  <c r="P36" i="2" s="1"/>
  <c r="O161" i="2"/>
  <c r="P161" i="2" s="1"/>
  <c r="R161" i="2"/>
  <c r="S161" i="2" s="1"/>
  <c r="T161" i="2" s="1"/>
  <c r="O87" i="2"/>
  <c r="P87" i="2" s="1"/>
  <c r="R87" i="2"/>
  <c r="S87" i="2" s="1"/>
  <c r="T87" i="2" s="1"/>
  <c r="R554" i="2"/>
  <c r="S554" i="2" s="1"/>
  <c r="T554" i="2" s="1"/>
  <c r="O554" i="2"/>
  <c r="P554" i="2" s="1"/>
  <c r="R160" i="2"/>
  <c r="S160" i="2" s="1"/>
  <c r="T160" i="2" s="1"/>
  <c r="O160" i="2"/>
  <c r="P160" i="2" s="1"/>
  <c r="U91" i="2"/>
  <c r="U1579" i="2"/>
  <c r="O1371" i="2"/>
  <c r="P1371" i="2" s="1"/>
  <c r="R1371" i="2"/>
  <c r="S1371" i="2" s="1"/>
  <c r="T1371" i="2" s="1"/>
  <c r="R1398" i="2"/>
  <c r="S1398" i="2" s="1"/>
  <c r="T1398" i="2" s="1"/>
  <c r="O1398" i="2"/>
  <c r="P1398" i="2" s="1"/>
  <c r="P1562" i="2"/>
  <c r="U1517" i="2"/>
  <c r="R1699" i="2"/>
  <c r="S1699" i="2" s="1"/>
  <c r="T1699" i="2" s="1"/>
  <c r="O1699" i="2"/>
  <c r="P1699" i="2" s="1"/>
  <c r="U1568" i="2"/>
  <c r="R1736" i="2"/>
  <c r="S1736" i="2" s="1"/>
  <c r="T1736" i="2" s="1"/>
  <c r="O1736" i="2"/>
  <c r="P1736" i="2" s="1"/>
  <c r="U1655" i="2"/>
  <c r="R1817" i="2"/>
  <c r="S1817" i="2" s="1"/>
  <c r="T1817" i="2" s="1"/>
  <c r="O1817" i="2"/>
  <c r="P1817" i="2" s="1"/>
  <c r="O1521" i="2"/>
  <c r="P1521" i="2" s="1"/>
  <c r="R1521" i="2"/>
  <c r="S1521" i="2" s="1"/>
  <c r="T1521" i="2" s="1"/>
  <c r="R1697" i="2"/>
  <c r="S1697" i="2" s="1"/>
  <c r="T1697" i="2" s="1"/>
  <c r="O1697" i="2"/>
  <c r="P1697" i="2" s="1"/>
  <c r="U1580" i="2"/>
  <c r="U1404" i="2"/>
  <c r="R1236" i="2"/>
  <c r="S1236" i="2" s="1"/>
  <c r="T1236" i="2" s="1"/>
  <c r="O1236" i="2"/>
  <c r="P1236" i="2" s="1"/>
  <c r="U1236" i="2"/>
  <c r="O1144" i="2"/>
  <c r="P1144" i="2" s="1"/>
  <c r="R1144" i="2"/>
  <c r="S1144" i="2" s="1"/>
  <c r="T1144" i="2" s="1"/>
  <c r="R1407" i="2"/>
  <c r="S1407" i="2" s="1"/>
  <c r="T1407" i="2" s="1"/>
  <c r="O1407" i="2"/>
  <c r="P1407" i="2" s="1"/>
  <c r="R1224" i="2"/>
  <c r="S1224" i="2" s="1"/>
  <c r="T1224" i="2" s="1"/>
  <c r="O1224" i="2"/>
  <c r="R1268" i="2"/>
  <c r="S1268" i="2" s="1"/>
  <c r="T1268" i="2" s="1"/>
  <c r="O1268" i="2"/>
  <c r="P1268" i="2" s="1"/>
  <c r="R1376" i="2"/>
  <c r="S1376" i="2" s="1"/>
  <c r="T1376" i="2" s="1"/>
  <c r="O1376" i="2"/>
  <c r="P1376" i="2" s="1"/>
  <c r="U1379" i="2"/>
  <c r="R1253" i="2"/>
  <c r="S1253" i="2" s="1"/>
  <c r="T1253" i="2" s="1"/>
  <c r="O1253" i="2"/>
  <c r="P1253" i="2" s="1"/>
  <c r="P1130" i="2"/>
  <c r="R1319" i="2"/>
  <c r="S1319" i="2" s="1"/>
  <c r="T1319" i="2" s="1"/>
  <c r="O1319" i="2"/>
  <c r="P1319" i="2" s="1"/>
  <c r="U1222" i="2"/>
  <c r="R1575" i="2"/>
  <c r="S1575" i="2" s="1"/>
  <c r="T1575" i="2" s="1"/>
  <c r="O1575" i="2"/>
  <c r="P1575" i="2" s="1"/>
  <c r="R1266" i="2"/>
  <c r="S1266" i="2" s="1"/>
  <c r="T1266" i="2" s="1"/>
  <c r="O1266" i="2"/>
  <c r="P1266" i="2" s="1"/>
  <c r="O1353" i="2"/>
  <c r="P1353" i="2" s="1"/>
  <c r="R1353" i="2"/>
  <c r="S1353" i="2" s="1"/>
  <c r="T1353" i="2" s="1"/>
  <c r="U1261" i="2"/>
  <c r="U1282" i="2"/>
  <c r="O937" i="2"/>
  <c r="P937" i="2" s="1"/>
  <c r="R937" i="2"/>
  <c r="S937" i="2" s="1"/>
  <c r="T937" i="2" s="1"/>
  <c r="U1155" i="2"/>
  <c r="U818" i="2"/>
  <c r="R802" i="2"/>
  <c r="S802" i="2" s="1"/>
  <c r="T802" i="2" s="1"/>
  <c r="O802" i="2"/>
  <c r="P802" i="2" s="1"/>
  <c r="R987" i="2"/>
  <c r="S987" i="2" s="1"/>
  <c r="T987" i="2" s="1"/>
  <c r="O987" i="2"/>
  <c r="P987" i="2" s="1"/>
  <c r="U987" i="2"/>
  <c r="P849" i="2"/>
  <c r="R724" i="2"/>
  <c r="S724" i="2" s="1"/>
  <c r="T724" i="2" s="1"/>
  <c r="O724" i="2"/>
  <c r="P724" i="2" s="1"/>
  <c r="R841" i="2"/>
  <c r="S841" i="2" s="1"/>
  <c r="T841" i="2" s="1"/>
  <c r="O841" i="2"/>
  <c r="P841" i="2" s="1"/>
  <c r="U790" i="2"/>
  <c r="R1201" i="2"/>
  <c r="S1201" i="2" s="1"/>
  <c r="T1201" i="2" s="1"/>
  <c r="O1201" i="2"/>
  <c r="P1201" i="2" s="1"/>
  <c r="R1137" i="2"/>
  <c r="S1137" i="2" s="1"/>
  <c r="T1137" i="2" s="1"/>
  <c r="O1137" i="2"/>
  <c r="P1137" i="2" s="1"/>
  <c r="U815" i="2"/>
  <c r="U454" i="2"/>
  <c r="U892" i="2"/>
  <c r="O584" i="2"/>
  <c r="P584" i="2" s="1"/>
  <c r="R584" i="2"/>
  <c r="S584" i="2" s="1"/>
  <c r="T584" i="2" s="1"/>
  <c r="O1143" i="2"/>
  <c r="P1143" i="2" s="1"/>
  <c r="R1143" i="2"/>
  <c r="S1143" i="2" s="1"/>
  <c r="T1143" i="2" s="1"/>
  <c r="R635" i="2"/>
  <c r="S635" i="2" s="1"/>
  <c r="T635" i="2" s="1"/>
  <c r="O635" i="2"/>
  <c r="P635" i="2" s="1"/>
  <c r="U635" i="2"/>
  <c r="O698" i="2"/>
  <c r="P698" i="2" s="1"/>
  <c r="R698" i="2"/>
  <c r="S698" i="2" s="1"/>
  <c r="T698" i="2" s="1"/>
  <c r="O318" i="2"/>
  <c r="P318" i="2" s="1"/>
  <c r="R318" i="2"/>
  <c r="S318" i="2" s="1"/>
  <c r="T318" i="2" s="1"/>
  <c r="R648" i="2"/>
  <c r="S648" i="2" s="1"/>
  <c r="T648" i="2" s="1"/>
  <c r="O648" i="2"/>
  <c r="P648" i="2" s="1"/>
  <c r="R432" i="2"/>
  <c r="S432" i="2" s="1"/>
  <c r="T432" i="2" s="1"/>
  <c r="O432" i="2"/>
  <c r="P432" i="2" s="1"/>
  <c r="U418" i="2"/>
  <c r="U368" i="2"/>
  <c r="R244" i="2"/>
  <c r="S244" i="2" s="1"/>
  <c r="T244" i="2" s="1"/>
  <c r="U244" i="2"/>
  <c r="O244" i="2"/>
  <c r="P244" i="2" s="1"/>
  <c r="R474" i="2"/>
  <c r="S474" i="2" s="1"/>
  <c r="T474" i="2" s="1"/>
  <c r="O474" i="2"/>
  <c r="P474" i="2" s="1"/>
  <c r="P336" i="2"/>
  <c r="R452" i="2"/>
  <c r="S452" i="2" s="1"/>
  <c r="T452" i="2" s="1"/>
  <c r="O452" i="2"/>
  <c r="P452" i="2" s="1"/>
  <c r="U287" i="2"/>
  <c r="U369" i="2"/>
  <c r="R462" i="2"/>
  <c r="S462" i="2" s="1"/>
  <c r="T462" i="2" s="1"/>
  <c r="O462" i="2"/>
  <c r="P462" i="2" s="1"/>
  <c r="U153" i="2"/>
  <c r="O54" i="2"/>
  <c r="P54" i="2" s="1"/>
  <c r="R54" i="2"/>
  <c r="S54" i="2" s="1"/>
  <c r="T54" i="2" s="1"/>
  <c r="U124" i="2"/>
  <c r="R26" i="2"/>
  <c r="S26" i="2" s="1"/>
  <c r="T26" i="2" s="1"/>
  <c r="O26" i="2"/>
  <c r="P26" i="2" s="1"/>
  <c r="R142" i="2"/>
  <c r="S142" i="2" s="1"/>
  <c r="T142" i="2" s="1"/>
  <c r="O142" i="2"/>
  <c r="P142" i="2" s="1"/>
  <c r="U399" i="2"/>
  <c r="O148" i="2"/>
  <c r="P148" i="2" s="1"/>
  <c r="R148" i="2"/>
  <c r="S148" i="2" s="1"/>
  <c r="T148" i="2" s="1"/>
  <c r="U436" i="2"/>
  <c r="R111" i="2"/>
  <c r="S111" i="2" s="1"/>
  <c r="T111" i="2" s="1"/>
  <c r="O111" i="2"/>
  <c r="P111" i="2" s="1"/>
  <c r="U6" i="2"/>
  <c r="U554" i="2"/>
  <c r="O1751" i="2"/>
  <c r="P1751" i="2" s="1"/>
  <c r="R1751" i="2"/>
  <c r="S1751" i="2" s="1"/>
  <c r="T1751" i="2" s="1"/>
  <c r="R1500" i="2"/>
  <c r="S1500" i="2" s="1"/>
  <c r="T1500" i="2" s="1"/>
  <c r="O1500" i="2"/>
  <c r="P1500" i="2" s="1"/>
  <c r="O1161" i="2"/>
  <c r="P1161" i="2" s="1"/>
  <c r="U1161" i="2"/>
  <c r="R1161" i="2"/>
  <c r="S1161" i="2" s="1"/>
  <c r="T1161" i="2" s="1"/>
  <c r="U1725" i="2"/>
  <c r="U1510" i="2"/>
  <c r="P1576" i="2"/>
  <c r="U1699" i="2"/>
  <c r="O1639" i="2"/>
  <c r="P1639" i="2" s="1"/>
  <c r="R1639" i="2"/>
  <c r="S1639" i="2" s="1"/>
  <c r="T1639" i="2" s="1"/>
  <c r="U1697" i="2"/>
  <c r="R1373" i="2"/>
  <c r="S1373" i="2" s="1"/>
  <c r="T1373" i="2" s="1"/>
  <c r="O1373" i="2"/>
  <c r="P1373" i="2" s="1"/>
  <c r="R1334" i="2"/>
  <c r="S1334" i="2" s="1"/>
  <c r="T1334" i="2" s="1"/>
  <c r="O1334" i="2"/>
  <c r="P1334" i="2" s="1"/>
  <c r="R1215" i="2"/>
  <c r="S1215" i="2" s="1"/>
  <c r="T1215" i="2" s="1"/>
  <c r="O1215" i="2"/>
  <c r="P1215" i="2" s="1"/>
  <c r="U1144" i="2"/>
  <c r="R1607" i="2"/>
  <c r="S1607" i="2" s="1"/>
  <c r="T1607" i="2" s="1"/>
  <c r="O1607" i="2"/>
  <c r="P1607" i="2" s="1"/>
  <c r="P1224" i="2"/>
  <c r="O890" i="2"/>
  <c r="P890" i="2" s="1"/>
  <c r="R890" i="2"/>
  <c r="S890" i="2" s="1"/>
  <c r="T890" i="2" s="1"/>
  <c r="O1148" i="2"/>
  <c r="P1148" i="2" s="1"/>
  <c r="R1148" i="2"/>
  <c r="S1148" i="2" s="1"/>
  <c r="T1148" i="2" s="1"/>
  <c r="O1365" i="2"/>
  <c r="P1365" i="2" s="1"/>
  <c r="R1365" i="2"/>
  <c r="S1365" i="2" s="1"/>
  <c r="T1365" i="2" s="1"/>
  <c r="R1249" i="2"/>
  <c r="S1249" i="2" s="1"/>
  <c r="T1249" i="2" s="1"/>
  <c r="O1249" i="2"/>
  <c r="P1249" i="2" s="1"/>
  <c r="R1668" i="2"/>
  <c r="S1668" i="2" s="1"/>
  <c r="T1668" i="2" s="1"/>
  <c r="O1668" i="2"/>
  <c r="P1668" i="2" s="1"/>
  <c r="U1572" i="2"/>
  <c r="O1437" i="2"/>
  <c r="P1437" i="2" s="1"/>
  <c r="R1437" i="2"/>
  <c r="S1437" i="2" s="1"/>
  <c r="T1437" i="2" s="1"/>
  <c r="U1694" i="2"/>
  <c r="U1739" i="2"/>
  <c r="U1378" i="2"/>
  <c r="O1126" i="2"/>
  <c r="P1126" i="2" s="1"/>
  <c r="R1126" i="2"/>
  <c r="S1126" i="2" s="1"/>
  <c r="T1126" i="2" s="1"/>
  <c r="U801" i="2"/>
  <c r="U1353" i="2"/>
  <c r="U1248" i="2"/>
  <c r="U1335" i="2"/>
  <c r="O1122" i="2"/>
  <c r="P1122" i="2" s="1"/>
  <c r="R1122" i="2"/>
  <c r="S1122" i="2" s="1"/>
  <c r="T1122" i="2" s="1"/>
  <c r="U1071" i="2"/>
  <c r="R788" i="2"/>
  <c r="S788" i="2" s="1"/>
  <c r="T788" i="2" s="1"/>
  <c r="O788" i="2"/>
  <c r="P788" i="2" s="1"/>
  <c r="S816" i="2"/>
  <c r="T816" i="2" s="1"/>
  <c r="O819" i="2"/>
  <c r="P819" i="2" s="1"/>
  <c r="R819" i="2"/>
  <c r="S819" i="2" s="1"/>
  <c r="T819" i="2" s="1"/>
  <c r="U810" i="2"/>
  <c r="O640" i="2"/>
  <c r="P640" i="2" s="1"/>
  <c r="R640" i="2"/>
  <c r="S640" i="2" s="1"/>
  <c r="T640" i="2" s="1"/>
  <c r="O1118" i="2"/>
  <c r="P1118" i="2" s="1"/>
  <c r="R1118" i="2"/>
  <c r="S1118" i="2" s="1"/>
  <c r="T1118" i="2" s="1"/>
  <c r="R1108" i="2"/>
  <c r="S1108" i="2" s="1"/>
  <c r="T1108" i="2" s="1"/>
  <c r="O1108" i="2"/>
  <c r="P1108" i="2" s="1"/>
  <c r="R914" i="2"/>
  <c r="S914" i="2" s="1"/>
  <c r="T914" i="2" s="1"/>
  <c r="O914" i="2"/>
  <c r="P914" i="2" s="1"/>
  <c r="U914" i="2"/>
  <c r="R1185" i="2"/>
  <c r="S1185" i="2" s="1"/>
  <c r="T1185" i="2" s="1"/>
  <c r="O1185" i="2"/>
  <c r="P1185" i="2" s="1"/>
  <c r="U1143" i="2"/>
  <c r="R1104" i="2"/>
  <c r="S1104" i="2" s="1"/>
  <c r="T1104" i="2" s="1"/>
  <c r="O1104" i="2"/>
  <c r="P1104" i="2" s="1"/>
  <c r="R417" i="2"/>
  <c r="S417" i="2" s="1"/>
  <c r="T417" i="2" s="1"/>
  <c r="O417" i="2"/>
  <c r="P417" i="2" s="1"/>
  <c r="U1142" i="2"/>
  <c r="R641" i="2"/>
  <c r="S641" i="2" s="1"/>
  <c r="T641" i="2" s="1"/>
  <c r="O641" i="2"/>
  <c r="P641" i="2" s="1"/>
  <c r="O1166" i="2"/>
  <c r="P1166" i="2" s="1"/>
  <c r="R1166" i="2"/>
  <c r="S1166" i="2" s="1"/>
  <c r="T1166" i="2" s="1"/>
  <c r="R692" i="2"/>
  <c r="S692" i="2" s="1"/>
  <c r="T692" i="2" s="1"/>
  <c r="O692" i="2"/>
  <c r="P692" i="2" s="1"/>
  <c r="U884" i="2"/>
  <c r="R735" i="2"/>
  <c r="S735" i="2" s="1"/>
  <c r="T735" i="2" s="1"/>
  <c r="O735" i="2"/>
  <c r="P735" i="2" s="1"/>
  <c r="R405" i="2"/>
  <c r="S405" i="2" s="1"/>
  <c r="T405" i="2" s="1"/>
  <c r="O405" i="2"/>
  <c r="P405" i="2" s="1"/>
  <c r="U540" i="2"/>
  <c r="U564" i="2"/>
  <c r="O294" i="2"/>
  <c r="P294" i="2" s="1"/>
  <c r="R294" i="2"/>
  <c r="S294" i="2" s="1"/>
  <c r="T294" i="2" s="1"/>
  <c r="R468" i="2"/>
  <c r="S468" i="2" s="1"/>
  <c r="T468" i="2" s="1"/>
  <c r="O468" i="2"/>
  <c r="P468" i="2" s="1"/>
  <c r="U410" i="2"/>
  <c r="O443" i="2"/>
  <c r="P443" i="2" s="1"/>
  <c r="R443" i="2"/>
  <c r="S443" i="2" s="1"/>
  <c r="T443" i="2" s="1"/>
  <c r="U381" i="2"/>
  <c r="U676" i="2"/>
  <c r="U378" i="2"/>
  <c r="R563" i="2"/>
  <c r="S563" i="2" s="1"/>
  <c r="T563" i="2" s="1"/>
  <c r="O563" i="2"/>
  <c r="P563" i="2" s="1"/>
  <c r="O317" i="2"/>
  <c r="P317" i="2" s="1"/>
  <c r="R317" i="2"/>
  <c r="S317" i="2" s="1"/>
  <c r="T317" i="2" s="1"/>
  <c r="U511" i="2"/>
  <c r="R219" i="2"/>
  <c r="S219" i="2" s="1"/>
  <c r="T219" i="2" s="1"/>
  <c r="O219" i="2"/>
  <c r="P219" i="2" s="1"/>
  <c r="R277" i="2"/>
  <c r="S277" i="2" s="1"/>
  <c r="T277" i="2" s="1"/>
  <c r="O277" i="2"/>
  <c r="P277" i="2" s="1"/>
  <c r="R59" i="2"/>
  <c r="S59" i="2" s="1"/>
  <c r="T59" i="2" s="1"/>
  <c r="O59" i="2"/>
  <c r="P59" i="2" s="1"/>
  <c r="R19" i="2"/>
  <c r="S19" i="2" s="1"/>
  <c r="T19" i="2" s="1"/>
  <c r="O19" i="2"/>
  <c r="P19" i="2" s="1"/>
  <c r="O697" i="2"/>
  <c r="P697" i="2" s="1"/>
  <c r="R697" i="2"/>
  <c r="S697" i="2" s="1"/>
  <c r="T697" i="2" s="1"/>
  <c r="U160" i="2"/>
  <c r="R4" i="2"/>
  <c r="S4" i="2" s="1"/>
  <c r="T4" i="2" s="1"/>
  <c r="O4" i="2"/>
  <c r="P4" i="2" s="1"/>
  <c r="R50" i="2"/>
  <c r="S50" i="2" s="1"/>
  <c r="T50" i="2" s="1"/>
  <c r="O50" i="2"/>
  <c r="P50" i="2" s="1"/>
  <c r="R1737" i="2"/>
  <c r="S1737" i="2" s="1"/>
  <c r="T1737" i="2" s="1"/>
  <c r="O1737" i="2"/>
  <c r="P1737" i="2" s="1"/>
  <c r="O1345" i="2"/>
  <c r="P1345" i="2" s="1"/>
  <c r="R1345" i="2"/>
  <c r="S1345" i="2" s="1"/>
  <c r="T1345" i="2" s="1"/>
  <c r="R1721" i="2"/>
  <c r="S1721" i="2" s="1"/>
  <c r="T1721" i="2" s="1"/>
  <c r="O1721" i="2"/>
  <c r="P1721" i="2" s="1"/>
  <c r="R1602" i="2"/>
  <c r="S1602" i="2" s="1"/>
  <c r="T1602" i="2" s="1"/>
  <c r="O1602" i="2"/>
  <c r="P1602" i="2" s="1"/>
  <c r="U1398" i="2"/>
  <c r="R1656" i="2"/>
  <c r="S1656" i="2" s="1"/>
  <c r="T1656" i="2" s="1"/>
  <c r="O1656" i="2"/>
  <c r="P1656" i="2" s="1"/>
  <c r="P1695" i="2"/>
  <c r="R1362" i="2"/>
  <c r="S1362" i="2" s="1"/>
  <c r="T1362" i="2" s="1"/>
  <c r="O1362" i="2"/>
  <c r="P1362" i="2" s="1"/>
  <c r="R1754" i="2"/>
  <c r="S1754" i="2" s="1"/>
  <c r="T1754" i="2" s="1"/>
  <c r="O1754" i="2"/>
  <c r="P1754" i="2" s="1"/>
  <c r="O1499" i="2"/>
  <c r="P1499" i="2" s="1"/>
  <c r="R1499" i="2"/>
  <c r="S1499" i="2" s="1"/>
  <c r="T1499" i="2" s="1"/>
  <c r="S1489" i="2"/>
  <c r="T1489" i="2" s="1"/>
  <c r="O1598" i="2"/>
  <c r="P1598" i="2" s="1"/>
  <c r="R1598" i="2"/>
  <c r="S1598" i="2" s="1"/>
  <c r="T1598" i="2" s="1"/>
  <c r="O1349" i="2"/>
  <c r="P1349" i="2" s="1"/>
  <c r="R1349" i="2"/>
  <c r="S1349" i="2" s="1"/>
  <c r="T1349" i="2" s="1"/>
  <c r="U1407" i="2"/>
  <c r="O1526" i="2"/>
  <c r="P1526" i="2" s="1"/>
  <c r="R1526" i="2"/>
  <c r="S1526" i="2" s="1"/>
  <c r="T1526" i="2" s="1"/>
  <c r="R1348" i="2"/>
  <c r="S1348" i="2" s="1"/>
  <c r="T1348" i="2" s="1"/>
  <c r="O1348" i="2"/>
  <c r="P1348" i="2" s="1"/>
  <c r="U1376" i="2"/>
  <c r="R1110" i="2"/>
  <c r="S1110" i="2" s="1"/>
  <c r="T1110" i="2" s="1"/>
  <c r="O1110" i="2"/>
  <c r="U1224" i="2"/>
  <c r="O1459" i="2"/>
  <c r="P1459" i="2" s="1"/>
  <c r="R1459" i="2"/>
  <c r="S1459" i="2" s="1"/>
  <c r="T1459" i="2" s="1"/>
  <c r="U1365" i="2"/>
  <c r="R1356" i="2"/>
  <c r="S1356" i="2" s="1"/>
  <c r="T1356" i="2" s="1"/>
  <c r="O1356" i="2"/>
  <c r="P1356" i="2" s="1"/>
  <c r="U1575" i="2"/>
  <c r="O969" i="2"/>
  <c r="P969" i="2" s="1"/>
  <c r="R969" i="2"/>
  <c r="S969" i="2" s="1"/>
  <c r="T969" i="2" s="1"/>
  <c r="O1306" i="2"/>
  <c r="P1306" i="2" s="1"/>
  <c r="R1306" i="2"/>
  <c r="S1306" i="2" s="1"/>
  <c r="T1306" i="2" s="1"/>
  <c r="R1677" i="2"/>
  <c r="S1677" i="2" s="1"/>
  <c r="T1677" i="2" s="1"/>
  <c r="O1677" i="2"/>
  <c r="P1677" i="2" s="1"/>
  <c r="S1281" i="2"/>
  <c r="T1281" i="2" s="1"/>
  <c r="R842" i="2"/>
  <c r="S842" i="2" s="1"/>
  <c r="T842" i="2" s="1"/>
  <c r="O842" i="2"/>
  <c r="P842" i="2" s="1"/>
  <c r="S651" i="2"/>
  <c r="T651" i="2" s="1"/>
  <c r="O1191" i="2"/>
  <c r="P1191" i="2" s="1"/>
  <c r="R1191" i="2"/>
  <c r="S1191" i="2" s="1"/>
  <c r="T1191" i="2" s="1"/>
  <c r="R1030" i="2"/>
  <c r="S1030" i="2" s="1"/>
  <c r="T1030" i="2" s="1"/>
  <c r="O1030" i="2"/>
  <c r="P1030" i="2" s="1"/>
  <c r="U841" i="2"/>
  <c r="O999" i="2"/>
  <c r="P999" i="2" s="1"/>
  <c r="R999" i="2"/>
  <c r="S999" i="2" s="1"/>
  <c r="T999" i="2" s="1"/>
  <c r="S807" i="2"/>
  <c r="T807" i="2" s="1"/>
  <c r="P986" i="2"/>
  <c r="U1118" i="2"/>
  <c r="R727" i="2"/>
  <c r="S727" i="2" s="1"/>
  <c r="T727" i="2" s="1"/>
  <c r="O727" i="2"/>
  <c r="P727" i="2" s="1"/>
  <c r="R678" i="2"/>
  <c r="S678" i="2" s="1"/>
  <c r="T678" i="2" s="1"/>
  <c r="O678" i="2"/>
  <c r="P678" i="2" s="1"/>
  <c r="R297" i="2"/>
  <c r="S297" i="2" s="1"/>
  <c r="T297" i="2" s="1"/>
  <c r="O297" i="2"/>
  <c r="P297" i="2" s="1"/>
  <c r="U297" i="2"/>
  <c r="U698" i="2"/>
  <c r="U692" i="2"/>
  <c r="R645" i="2"/>
  <c r="S645" i="2" s="1"/>
  <c r="T645" i="2" s="1"/>
  <c r="O645" i="2"/>
  <c r="P645" i="2" s="1"/>
  <c r="O253" i="2"/>
  <c r="P253" i="2" s="1"/>
  <c r="R253" i="2"/>
  <c r="S253" i="2" s="1"/>
  <c r="T253" i="2" s="1"/>
  <c r="P96" i="2"/>
  <c r="P354" i="2"/>
  <c r="U294" i="2"/>
  <c r="R260" i="2"/>
  <c r="S260" i="2" s="1"/>
  <c r="T260" i="2" s="1"/>
  <c r="O260" i="2"/>
  <c r="P260" i="2" s="1"/>
  <c r="P47" i="2"/>
  <c r="U563" i="2"/>
  <c r="U474" i="2"/>
  <c r="R460" i="2"/>
  <c r="S460" i="2" s="1"/>
  <c r="T460" i="2" s="1"/>
  <c r="O460" i="2"/>
  <c r="P460" i="2" s="1"/>
  <c r="R429" i="2"/>
  <c r="S429" i="2" s="1"/>
  <c r="T429" i="2" s="1"/>
  <c r="O429" i="2"/>
  <c r="P429" i="2" s="1"/>
  <c r="U452" i="2"/>
  <c r="U343" i="2"/>
  <c r="R263" i="2"/>
  <c r="S263" i="2" s="1"/>
  <c r="T263" i="2" s="1"/>
  <c r="O263" i="2"/>
  <c r="P263" i="2" s="1"/>
  <c r="R422" i="2"/>
  <c r="S422" i="2" s="1"/>
  <c r="T422" i="2" s="1"/>
  <c r="O422" i="2"/>
  <c r="P422" i="2" s="1"/>
  <c r="O582" i="2"/>
  <c r="P582" i="2" s="1"/>
  <c r="R582" i="2"/>
  <c r="S582" i="2" s="1"/>
  <c r="T582" i="2" s="1"/>
  <c r="O23" i="2"/>
  <c r="P23" i="2" s="1"/>
  <c r="R23" i="2"/>
  <c r="S23" i="2" s="1"/>
  <c r="T23" i="2" s="1"/>
  <c r="U23" i="2"/>
  <c r="R150" i="2"/>
  <c r="S150" i="2" s="1"/>
  <c r="T150" i="2" s="1"/>
  <c r="O150" i="2"/>
  <c r="P150" i="2" s="1"/>
  <c r="R62" i="2"/>
  <c r="S62" i="2" s="1"/>
  <c r="T62" i="2" s="1"/>
  <c r="O62" i="2"/>
  <c r="P62" i="2" s="1"/>
  <c r="U111" i="2"/>
  <c r="R58" i="2"/>
  <c r="S58" i="2" s="1"/>
  <c r="T58" i="2" s="1"/>
  <c r="O58" i="2"/>
  <c r="P58" i="2" s="1"/>
  <c r="U309" i="2"/>
  <c r="P1717" i="2"/>
  <c r="O1750" i="2"/>
  <c r="P1750" i="2" s="1"/>
  <c r="R1750" i="2"/>
  <c r="S1750" i="2" s="1"/>
  <c r="T1750" i="2" s="1"/>
  <c r="R1753" i="2"/>
  <c r="S1753" i="2" s="1"/>
  <c r="T1753" i="2" s="1"/>
  <c r="O1753" i="2"/>
  <c r="P1753" i="2" s="1"/>
  <c r="O1711" i="2"/>
  <c r="P1711" i="2" s="1"/>
  <c r="R1711" i="2"/>
  <c r="S1711" i="2" s="1"/>
  <c r="T1711" i="2" s="1"/>
  <c r="P1600" i="2"/>
  <c r="P1881" i="2"/>
  <c r="R1761" i="2"/>
  <c r="S1761" i="2" s="1"/>
  <c r="T1761" i="2" s="1"/>
  <c r="O1761" i="2"/>
  <c r="P1761" i="2" s="1"/>
  <c r="P1627" i="2"/>
  <c r="P1604" i="2"/>
  <c r="O1134" i="2"/>
  <c r="P1134" i="2" s="1"/>
  <c r="R1134" i="2"/>
  <c r="S1134" i="2" s="1"/>
  <c r="T1134" i="2" s="1"/>
  <c r="O1508" i="2"/>
  <c r="P1508" i="2" s="1"/>
  <c r="R1508" i="2"/>
  <c r="S1508" i="2" s="1"/>
  <c r="T1508" i="2" s="1"/>
  <c r="R1588" i="2"/>
  <c r="S1588" i="2" s="1"/>
  <c r="T1588" i="2" s="1"/>
  <c r="O1588" i="2"/>
  <c r="P1588" i="2" s="1"/>
  <c r="U1500" i="2"/>
  <c r="O1571" i="2"/>
  <c r="P1571" i="2" s="1"/>
  <c r="U1571" i="2"/>
  <c r="R1571" i="2"/>
  <c r="S1571" i="2" s="1"/>
  <c r="T1571" i="2" s="1"/>
  <c r="R1471" i="2"/>
  <c r="S1471" i="2" s="1"/>
  <c r="T1471" i="2" s="1"/>
  <c r="O1471" i="2"/>
  <c r="P1471" i="2" s="1"/>
  <c r="U1471" i="2"/>
  <c r="U1385" i="2"/>
  <c r="R1114" i="2"/>
  <c r="S1114" i="2" s="1"/>
  <c r="T1114" i="2" s="1"/>
  <c r="O1114" i="2"/>
  <c r="P1114" i="2" s="1"/>
  <c r="U1114" i="2"/>
  <c r="O1554" i="2"/>
  <c r="P1554" i="2" s="1"/>
  <c r="R1554" i="2"/>
  <c r="S1554" i="2" s="1"/>
  <c r="T1554" i="2" s="1"/>
  <c r="S1683" i="2"/>
  <c r="T1683" i="2" s="1"/>
  <c r="U1695" i="2"/>
  <c r="R1417" i="2"/>
  <c r="S1417" i="2" s="1"/>
  <c r="T1417" i="2" s="1"/>
  <c r="O1417" i="2"/>
  <c r="P1417" i="2" s="1"/>
  <c r="P1548" i="2"/>
  <c r="O982" i="2"/>
  <c r="P982" i="2" s="1"/>
  <c r="R982" i="2"/>
  <c r="S982" i="2" s="1"/>
  <c r="T982" i="2" s="1"/>
  <c r="O1386" i="2"/>
  <c r="P1386" i="2" s="1"/>
  <c r="R1386" i="2"/>
  <c r="S1386" i="2" s="1"/>
  <c r="T1386" i="2" s="1"/>
  <c r="R1392" i="2"/>
  <c r="S1392" i="2" s="1"/>
  <c r="T1392" i="2" s="1"/>
  <c r="O1392" i="2"/>
  <c r="P1392" i="2" s="1"/>
  <c r="R1504" i="2"/>
  <c r="S1504" i="2" s="1"/>
  <c r="T1504" i="2" s="1"/>
  <c r="O1504" i="2"/>
  <c r="P1504" i="2" s="1"/>
  <c r="P1110" i="2"/>
  <c r="U1216" i="2"/>
  <c r="U1437" i="2"/>
  <c r="O1085" i="2"/>
  <c r="P1085" i="2" s="1"/>
  <c r="R1085" i="2"/>
  <c r="S1085" i="2" s="1"/>
  <c r="T1085" i="2" s="1"/>
  <c r="P1411" i="2"/>
  <c r="O1132" i="2"/>
  <c r="P1132" i="2" s="1"/>
  <c r="R1132" i="2"/>
  <c r="S1132" i="2" s="1"/>
  <c r="T1132" i="2" s="1"/>
  <c r="S1218" i="2"/>
  <c r="T1218" i="2" s="1"/>
  <c r="P1301" i="2"/>
  <c r="R1502" i="2"/>
  <c r="S1502" i="2" s="1"/>
  <c r="T1502" i="2" s="1"/>
  <c r="O1502" i="2"/>
  <c r="P1502" i="2" s="1"/>
  <c r="P1254" i="2"/>
  <c r="U1126" i="2"/>
  <c r="R1164" i="2"/>
  <c r="S1164" i="2" s="1"/>
  <c r="T1164" i="2" s="1"/>
  <c r="O1164" i="2"/>
  <c r="P1164" i="2" s="1"/>
  <c r="U1122" i="2"/>
  <c r="O1100" i="2"/>
  <c r="P1100" i="2" s="1"/>
  <c r="R1100" i="2"/>
  <c r="S1100" i="2" s="1"/>
  <c r="T1100" i="2" s="1"/>
  <c r="R1156" i="2"/>
  <c r="S1156" i="2" s="1"/>
  <c r="T1156" i="2" s="1"/>
  <c r="O1156" i="2"/>
  <c r="P1156" i="2" s="1"/>
  <c r="O752" i="2"/>
  <c r="P752" i="2" s="1"/>
  <c r="R752" i="2"/>
  <c r="S752" i="2" s="1"/>
  <c r="T752" i="2" s="1"/>
  <c r="O646" i="2"/>
  <c r="P646" i="2" s="1"/>
  <c r="U646" i="2"/>
  <c r="R646" i="2"/>
  <c r="S646" i="2" s="1"/>
  <c r="T646" i="2" s="1"/>
  <c r="R1346" i="2"/>
  <c r="S1346" i="2" s="1"/>
  <c r="T1346" i="2" s="1"/>
  <c r="O1346" i="2"/>
  <c r="P1346" i="2" s="1"/>
  <c r="O1250" i="2"/>
  <c r="P1250" i="2" s="1"/>
  <c r="R1250" i="2"/>
  <c r="S1250" i="2" s="1"/>
  <c r="T1250" i="2" s="1"/>
  <c r="U724" i="2"/>
  <c r="U999" i="2"/>
  <c r="O733" i="2"/>
  <c r="P733" i="2" s="1"/>
  <c r="R733" i="2"/>
  <c r="S733" i="2" s="1"/>
  <c r="T733" i="2" s="1"/>
  <c r="U1108" i="2"/>
  <c r="P851" i="2"/>
  <c r="P809" i="2"/>
  <c r="U576" i="2"/>
  <c r="O472" i="2"/>
  <c r="P472" i="2" s="1"/>
  <c r="R472" i="2"/>
  <c r="S472" i="2" s="1"/>
  <c r="T472" i="2" s="1"/>
  <c r="U472" i="2"/>
  <c r="O412" i="2"/>
  <c r="P412" i="2" s="1"/>
  <c r="R412" i="2"/>
  <c r="S412" i="2" s="1"/>
  <c r="T412" i="2" s="1"/>
  <c r="O332" i="2"/>
  <c r="P332" i="2" s="1"/>
  <c r="U332" i="2"/>
  <c r="R332" i="2"/>
  <c r="S332" i="2" s="1"/>
  <c r="T332" i="2" s="1"/>
  <c r="U417" i="2"/>
  <c r="U641" i="2"/>
  <c r="R812" i="2"/>
  <c r="S812" i="2" s="1"/>
  <c r="T812" i="2" s="1"/>
  <c r="O812" i="2"/>
  <c r="P812" i="2" s="1"/>
  <c r="P356" i="2"/>
  <c r="O583" i="2"/>
  <c r="P583" i="2" s="1"/>
  <c r="R583" i="2"/>
  <c r="S583" i="2" s="1"/>
  <c r="T583" i="2" s="1"/>
  <c r="U1166" i="2"/>
  <c r="R901" i="2"/>
  <c r="S901" i="2" s="1"/>
  <c r="T901" i="2" s="1"/>
  <c r="O901" i="2"/>
  <c r="P901" i="2" s="1"/>
  <c r="O328" i="2"/>
  <c r="P328" i="2" s="1"/>
  <c r="R328" i="2"/>
  <c r="S328" i="2" s="1"/>
  <c r="T328" i="2" s="1"/>
  <c r="P402" i="2"/>
  <c r="P1016" i="2"/>
  <c r="U405" i="2"/>
  <c r="R242" i="2"/>
  <c r="S242" i="2" s="1"/>
  <c r="T242" i="2" s="1"/>
  <c r="O242" i="2"/>
  <c r="P242" i="2" s="1"/>
  <c r="U443" i="2"/>
  <c r="O257" i="2"/>
  <c r="P257" i="2" s="1"/>
  <c r="R257" i="2"/>
  <c r="S257" i="2" s="1"/>
  <c r="T257" i="2" s="1"/>
  <c r="O296" i="2"/>
  <c r="P296" i="2" s="1"/>
  <c r="R296" i="2"/>
  <c r="S296" i="2" s="1"/>
  <c r="T296" i="2" s="1"/>
  <c r="U429" i="2"/>
  <c r="U216" i="2"/>
  <c r="P335" i="2"/>
  <c r="R290" i="2"/>
  <c r="S290" i="2" s="1"/>
  <c r="T290" i="2" s="1"/>
  <c r="O290" i="2"/>
  <c r="P290" i="2" s="1"/>
  <c r="R482" i="2"/>
  <c r="S482" i="2" s="1"/>
  <c r="T482" i="2" s="1"/>
  <c r="O482" i="2"/>
  <c r="P482" i="2" s="1"/>
  <c r="U462" i="2"/>
  <c r="P132" i="2"/>
  <c r="R46" i="2"/>
  <c r="S46" i="2" s="1"/>
  <c r="T46" i="2" s="1"/>
  <c r="O46" i="2"/>
  <c r="P46" i="2" s="1"/>
  <c r="R104" i="2"/>
  <c r="S104" i="2" s="1"/>
  <c r="T104" i="2" s="1"/>
  <c r="O104" i="2"/>
  <c r="P104" i="2" s="1"/>
  <c r="R41" i="2"/>
  <c r="S41" i="2" s="1"/>
  <c r="T41" i="2" s="1"/>
  <c r="O41" i="2"/>
  <c r="P41" i="2" s="1"/>
  <c r="O53" i="2"/>
  <c r="P53" i="2" s="1"/>
  <c r="R53" i="2"/>
  <c r="S53" i="2" s="1"/>
  <c r="T53" i="2" s="1"/>
  <c r="P252" i="2"/>
  <c r="R140" i="2"/>
  <c r="S140" i="2" s="1"/>
  <c r="T140" i="2" s="1"/>
  <c r="O140" i="2"/>
  <c r="P140" i="2" s="1"/>
  <c r="P309" i="2"/>
  <c r="R79" i="2"/>
  <c r="S79" i="2" s="1"/>
  <c r="T79" i="2" s="1"/>
  <c r="O79" i="2"/>
  <c r="P79" i="2" s="1"/>
  <c r="R7" i="2"/>
  <c r="S7" i="2" s="1"/>
  <c r="T7" i="2" s="1"/>
  <c r="O7" i="2"/>
  <c r="P7" i="2" s="1"/>
  <c r="R38" i="2"/>
  <c r="S38" i="2" s="1"/>
  <c r="T38" i="2" s="1"/>
  <c r="O38" i="2"/>
  <c r="P38" i="2" s="1"/>
  <c r="U4" i="2"/>
  <c r="U50" i="2"/>
  <c r="Z140"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tc={ED394E7C-A2D7-496E-A6B7-89A17ACA9F31}</author>
    <author>tc={B70CA60B-8BA6-4B44-8720-F5C3CAC5D3E1}</author>
  </authors>
  <commentList>
    <comment ref="E1" authorId="0" shapeId="0" xr:uid="{ED394E7C-A2D7-496E-A6B7-89A17ACA9F31}">
      <text>
        <t>[Threaded comment]
Your version of Excel allows you to read this threaded comment; however, any edits to it will get removed if the file is opened in a newer version of Excel. Learn more: https://go.microsoft.com/fwlink/?linkid=870924
Comment:
    Note that Rhizophora equations are derived for DBH or 30 cm above the highest proproot if taller. It wasn't derived for 30 cm from the ground. Also note that the allometric equation was derived using trees with a minimum DBH of 5 cm (pg 31).</t>
      </text>
    </comment>
    <comment ref="K1" authorId="1" shapeId="0" xr:uid="{B70CA60B-8BA6-4B44-8720-F5C3CAC5D3E1}">
      <text>
        <t>[Threaded comment]
Your version of Excel allows you to read this threaded comment; however, any edits to it will get removed if the file is opened in a newer version of Excel. Learn more: https://go.microsoft.com/fwlink/?linkid=870924
Comment:
    Chatting et al. equation</t>
      </text>
    </comment>
  </commentList>
</comments>
</file>

<file path=xl/sharedStrings.xml><?xml version="1.0" encoding="utf-8"?>
<sst xmlns="http://schemas.openxmlformats.org/spreadsheetml/2006/main" count="4043" uniqueCount="75">
  <si>
    <t>Plot</t>
  </si>
  <si>
    <t>year</t>
  </si>
  <si>
    <t>name</t>
  </si>
  <si>
    <t>species</t>
  </si>
  <si>
    <t>d30</t>
  </si>
  <si>
    <t>Height (m)</t>
  </si>
  <si>
    <t>Height (cm)</t>
  </si>
  <si>
    <t>Crown Dia (m)</t>
  </si>
  <si>
    <t>Crown Dia (cm)</t>
  </si>
  <si>
    <t xml:space="preserve">Crown Circum. (cm) </t>
  </si>
  <si>
    <t>LOG AGB AVI</t>
  </si>
  <si>
    <t>Aboveground biomass (Kg)</t>
  </si>
  <si>
    <t>Aboveground biomass (t/ha)</t>
  </si>
  <si>
    <t>Belowground biomass (Kg)</t>
  </si>
  <si>
    <t>Belowground biomass (t/ha)</t>
  </si>
  <si>
    <t>Total biomass per ha (t/ha)</t>
  </si>
  <si>
    <t>AGC (Kg)</t>
  </si>
  <si>
    <t>BGC (Kg)</t>
  </si>
  <si>
    <t>Total C (Kg)</t>
  </si>
  <si>
    <t>Total C (t/ha)</t>
  </si>
  <si>
    <r>
      <t>B</t>
    </r>
    <r>
      <rPr>
        <b/>
        <vertAlign val="subscript"/>
        <sz val="11"/>
        <color theme="1"/>
        <rFont val="Calibri"/>
        <family val="2"/>
      </rPr>
      <t>tree l,j,p,i</t>
    </r>
  </si>
  <si>
    <t>2015 Sample Plot # 01</t>
  </si>
  <si>
    <t>Avi</t>
  </si>
  <si>
    <t>2015 Sample Plot # 02</t>
  </si>
  <si>
    <t>2015 Sample Plot # 03</t>
  </si>
  <si>
    <t>2015 Sample Plot # 04</t>
  </si>
  <si>
    <t>2015 Sample Plot # 05</t>
  </si>
  <si>
    <t>2015 Sample Plot # 06</t>
  </si>
  <si>
    <t>2015 Sample Plot # 07</t>
  </si>
  <si>
    <t>2016 Sample Plot # 01</t>
  </si>
  <si>
    <t>2016 Sample Plot # 02</t>
  </si>
  <si>
    <t>2016 Sample Plot # 03</t>
  </si>
  <si>
    <t>2016 Sample Plot # 04</t>
  </si>
  <si>
    <t>2016 Sample Plot # 05</t>
  </si>
  <si>
    <t>2016 Sample Plot # 06</t>
  </si>
  <si>
    <t>2016 Sample Plot # 07</t>
  </si>
  <si>
    <t>2016 Sample Plot # 08</t>
  </si>
  <si>
    <t>2016 Sample Plot # 09</t>
  </si>
  <si>
    <t>2016 Sample Plot # 10</t>
  </si>
  <si>
    <t>2016 Sample Plot # 11</t>
  </si>
  <si>
    <t>2016 Sample Plot # 12</t>
  </si>
  <si>
    <t>2016 Sample Plot # 13</t>
  </si>
  <si>
    <t>2016 Sample Plot # 14</t>
  </si>
  <si>
    <t>2017 Sample Plot # 01</t>
  </si>
  <si>
    <t>2017 Sample Plot # 02</t>
  </si>
  <si>
    <t>2017 Sample Plot # 03</t>
  </si>
  <si>
    <t>2017 Sample Plot # 04</t>
  </si>
  <si>
    <t>2017 Sample Plot # 05</t>
  </si>
  <si>
    <t>2017 Sample Plot # 06</t>
  </si>
  <si>
    <t>2017 Sample Plot # 07</t>
  </si>
  <si>
    <t>2017 Sample Plot # 08</t>
  </si>
  <si>
    <t>2017 Sample Plot # 09</t>
  </si>
  <si>
    <t>2017 Sample Plot # 10</t>
  </si>
  <si>
    <t>2017 Sample Plot # 11</t>
  </si>
  <si>
    <t>2018 Sample Plot # 01</t>
  </si>
  <si>
    <t>2018 Sample Plot # 02</t>
  </si>
  <si>
    <t>2018 Sample Plot # 03</t>
  </si>
  <si>
    <t>C</t>
  </si>
  <si>
    <t>2018 Sample Plot # 04</t>
  </si>
  <si>
    <t>Ag</t>
  </si>
  <si>
    <t>2018 Sample Plot # 05</t>
  </si>
  <si>
    <t>2018 Sample Plot # 06</t>
  </si>
  <si>
    <t>2018 Sample Plot # 07</t>
  </si>
  <si>
    <t>2019 Sample Plot # 01</t>
  </si>
  <si>
    <t>2019 Sample Plot # 02</t>
  </si>
  <si>
    <t>2019 Sample Plot # 03</t>
  </si>
  <si>
    <t>2019 Sample Plot # 04</t>
  </si>
  <si>
    <t>2019 Sample Plot # 05</t>
  </si>
  <si>
    <t>2019 Sample Plot # 06</t>
  </si>
  <si>
    <t>2019 Sample Plot # 07</t>
  </si>
  <si>
    <t>2020 Sample Plot # 02</t>
  </si>
  <si>
    <t>2020 Sample Plot # 04</t>
  </si>
  <si>
    <t>2020 Sample Plot # 05</t>
  </si>
  <si>
    <t>2020 Sample Plot # 06</t>
  </si>
  <si>
    <t>2020 Sample Plot # 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</si>
</sst>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5" formatCode="_-* #,##0_-;\-* #,##0_-;_-* &quot;-&quot;??_-;_-@_-"/>
    <numFmt numFmtId="175" formatCode="_(* #,##0.0000000_);_(* \(#,##0.0000000\);_(* &quot;-&quot;??_);_(@_)"/>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indexed="8"/>
      <name val="Calibri"/>
      <family val="2"/>
    </font>
    <font>
      <b/>
      <sz val="11"/>
      <color theme="1"/>
      <name val="Calibri"/>
      <family val="2"/>
    </font>
    <font>
      <b/>
      <sz val="11"/>
      <name val="Calibri"/>
      <family val="2"/>
      <scheme val="minor"/>
    </font>
    <font>
      <b/>
      <vertAlign val="subscript"/>
      <sz val="11"/>
      <color theme="1"/>
      <name val="Calibri"/>
      <family val="2"/>
    </font>
    <font>
      <sz val="11"/>
      <color theme="1"/>
      <name val="Calibri"/>
      <family val="2"/>
    </font>
    <font>
      <sz val="11"/>
      <name val="Calibri"/>
      <family val="2"/>
      <scheme val="minor"/>
    </font>
  </fonts>
  <fills count="3">
    <fill>
      <patternFill patternType="none"/>
    </fill>
    <fill>
      <patternFill patternType="gray125"/>
    </fill>
    <fill>
      <patternFill patternType="solid">
        <fgColor theme="2" tint="-0.249977111117893"/>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3">
    <xf numFmtId="0" fontId="0" fillId="0" borderId="0"/>
    <xf numFmtId="43" fontId="1" fillId="0" borderId="0" applyFont="0" applyFill="0" applyBorder="0" applyAlignment="0" applyProtection="0"/>
    <xf numFmtId="0" fontId="3" fillId="0" borderId="0"/>
  </cellStyleXfs>
  <cellXfs count="69">
    <xf numFmtId="0" fontId="0" fillId="0" borderId="0" xfId="0"/>
    <xf numFmtId="0" fontId="4" fillId="2" borderId="2" xfId="2" applyFont="1" applyFill="1" applyBorder="1" applyAlignment="1">
      <alignment horizontal="center" vertical="center" wrapText="1"/>
    </xf>
    <xf numFmtId="0" fontId="4" fillId="2" borderId="3" xfId="2" applyFont="1" applyFill="1" applyBorder="1" applyAlignment="1">
      <alignment horizontal="center" vertical="center" wrapText="1"/>
    </xf>
    <xf numFmtId="0" fontId="2" fillId="2" borderId="3" xfId="0" applyFont="1" applyFill="1" applyBorder="1" applyAlignment="1">
      <alignment horizontal="center" vertical="center" wrapText="1"/>
    </xf>
    <xf numFmtId="43" fontId="2" fillId="2" borderId="3" xfId="1" applyFont="1" applyFill="1" applyBorder="1" applyAlignment="1">
      <alignment horizontal="center" vertical="center" wrapText="1"/>
    </xf>
    <xf numFmtId="43" fontId="5" fillId="2" borderId="3" xfId="1" applyFont="1" applyFill="1" applyBorder="1" applyAlignment="1">
      <alignment horizontal="center" vertical="center" wrapText="1"/>
    </xf>
    <xf numFmtId="0" fontId="7" fillId="0" borderId="4" xfId="2" applyFont="1" applyBorder="1" applyAlignment="1">
      <alignment horizontal="center" vertical="center"/>
    </xf>
    <xf numFmtId="0" fontId="0" fillId="0" borderId="5" xfId="0" applyBorder="1" applyAlignment="1">
      <alignment horizontal="center"/>
    </xf>
    <xf numFmtId="0" fontId="1" fillId="0" borderId="5" xfId="0" applyFont="1" applyBorder="1" applyAlignment="1">
      <alignment horizontal="center" vertical="center"/>
    </xf>
    <xf numFmtId="43" fontId="8" fillId="0" borderId="5" xfId="1" applyFont="1" applyFill="1" applyBorder="1" applyAlignment="1">
      <alignment horizontal="right" vertical="center"/>
    </xf>
    <xf numFmtId="43" fontId="1" fillId="0" borderId="5" xfId="1" applyFont="1" applyFill="1" applyBorder="1" applyAlignment="1">
      <alignment horizontal="right" vertical="center"/>
    </xf>
    <xf numFmtId="43" fontId="1" fillId="0" borderId="5" xfId="1" applyFont="1" applyFill="1" applyBorder="1" applyAlignment="1">
      <alignment horizontal="center" vertical="center"/>
    </xf>
    <xf numFmtId="165" fontId="1" fillId="0" borderId="5" xfId="1" applyNumberFormat="1" applyFont="1" applyFill="1" applyBorder="1" applyAlignment="1">
      <alignment horizontal="center" vertical="center"/>
    </xf>
    <xf numFmtId="43" fontId="1" fillId="0" borderId="5" xfId="1" applyFont="1" applyFill="1" applyBorder="1" applyAlignment="1">
      <alignment horizontal="center" vertical="top"/>
    </xf>
    <xf numFmtId="0" fontId="7" fillId="0" borderId="6" xfId="2" applyFont="1" applyBorder="1" applyAlignment="1">
      <alignment horizontal="center" vertical="center"/>
    </xf>
    <xf numFmtId="0" fontId="0" fillId="0" borderId="1" xfId="0" applyBorder="1" applyAlignment="1">
      <alignment horizontal="center"/>
    </xf>
    <xf numFmtId="0" fontId="1" fillId="0" borderId="1" xfId="0" applyFont="1" applyBorder="1" applyAlignment="1">
      <alignment horizontal="center" vertical="center"/>
    </xf>
    <xf numFmtId="43" fontId="8" fillId="0" borderId="1" xfId="1" applyFont="1" applyFill="1" applyBorder="1" applyAlignment="1">
      <alignment horizontal="right" vertical="center"/>
    </xf>
    <xf numFmtId="43" fontId="1" fillId="0" borderId="1" xfId="1" applyFont="1" applyFill="1" applyBorder="1" applyAlignment="1">
      <alignment horizontal="right" vertical="center"/>
    </xf>
    <xf numFmtId="43" fontId="1" fillId="0" borderId="1" xfId="1" applyFont="1" applyFill="1" applyBorder="1" applyAlignment="1">
      <alignment horizontal="center" vertical="center"/>
    </xf>
    <xf numFmtId="165" fontId="1" fillId="0" borderId="1" xfId="1" applyNumberFormat="1" applyFont="1" applyFill="1" applyBorder="1" applyAlignment="1">
      <alignment horizontal="center" vertical="center"/>
    </xf>
    <xf numFmtId="43" fontId="1" fillId="0" borderId="1" xfId="1" applyFont="1" applyFill="1" applyBorder="1" applyAlignment="1">
      <alignment horizontal="center" vertical="top"/>
    </xf>
    <xf numFmtId="165" fontId="1" fillId="0" borderId="7" xfId="1" applyNumberFormat="1" applyFont="1" applyFill="1" applyBorder="1" applyAlignment="1">
      <alignment horizontal="center" vertical="center"/>
    </xf>
    <xf numFmtId="0" fontId="7" fillId="0" borderId="8" xfId="2" applyFont="1" applyBorder="1" applyAlignment="1">
      <alignment horizontal="center" vertical="center"/>
    </xf>
    <xf numFmtId="0" fontId="0" fillId="0" borderId="9" xfId="0" applyBorder="1" applyAlignment="1">
      <alignment horizontal="center"/>
    </xf>
    <xf numFmtId="0" fontId="1" fillId="0" borderId="9" xfId="0" applyFont="1" applyBorder="1" applyAlignment="1">
      <alignment horizontal="center" vertical="center"/>
    </xf>
    <xf numFmtId="43" fontId="8" fillId="0" borderId="9" xfId="1" applyFont="1" applyFill="1" applyBorder="1" applyAlignment="1">
      <alignment horizontal="right" vertical="center"/>
    </xf>
    <xf numFmtId="43" fontId="1" fillId="0" borderId="9" xfId="1" applyFont="1" applyFill="1" applyBorder="1" applyAlignment="1">
      <alignment horizontal="right" vertical="center"/>
    </xf>
    <xf numFmtId="43" fontId="1" fillId="0" borderId="9" xfId="1" applyFont="1" applyFill="1" applyBorder="1" applyAlignment="1">
      <alignment horizontal="center" vertical="center"/>
    </xf>
    <xf numFmtId="165" fontId="1" fillId="0" borderId="9" xfId="1" applyNumberFormat="1" applyFont="1" applyFill="1" applyBorder="1" applyAlignment="1">
      <alignment horizontal="center" vertical="center"/>
    </xf>
    <xf numFmtId="43" fontId="1" fillId="0" borderId="9" xfId="1" applyFont="1" applyFill="1" applyBorder="1" applyAlignment="1">
      <alignment horizontal="center" vertical="top"/>
    </xf>
    <xf numFmtId="0" fontId="7" fillId="0" borderId="10" xfId="2" applyFont="1" applyBorder="1" applyAlignment="1">
      <alignment horizontal="center" vertical="center"/>
    </xf>
    <xf numFmtId="0" fontId="0" fillId="0" borderId="7" xfId="0" applyBorder="1" applyAlignment="1">
      <alignment horizontal="center"/>
    </xf>
    <xf numFmtId="0" fontId="1" fillId="0" borderId="7" xfId="0" applyFont="1" applyBorder="1" applyAlignment="1">
      <alignment horizontal="center" vertical="center"/>
    </xf>
    <xf numFmtId="43" fontId="8" fillId="0" borderId="7" xfId="1" applyFont="1" applyFill="1" applyBorder="1" applyAlignment="1">
      <alignment horizontal="right" vertical="center"/>
    </xf>
    <xf numFmtId="43" fontId="1" fillId="0" borderId="7" xfId="1" applyFont="1" applyFill="1" applyBorder="1" applyAlignment="1">
      <alignment horizontal="right" vertical="center"/>
    </xf>
    <xf numFmtId="43" fontId="1" fillId="0" borderId="7" xfId="1" applyFont="1" applyFill="1" applyBorder="1" applyAlignment="1">
      <alignment horizontal="center" vertical="center"/>
    </xf>
    <xf numFmtId="43" fontId="1" fillId="0" borderId="7" xfId="1" applyFont="1" applyFill="1" applyBorder="1" applyAlignment="1">
      <alignment horizontal="center" vertical="top"/>
    </xf>
    <xf numFmtId="0" fontId="7" fillId="0" borderId="11" xfId="2" applyFont="1" applyBorder="1" applyAlignment="1">
      <alignment horizontal="center" vertical="center"/>
    </xf>
    <xf numFmtId="0" fontId="0" fillId="0" borderId="12" xfId="0" applyBorder="1" applyAlignment="1">
      <alignment horizontal="center"/>
    </xf>
    <xf numFmtId="0" fontId="1" fillId="0" borderId="12" xfId="0" applyFont="1" applyBorder="1" applyAlignment="1">
      <alignment horizontal="center" vertical="center"/>
    </xf>
    <xf numFmtId="43" fontId="8" fillId="0" borderId="12" xfId="1" applyFont="1" applyFill="1" applyBorder="1" applyAlignment="1">
      <alignment horizontal="right" vertical="center"/>
    </xf>
    <xf numFmtId="43" fontId="1" fillId="0" borderId="12" xfId="1" applyFont="1" applyFill="1" applyBorder="1" applyAlignment="1">
      <alignment horizontal="right" vertical="center"/>
    </xf>
    <xf numFmtId="43" fontId="1" fillId="0" borderId="12" xfId="1" applyFont="1" applyFill="1" applyBorder="1" applyAlignment="1">
      <alignment horizontal="center" vertical="center"/>
    </xf>
    <xf numFmtId="165" fontId="1" fillId="0" borderId="12" xfId="1" applyNumberFormat="1" applyFont="1" applyFill="1" applyBorder="1" applyAlignment="1">
      <alignment horizontal="center" vertical="center"/>
    </xf>
    <xf numFmtId="43" fontId="1" fillId="0" borderId="12" xfId="1" applyFont="1" applyFill="1" applyBorder="1" applyAlignment="1">
      <alignment horizontal="center" vertical="top"/>
    </xf>
    <xf numFmtId="165" fontId="1" fillId="0" borderId="13" xfId="1" applyNumberFormat="1" applyFont="1" applyFill="1" applyBorder="1" applyAlignment="1">
      <alignment horizontal="center" vertical="center"/>
    </xf>
    <xf numFmtId="43" fontId="1" fillId="0" borderId="13" xfId="1" applyFont="1" applyFill="1" applyBorder="1" applyAlignment="1">
      <alignment horizontal="center" vertical="center"/>
    </xf>
    <xf numFmtId="0" fontId="0" fillId="0" borderId="4"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1" fillId="0" borderId="7" xfId="0" applyFont="1" applyBorder="1" applyAlignment="1">
      <alignment horizontal="center" vertical="center" wrapText="1"/>
    </xf>
    <xf numFmtId="0" fontId="1" fillId="0" borderId="1" xfId="0" applyFont="1" applyBorder="1" applyAlignment="1">
      <alignment horizontal="center" vertical="center" wrapText="1"/>
    </xf>
    <xf numFmtId="0" fontId="0" fillId="0" borderId="11" xfId="0" applyBorder="1" applyAlignment="1">
      <alignment horizontal="center"/>
    </xf>
    <xf numFmtId="0" fontId="1" fillId="0" borderId="12" xfId="0" applyFont="1" applyBorder="1" applyAlignment="1">
      <alignment horizontal="center" vertical="center" wrapText="1"/>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7" fillId="0" borderId="16" xfId="2" applyFont="1" applyBorder="1" applyAlignment="1">
      <alignment horizontal="center" vertical="center"/>
    </xf>
    <xf numFmtId="0" fontId="1" fillId="0" borderId="13" xfId="0" applyFont="1" applyBorder="1" applyAlignment="1">
      <alignment horizontal="center" vertical="center"/>
    </xf>
    <xf numFmtId="175" fontId="2" fillId="2" borderId="3" xfId="1" applyNumberFormat="1" applyFont="1" applyFill="1" applyBorder="1" applyAlignment="1">
      <alignment horizontal="center" vertical="center" wrapText="1"/>
    </xf>
    <xf numFmtId="175" fontId="1" fillId="0" borderId="5" xfId="1" applyNumberFormat="1" applyFont="1" applyFill="1" applyBorder="1" applyAlignment="1">
      <alignment horizontal="center" vertical="center"/>
    </xf>
    <xf numFmtId="175" fontId="1" fillId="0" borderId="1" xfId="1" applyNumberFormat="1" applyFont="1" applyFill="1" applyBorder="1" applyAlignment="1">
      <alignment horizontal="center" vertical="center"/>
    </xf>
    <xf numFmtId="175" fontId="1" fillId="0" borderId="12" xfId="1" applyNumberFormat="1" applyFont="1" applyFill="1" applyBorder="1" applyAlignment="1">
      <alignment horizontal="center" vertical="center"/>
    </xf>
    <xf numFmtId="175" fontId="1" fillId="0" borderId="9" xfId="1" applyNumberFormat="1" applyFont="1" applyFill="1" applyBorder="1" applyAlignment="1">
      <alignment horizontal="center" vertical="center"/>
    </xf>
    <xf numFmtId="175" fontId="1" fillId="0" borderId="7" xfId="1" applyNumberFormat="1" applyFont="1" applyFill="1" applyBorder="1" applyAlignment="1">
      <alignment horizontal="center" vertical="center"/>
    </xf>
    <xf numFmtId="175" fontId="0" fillId="0" borderId="0" xfId="0" applyNumberFormat="1"/>
  </cellXfs>
  <cellStyles count="3">
    <cellStyle name="Comma" xfId="1" builtinId="3"/>
    <cellStyle name="Normal" xfId="0" builtinId="0"/>
    <cellStyle name="Normal 2" xfId="2" xr:uid="{F2319B7F-0996-4C15-B7D1-22063C29350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person displayName="Lisa Beers" id="{A3B8F816-9BE8-4325-BA9C-FBA548D4C50B}" userId="Lisa Beers"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 dT="2022-02-15T21:22:38.27" personId="{A3B8F816-9BE8-4325-BA9C-FBA548D4C50B}" id="{ED394E7C-A2D7-496E-A6B7-89A17ACA9F31}">
    <text>Note that Rhizophora equations are derived for DBH or 30 cm above the highest proproot if taller. It wasn't derived for 30 cm from the ground. Also note that the allometric equation was derived using trees with a minimum DBH of 5 cm (pg 31).</text>
  </threadedComment>
  <threadedComment ref="K1" dT="2022-02-15T21:27:19.35" personId="{A3B8F816-9BE8-4325-BA9C-FBA548D4C50B}" id="{B70CA60B-8BA6-4B44-8720-F5C3CAC5D3E1}">
    <text>Chatting et al. equation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14741-68E7-41BF-9084-3E49EA93DA4D}">
  <sheetPr filterMode="1"/>
  <dimension ref="A1:Z4340"/>
  <sheetViews>
    <sheetView tabSelected="1" workbookViewId="0">
      <selection activeCell="C3943" sqref="C3943:C3944"/>
    </sheetView>
  </sheetViews>
  <sheetFormatPr baseColWidth="10" defaultColWidth="8.83203125" defaultRowHeight="15" x14ac:dyDescent="0.2"/>
  <cols>
    <col min="1" max="1" width="19.83203125" customWidth="1"/>
    <col min="2" max="2" width="23.6640625" customWidth="1"/>
    <col min="3" max="3" width="20.1640625" customWidth="1"/>
    <col min="4" max="4" width="27.1640625" customWidth="1"/>
    <col min="19" max="19" width="13.5" style="68" customWidth="1"/>
    <col min="20" max="20" width="14.6640625" style="68" customWidth="1"/>
  </cols>
  <sheetData>
    <row r="1" spans="1:21" ht="81" thickBot="1" x14ac:dyDescent="0.25">
      <c r="A1" s="1" t="s">
        <v>1</v>
      </c>
      <c r="B1" s="2" t="s">
        <v>2</v>
      </c>
      <c r="C1" s="3" t="s">
        <v>3</v>
      </c>
      <c r="D1" s="3" t="s">
        <v>0</v>
      </c>
      <c r="E1" s="4" t="s">
        <v>4</v>
      </c>
      <c r="F1" s="4" t="s">
        <v>5</v>
      </c>
      <c r="G1" s="4" t="s">
        <v>6</v>
      </c>
      <c r="H1" s="4" t="s">
        <v>7</v>
      </c>
      <c r="I1" s="4" t="s">
        <v>8</v>
      </c>
      <c r="J1" s="4" t="s">
        <v>9</v>
      </c>
      <c r="K1" s="5" t="s">
        <v>10</v>
      </c>
      <c r="L1" s="5" t="s">
        <v>11</v>
      </c>
      <c r="M1" s="4" t="s">
        <v>12</v>
      </c>
      <c r="N1" s="4" t="s">
        <v>13</v>
      </c>
      <c r="O1" s="4" t="s">
        <v>14</v>
      </c>
      <c r="P1" s="4" t="s">
        <v>15</v>
      </c>
      <c r="Q1" s="4" t="s">
        <v>16</v>
      </c>
      <c r="R1" s="4" t="s">
        <v>17</v>
      </c>
      <c r="S1" s="62" t="s">
        <v>18</v>
      </c>
      <c r="T1" s="62" t="s">
        <v>19</v>
      </c>
      <c r="U1" s="4" t="s">
        <v>20</v>
      </c>
    </row>
    <row r="2" spans="1:21" ht="16" hidden="1" thickBot="1" x14ac:dyDescent="0.25">
      <c r="A2" s="6"/>
      <c r="B2" s="7"/>
      <c r="C2" s="8"/>
      <c r="D2" s="8"/>
      <c r="E2" s="9"/>
      <c r="F2" s="9"/>
      <c r="G2" s="10"/>
      <c r="H2" s="11"/>
      <c r="I2" s="12"/>
      <c r="J2" s="12"/>
      <c r="K2" s="11"/>
      <c r="L2" s="11"/>
      <c r="M2" s="11"/>
      <c r="N2" s="11"/>
      <c r="O2" s="11"/>
      <c r="P2" s="11"/>
      <c r="Q2" s="11"/>
      <c r="R2" s="11"/>
      <c r="S2" s="11"/>
      <c r="T2" s="11"/>
      <c r="U2" s="13"/>
    </row>
    <row r="3" spans="1:21" ht="16" hidden="1" thickBot="1" x14ac:dyDescent="0.25">
      <c r="A3" s="14"/>
      <c r="B3" s="15"/>
      <c r="C3" s="16"/>
      <c r="D3" s="16"/>
      <c r="E3" s="17"/>
      <c r="F3" s="17"/>
      <c r="G3" s="18"/>
      <c r="H3" s="19"/>
      <c r="I3" s="20"/>
      <c r="J3" s="20"/>
      <c r="K3" s="19"/>
      <c r="L3" s="19"/>
      <c r="M3" s="19"/>
      <c r="N3" s="19"/>
      <c r="O3" s="19"/>
      <c r="P3" s="19"/>
      <c r="Q3" s="19"/>
      <c r="R3" s="19"/>
      <c r="S3" s="19"/>
      <c r="T3" s="19"/>
      <c r="U3" s="21"/>
    </row>
    <row r="4" spans="1:21" ht="16" hidden="1" thickBot="1" x14ac:dyDescent="0.25">
      <c r="A4" s="14">
        <v>2015</v>
      </c>
      <c r="B4" s="15" t="s">
        <v>21</v>
      </c>
      <c r="C4" s="16" t="s">
        <v>22</v>
      </c>
      <c r="D4" s="16" t="str">
        <f t="shared" ref="D4:D12" si="0">A4&amp;"_"&amp;B4&amp;"_"&amp;C4</f>
        <v>2015_2015 Sample Plot # 01_Avi</v>
      </c>
      <c r="E4" s="17">
        <v>2.1</v>
      </c>
      <c r="F4" s="17">
        <f t="shared" ref="F4:F66" si="1">G4/100</f>
        <v>1.08</v>
      </c>
      <c r="G4" s="18">
        <v>108</v>
      </c>
      <c r="H4" s="19">
        <f>I4/100</f>
        <v>0.96799999999999997</v>
      </c>
      <c r="I4" s="20">
        <f>J4/3.142</f>
        <v>96.8</v>
      </c>
      <c r="J4" s="20">
        <v>304.1456</v>
      </c>
      <c r="K4" s="19">
        <f>2.14*(LOG(H4,10))+0.2</f>
        <v>0.16977326463996242</v>
      </c>
      <c r="L4" s="19">
        <f t="shared" ref="L4:L12" si="2">10^K4</f>
        <v>1.478336380559155</v>
      </c>
      <c r="M4" s="19">
        <f t="shared" ref="M4:M69" si="3">L4*40/1000</f>
        <v>5.9133455222366196E-2</v>
      </c>
      <c r="N4" s="19">
        <f t="shared" ref="N4:N12" si="4">0.923*L4</f>
        <v>1.3645044792561001</v>
      </c>
      <c r="O4" s="19">
        <f t="shared" ref="O4:O67" si="5">N4*40/1000</f>
        <v>5.4580179170243999E-2</v>
      </c>
      <c r="P4" s="19">
        <f t="shared" ref="P4:P67" si="6">M4+O4</f>
        <v>0.1137136343926102</v>
      </c>
      <c r="Q4" s="19">
        <f t="shared" ref="Q4:Q69" si="7">L4*0.48</f>
        <v>0.7096014626683943</v>
      </c>
      <c r="R4" s="19">
        <f t="shared" ref="R4:R67" si="8">N4*0.39</f>
        <v>0.53215674690987902</v>
      </c>
      <c r="S4" s="19">
        <f t="shared" ref="S4:S67" si="9">R4+Q4</f>
        <v>1.2417582095782733</v>
      </c>
      <c r="T4" s="19">
        <f t="shared" ref="T4:T67" si="10">S4*40/1000</f>
        <v>4.9670328383130936E-2</v>
      </c>
      <c r="U4" s="21">
        <f t="shared" ref="U4:U69" si="11">(L4+N4)</f>
        <v>2.8428408598152552</v>
      </c>
    </row>
    <row r="5" spans="1:21" ht="16" hidden="1" thickBot="1" x14ac:dyDescent="0.25">
      <c r="A5" s="14">
        <v>2015</v>
      </c>
      <c r="B5" s="15" t="s">
        <v>21</v>
      </c>
      <c r="C5" s="16" t="s">
        <v>22</v>
      </c>
      <c r="D5" s="16" t="str">
        <f t="shared" si="0"/>
        <v>2015_2015 Sample Plot # 01_Avi</v>
      </c>
      <c r="E5" s="17">
        <v>2.5</v>
      </c>
      <c r="F5" s="17">
        <f t="shared" si="1"/>
        <v>0.8</v>
      </c>
      <c r="G5" s="18">
        <v>80</v>
      </c>
      <c r="H5" s="19">
        <f t="shared" ref="H4:H69" si="12">I5/100</f>
        <v>0.97900000000000009</v>
      </c>
      <c r="I5" s="20">
        <f t="shared" ref="I4:I66" si="13">J5/3.142</f>
        <v>97.9</v>
      </c>
      <c r="J5" s="20">
        <v>307.60180000000003</v>
      </c>
      <c r="K5" s="19">
        <f t="shared" ref="K5:K12" si="14">2.14*(LOG(H5,10))+0.2</f>
        <v>0.18027496045871505</v>
      </c>
      <c r="L5" s="19">
        <f t="shared" si="2"/>
        <v>1.5145198175244712</v>
      </c>
      <c r="M5" s="19">
        <f t="shared" si="3"/>
        <v>6.0580792700978846E-2</v>
      </c>
      <c r="N5" s="19">
        <f t="shared" si="4"/>
        <v>1.3979017915750869</v>
      </c>
      <c r="O5" s="19">
        <f t="shared" si="5"/>
        <v>5.5916071663003476E-2</v>
      </c>
      <c r="P5" s="19">
        <f t="shared" si="6"/>
        <v>0.11649686436398232</v>
      </c>
      <c r="Q5" s="19">
        <f t="shared" si="7"/>
        <v>0.72696951241174612</v>
      </c>
      <c r="R5" s="19">
        <f t="shared" si="8"/>
        <v>0.5451816987142839</v>
      </c>
      <c r="S5" s="19">
        <f t="shared" si="9"/>
        <v>1.27215121112603</v>
      </c>
      <c r="T5" s="19">
        <f t="shared" si="10"/>
        <v>5.0886048445041195E-2</v>
      </c>
      <c r="U5" s="21">
        <f t="shared" si="11"/>
        <v>2.9124216090995581</v>
      </c>
    </row>
    <row r="6" spans="1:21" ht="16" hidden="1" thickBot="1" x14ac:dyDescent="0.25">
      <c r="A6" s="14">
        <v>2015</v>
      </c>
      <c r="B6" s="15" t="s">
        <v>21</v>
      </c>
      <c r="C6" s="16" t="s">
        <v>22</v>
      </c>
      <c r="D6" s="16" t="str">
        <f t="shared" si="0"/>
        <v>2015_2015 Sample Plot # 01_Avi</v>
      </c>
      <c r="E6" s="17">
        <v>2.8</v>
      </c>
      <c r="F6" s="17">
        <f t="shared" si="1"/>
        <v>1.3</v>
      </c>
      <c r="G6" s="18">
        <v>130</v>
      </c>
      <c r="H6" s="19">
        <f t="shared" si="12"/>
        <v>1.3090000000000002</v>
      </c>
      <c r="I6" s="20">
        <f t="shared" si="13"/>
        <v>130.9</v>
      </c>
      <c r="J6" s="20">
        <v>411.2878</v>
      </c>
      <c r="K6" s="19">
        <f t="shared" si="14"/>
        <v>0.45025084361861756</v>
      </c>
      <c r="L6" s="19">
        <f t="shared" si="2"/>
        <v>2.8200112678237552</v>
      </c>
      <c r="M6" s="19">
        <f t="shared" si="3"/>
        <v>0.11280045071295021</v>
      </c>
      <c r="N6" s="19">
        <f t="shared" si="4"/>
        <v>2.6028704002013261</v>
      </c>
      <c r="O6" s="19">
        <f t="shared" si="5"/>
        <v>0.10411481600805304</v>
      </c>
      <c r="P6" s="19">
        <f t="shared" si="6"/>
        <v>0.21691526672100325</v>
      </c>
      <c r="Q6" s="19">
        <f t="shared" si="7"/>
        <v>1.3536054085554023</v>
      </c>
      <c r="R6" s="19">
        <f t="shared" si="8"/>
        <v>1.0151194560785173</v>
      </c>
      <c r="S6" s="19">
        <f t="shared" si="9"/>
        <v>2.3687248646339194</v>
      </c>
      <c r="T6" s="19">
        <f t="shared" si="10"/>
        <v>9.4748994585356766E-2</v>
      </c>
      <c r="U6" s="21">
        <f t="shared" si="11"/>
        <v>5.4228816680250809</v>
      </c>
    </row>
    <row r="7" spans="1:21" ht="16" hidden="1" thickBot="1" x14ac:dyDescent="0.25">
      <c r="A7" s="14">
        <v>2015</v>
      </c>
      <c r="B7" s="15" t="s">
        <v>21</v>
      </c>
      <c r="C7" s="16" t="s">
        <v>22</v>
      </c>
      <c r="D7" s="16" t="str">
        <f t="shared" si="0"/>
        <v>2015_2015 Sample Plot # 01_Avi</v>
      </c>
      <c r="E7" s="17">
        <v>3</v>
      </c>
      <c r="F7" s="17">
        <f t="shared" si="1"/>
        <v>1.1000000000000001</v>
      </c>
      <c r="G7" s="18">
        <v>110</v>
      </c>
      <c r="H7" s="19">
        <f t="shared" si="12"/>
        <v>1.5400000000000003</v>
      </c>
      <c r="I7" s="20">
        <f t="shared" si="13"/>
        <v>154.00000000000003</v>
      </c>
      <c r="J7" s="20">
        <v>483.86800000000005</v>
      </c>
      <c r="K7" s="19">
        <f t="shared" si="14"/>
        <v>0.60129434259003112</v>
      </c>
      <c r="L7" s="19">
        <f t="shared" si="2"/>
        <v>3.9929543270030381</v>
      </c>
      <c r="M7" s="19">
        <f t="shared" si="3"/>
        <v>0.15971817308012151</v>
      </c>
      <c r="N7" s="19">
        <f t="shared" si="4"/>
        <v>3.6854968438238043</v>
      </c>
      <c r="O7" s="19">
        <f t="shared" si="5"/>
        <v>0.14741987375295218</v>
      </c>
      <c r="P7" s="19">
        <f t="shared" si="6"/>
        <v>0.30713804683307366</v>
      </c>
      <c r="Q7" s="19">
        <f t="shared" si="7"/>
        <v>1.9166180769614583</v>
      </c>
      <c r="R7" s="19">
        <f t="shared" si="8"/>
        <v>1.4373437690912838</v>
      </c>
      <c r="S7" s="19">
        <f t="shared" si="9"/>
        <v>3.3539618460527421</v>
      </c>
      <c r="T7" s="19">
        <f t="shared" si="10"/>
        <v>0.13415847384210969</v>
      </c>
      <c r="U7" s="21">
        <f t="shared" si="11"/>
        <v>7.6784511708268424</v>
      </c>
    </row>
    <row r="8" spans="1:21" ht="16" hidden="1" thickBot="1" x14ac:dyDescent="0.25">
      <c r="A8" s="14">
        <v>2015</v>
      </c>
      <c r="B8" s="15" t="s">
        <v>21</v>
      </c>
      <c r="C8" s="16" t="s">
        <v>22</v>
      </c>
      <c r="D8" s="16" t="str">
        <f t="shared" si="0"/>
        <v>2015_2015 Sample Plot # 01_Avi</v>
      </c>
      <c r="E8" s="17">
        <v>1.3</v>
      </c>
      <c r="F8" s="17">
        <f t="shared" si="1"/>
        <v>0.7</v>
      </c>
      <c r="G8" s="18">
        <v>70</v>
      </c>
      <c r="H8" s="19">
        <f t="shared" si="12"/>
        <v>1.0100954805856144</v>
      </c>
      <c r="I8" s="20">
        <f t="shared" si="13"/>
        <v>101.00954805856144</v>
      </c>
      <c r="J8" s="20">
        <v>317.37200000000001</v>
      </c>
      <c r="K8" s="19">
        <f t="shared" si="14"/>
        <v>0.20933559586072001</v>
      </c>
      <c r="L8" s="19">
        <f t="shared" si="2"/>
        <v>1.6193308728392486</v>
      </c>
      <c r="M8" s="19">
        <f t="shared" si="3"/>
        <v>6.4773234913569955E-2</v>
      </c>
      <c r="N8" s="19">
        <f t="shared" si="4"/>
        <v>1.4946423956306265</v>
      </c>
      <c r="O8" s="19">
        <f t="shared" si="5"/>
        <v>5.9785695825225062E-2</v>
      </c>
      <c r="P8" s="19">
        <f t="shared" si="6"/>
        <v>0.12455893073879501</v>
      </c>
      <c r="Q8" s="19">
        <f t="shared" si="7"/>
        <v>0.77727881896283935</v>
      </c>
      <c r="R8" s="19">
        <f t="shared" si="8"/>
        <v>0.5829105342959443</v>
      </c>
      <c r="S8" s="19">
        <f t="shared" si="9"/>
        <v>1.3601893532587837</v>
      </c>
      <c r="T8" s="19">
        <f t="shared" si="10"/>
        <v>5.4407574130351348E-2</v>
      </c>
      <c r="U8" s="21">
        <f t="shared" si="11"/>
        <v>3.1139732684698753</v>
      </c>
    </row>
    <row r="9" spans="1:21" ht="16" hidden="1" thickBot="1" x14ac:dyDescent="0.25">
      <c r="A9" s="14">
        <v>2015</v>
      </c>
      <c r="B9" s="15" t="s">
        <v>21</v>
      </c>
      <c r="C9" s="16" t="s">
        <v>22</v>
      </c>
      <c r="D9" s="16" t="str">
        <f t="shared" si="0"/>
        <v>2015_2015 Sample Plot # 01_Avi</v>
      </c>
      <c r="E9" s="17">
        <v>1.1000000000000001</v>
      </c>
      <c r="F9" s="17">
        <f t="shared" si="1"/>
        <v>0.54</v>
      </c>
      <c r="G9" s="18">
        <v>54</v>
      </c>
      <c r="H9" s="19">
        <f t="shared" si="12"/>
        <v>1.0451050286441756</v>
      </c>
      <c r="I9" s="20">
        <f t="shared" si="13"/>
        <v>104.51050286441757</v>
      </c>
      <c r="J9" s="20">
        <v>328.37200000000001</v>
      </c>
      <c r="K9" s="19">
        <f t="shared" si="14"/>
        <v>0.24100226604162434</v>
      </c>
      <c r="L9" s="19">
        <f t="shared" si="2"/>
        <v>1.7418159617345206</v>
      </c>
      <c r="M9" s="19">
        <f t="shared" si="3"/>
        <v>6.9672638469380835E-2</v>
      </c>
      <c r="N9" s="19">
        <f t="shared" si="4"/>
        <v>1.6076961326809627</v>
      </c>
      <c r="O9" s="19">
        <f t="shared" si="5"/>
        <v>6.4307845307238515E-2</v>
      </c>
      <c r="P9" s="19">
        <f t="shared" si="6"/>
        <v>0.13398048377661936</v>
      </c>
      <c r="Q9" s="19">
        <f t="shared" si="7"/>
        <v>0.83607166163256985</v>
      </c>
      <c r="R9" s="19">
        <f t="shared" si="8"/>
        <v>0.62700149174557551</v>
      </c>
      <c r="S9" s="19">
        <f t="shared" si="9"/>
        <v>1.4630731533781454</v>
      </c>
      <c r="T9" s="19">
        <f t="shared" si="10"/>
        <v>5.8522926135125816E-2</v>
      </c>
      <c r="U9" s="21">
        <f t="shared" si="11"/>
        <v>3.3495120944154833</v>
      </c>
    </row>
    <row r="10" spans="1:21" ht="16" hidden="1" thickBot="1" x14ac:dyDescent="0.25">
      <c r="A10" s="14">
        <v>2015</v>
      </c>
      <c r="B10" s="15" t="s">
        <v>21</v>
      </c>
      <c r="C10" s="16" t="s">
        <v>22</v>
      </c>
      <c r="D10" s="16" t="str">
        <f t="shared" si="0"/>
        <v>2015_2015 Sample Plot # 01_Avi</v>
      </c>
      <c r="E10" s="17">
        <v>2.2000000000000002</v>
      </c>
      <c r="F10" s="17">
        <f t="shared" si="1"/>
        <v>0.94</v>
      </c>
      <c r="G10" s="18">
        <v>94</v>
      </c>
      <c r="H10" s="19">
        <f t="shared" si="12"/>
        <v>1.012</v>
      </c>
      <c r="I10" s="20">
        <f t="shared" si="13"/>
        <v>101.2</v>
      </c>
      <c r="J10" s="20">
        <v>317.97039999999998</v>
      </c>
      <c r="K10" s="19">
        <f t="shared" si="14"/>
        <v>0.21108629675808988</v>
      </c>
      <c r="L10" s="19">
        <f t="shared" si="2"/>
        <v>1.6258717935317113</v>
      </c>
      <c r="M10" s="19">
        <f t="shared" si="3"/>
        <v>6.5034871741268444E-2</v>
      </c>
      <c r="N10" s="19">
        <f t="shared" si="4"/>
        <v>1.5006796654297696</v>
      </c>
      <c r="O10" s="19">
        <f t="shared" si="5"/>
        <v>6.0027186617190788E-2</v>
      </c>
      <c r="P10" s="19">
        <f t="shared" si="6"/>
        <v>0.12506205835845924</v>
      </c>
      <c r="Q10" s="19">
        <f t="shared" si="7"/>
        <v>0.78041846089522138</v>
      </c>
      <c r="R10" s="19">
        <f t="shared" si="8"/>
        <v>0.58526506951761015</v>
      </c>
      <c r="S10" s="19">
        <f t="shared" si="9"/>
        <v>1.3656835304128316</v>
      </c>
      <c r="T10" s="19">
        <f t="shared" si="10"/>
        <v>5.4627341216513269E-2</v>
      </c>
      <c r="U10" s="21">
        <f t="shared" si="11"/>
        <v>3.1265514589614809</v>
      </c>
    </row>
    <row r="11" spans="1:21" ht="16" hidden="1" thickBot="1" x14ac:dyDescent="0.25">
      <c r="A11" s="14">
        <v>2015</v>
      </c>
      <c r="B11" s="15" t="s">
        <v>21</v>
      </c>
      <c r="C11" s="16" t="s">
        <v>22</v>
      </c>
      <c r="D11" s="16" t="str">
        <f t="shared" si="0"/>
        <v>2015_2015 Sample Plot # 01_Avi</v>
      </c>
      <c r="E11" s="17">
        <v>1.7</v>
      </c>
      <c r="F11" s="17">
        <f t="shared" si="1"/>
        <v>0.8</v>
      </c>
      <c r="G11" s="18">
        <v>80</v>
      </c>
      <c r="H11" s="19">
        <f t="shared" si="12"/>
        <v>1.0486059834500319</v>
      </c>
      <c r="I11" s="20">
        <f>J11/3.142</f>
        <v>104.86059834500318</v>
      </c>
      <c r="J11" s="20">
        <v>329.47199999999998</v>
      </c>
      <c r="K11" s="19">
        <f t="shared" si="14"/>
        <v>0.24411038943628294</v>
      </c>
      <c r="L11" s="19">
        <f t="shared" si="2"/>
        <v>1.75432636172726</v>
      </c>
      <c r="M11" s="19">
        <f t="shared" si="3"/>
        <v>7.0173054469090404E-2</v>
      </c>
      <c r="N11" s="19">
        <f t="shared" si="4"/>
        <v>1.6192432318742611</v>
      </c>
      <c r="O11" s="19">
        <f t="shared" si="5"/>
        <v>6.4769729274970447E-2</v>
      </c>
      <c r="P11" s="19">
        <f t="shared" si="6"/>
        <v>0.13494278374406085</v>
      </c>
      <c r="Q11" s="19">
        <f t="shared" si="7"/>
        <v>0.84207665362908479</v>
      </c>
      <c r="R11" s="19">
        <f t="shared" si="8"/>
        <v>0.63150486043096188</v>
      </c>
      <c r="S11" s="19">
        <f t="shared" si="9"/>
        <v>1.4735815140600468</v>
      </c>
      <c r="T11" s="19">
        <f t="shared" si="10"/>
        <v>5.8943260562401872E-2</v>
      </c>
      <c r="U11" s="21">
        <f t="shared" si="11"/>
        <v>3.3735695936015211</v>
      </c>
    </row>
    <row r="12" spans="1:21" ht="16" hidden="1" thickBot="1" x14ac:dyDescent="0.25">
      <c r="A12" s="14">
        <v>2015</v>
      </c>
      <c r="B12" s="15" t="s">
        <v>21</v>
      </c>
      <c r="C12" s="16" t="s">
        <v>22</v>
      </c>
      <c r="D12" s="16" t="str">
        <f t="shared" si="0"/>
        <v>2015_2015 Sample Plot # 01_Avi</v>
      </c>
      <c r="E12" s="17">
        <v>1.1000000000000001</v>
      </c>
      <c r="F12" s="17">
        <f t="shared" si="1"/>
        <v>0.62</v>
      </c>
      <c r="G12" s="18">
        <v>62</v>
      </c>
      <c r="H12" s="19">
        <f t="shared" si="12"/>
        <v>0.93013367281986026</v>
      </c>
      <c r="I12" s="20">
        <f t="shared" si="13"/>
        <v>93.013367281986021</v>
      </c>
      <c r="J12" s="20">
        <v>292.24800000000005</v>
      </c>
      <c r="K12" s="19">
        <f t="shared" si="14"/>
        <v>0.13268708547544292</v>
      </c>
      <c r="L12" s="19">
        <f t="shared" si="2"/>
        <v>1.3573351175063755</v>
      </c>
      <c r="M12" s="19">
        <f t="shared" si="3"/>
        <v>5.4293404700255017E-2</v>
      </c>
      <c r="N12" s="19">
        <f t="shared" si="4"/>
        <v>1.2528203134583846</v>
      </c>
      <c r="O12" s="19">
        <f t="shared" si="5"/>
        <v>5.0112812538335383E-2</v>
      </c>
      <c r="P12" s="19">
        <f t="shared" si="6"/>
        <v>0.10440621723859039</v>
      </c>
      <c r="Q12" s="19">
        <f t="shared" si="7"/>
        <v>0.65152085640306023</v>
      </c>
      <c r="R12" s="19">
        <f t="shared" si="8"/>
        <v>0.48859992224877002</v>
      </c>
      <c r="S12" s="19">
        <f t="shared" si="9"/>
        <v>1.1401207786518301</v>
      </c>
      <c r="T12" s="19">
        <f t="shared" si="10"/>
        <v>4.5604831146073208E-2</v>
      </c>
      <c r="U12" s="21">
        <f t="shared" si="11"/>
        <v>2.6101554309647601</v>
      </c>
    </row>
    <row r="13" spans="1:21" ht="16" hidden="1" thickBot="1" x14ac:dyDescent="0.25">
      <c r="A13" s="14"/>
      <c r="B13" s="15"/>
      <c r="C13" s="16"/>
      <c r="D13" s="16"/>
      <c r="E13" s="17"/>
      <c r="F13" s="17"/>
      <c r="G13" s="18"/>
      <c r="H13" s="19"/>
      <c r="I13" s="20"/>
      <c r="J13" s="20"/>
      <c r="K13" s="19"/>
      <c r="L13" s="19"/>
      <c r="M13" s="19"/>
      <c r="N13" s="19"/>
      <c r="O13" s="19"/>
      <c r="P13" s="19"/>
      <c r="Q13" s="19"/>
      <c r="R13" s="19"/>
      <c r="S13" s="19"/>
      <c r="T13" s="19"/>
      <c r="U13" s="21"/>
    </row>
    <row r="14" spans="1:21" ht="16" hidden="1" thickBot="1" x14ac:dyDescent="0.25">
      <c r="A14" s="14"/>
      <c r="B14" s="15"/>
      <c r="C14" s="16"/>
      <c r="D14" s="16"/>
      <c r="E14" s="17"/>
      <c r="F14" s="17"/>
      <c r="G14" s="18"/>
      <c r="H14" s="19"/>
      <c r="I14" s="20"/>
      <c r="J14" s="22"/>
      <c r="K14" s="19"/>
      <c r="L14" s="19"/>
      <c r="M14" s="19"/>
      <c r="N14" s="19"/>
      <c r="O14" s="19"/>
      <c r="P14" s="19"/>
      <c r="Q14" s="19"/>
      <c r="R14" s="19"/>
      <c r="S14" s="19"/>
      <c r="T14" s="19"/>
      <c r="U14" s="21"/>
    </row>
    <row r="15" spans="1:21" ht="16" hidden="1" thickBot="1" x14ac:dyDescent="0.25">
      <c r="A15" s="14"/>
      <c r="B15" s="15"/>
      <c r="C15" s="16"/>
      <c r="D15" s="16"/>
      <c r="E15" s="17"/>
      <c r="F15" s="17"/>
      <c r="G15" s="18"/>
      <c r="H15" s="19"/>
      <c r="I15" s="20"/>
      <c r="J15" s="22"/>
      <c r="K15" s="19"/>
      <c r="L15" s="19"/>
      <c r="M15" s="19"/>
      <c r="N15" s="19"/>
      <c r="O15" s="19"/>
      <c r="P15" s="19"/>
      <c r="Q15" s="19"/>
      <c r="R15" s="19"/>
      <c r="S15" s="19"/>
      <c r="T15" s="19"/>
      <c r="U15" s="21"/>
    </row>
    <row r="16" spans="1:21" ht="16" hidden="1" thickBot="1" x14ac:dyDescent="0.25">
      <c r="A16" s="14"/>
      <c r="B16" s="15"/>
      <c r="C16" s="16"/>
      <c r="D16" s="16"/>
      <c r="E16" s="17"/>
      <c r="F16" s="17"/>
      <c r="G16" s="18"/>
      <c r="H16" s="19"/>
      <c r="I16" s="20"/>
      <c r="J16" s="22"/>
      <c r="K16" s="19"/>
      <c r="L16" s="19"/>
      <c r="M16" s="19"/>
      <c r="N16" s="19"/>
      <c r="O16" s="19"/>
      <c r="P16" s="19"/>
      <c r="Q16" s="19"/>
      <c r="R16" s="19"/>
      <c r="S16" s="19"/>
      <c r="T16" s="19"/>
      <c r="U16" s="21"/>
    </row>
    <row r="17" spans="1:21" ht="16" hidden="1" thickBot="1" x14ac:dyDescent="0.25">
      <c r="A17" s="14"/>
      <c r="B17" s="15"/>
      <c r="C17" s="16"/>
      <c r="D17" s="16"/>
      <c r="E17" s="17"/>
      <c r="F17" s="17"/>
      <c r="G17" s="18"/>
      <c r="H17" s="19"/>
      <c r="I17" s="20"/>
      <c r="J17" s="22"/>
      <c r="K17" s="19"/>
      <c r="L17" s="19"/>
      <c r="M17" s="19"/>
      <c r="N17" s="19"/>
      <c r="O17" s="19"/>
      <c r="P17" s="19"/>
      <c r="Q17" s="19"/>
      <c r="R17" s="19"/>
      <c r="S17" s="19"/>
      <c r="T17" s="19"/>
      <c r="U17" s="21"/>
    </row>
    <row r="18" spans="1:21" ht="16" hidden="1" thickBot="1" x14ac:dyDescent="0.25">
      <c r="A18" s="14"/>
      <c r="B18" s="15"/>
      <c r="C18" s="16"/>
      <c r="D18" s="16"/>
      <c r="E18" s="17"/>
      <c r="F18" s="17"/>
      <c r="G18" s="18"/>
      <c r="H18" s="19"/>
      <c r="I18" s="20"/>
      <c r="J18" s="22"/>
      <c r="K18" s="19"/>
      <c r="L18" s="19"/>
      <c r="M18" s="19"/>
      <c r="N18" s="19"/>
      <c r="O18" s="19"/>
      <c r="P18" s="19"/>
      <c r="Q18" s="19"/>
      <c r="R18" s="19"/>
      <c r="S18" s="19"/>
      <c r="T18" s="19"/>
      <c r="U18" s="21"/>
    </row>
    <row r="19" spans="1:21" ht="16" hidden="1" thickBot="1" x14ac:dyDescent="0.25">
      <c r="A19" s="14">
        <v>2015</v>
      </c>
      <c r="B19" s="15" t="s">
        <v>21</v>
      </c>
      <c r="C19" s="16" t="s">
        <v>22</v>
      </c>
      <c r="D19" s="16" t="str">
        <f t="shared" ref="D19:D28" si="15">A19&amp;"_"&amp;B19&amp;"_"&amp;C19</f>
        <v>2015_2015 Sample Plot # 01_Avi</v>
      </c>
      <c r="E19" s="17">
        <v>2.4</v>
      </c>
      <c r="F19" s="17">
        <f t="shared" si="1"/>
        <v>1.3</v>
      </c>
      <c r="G19" s="18">
        <v>130</v>
      </c>
      <c r="H19" s="19">
        <f t="shared" si="12"/>
        <v>1.32</v>
      </c>
      <c r="I19" s="20">
        <f t="shared" si="13"/>
        <v>132</v>
      </c>
      <c r="J19" s="20">
        <v>414.74399999999997</v>
      </c>
      <c r="K19" s="19">
        <f t="shared" ref="K19:K28" si="16">2.14*(LOG(H19,10))+0.2</f>
        <v>0.45802821278051881</v>
      </c>
      <c r="L19" s="19">
        <f t="shared" ref="L19:L28" si="17">10^K19</f>
        <v>2.8709670806716865</v>
      </c>
      <c r="M19" s="19">
        <f t="shared" si="3"/>
        <v>0.11483868322686747</v>
      </c>
      <c r="N19" s="19">
        <f t="shared" ref="N19:N28" si="18">0.923*L19</f>
        <v>2.649902615459967</v>
      </c>
      <c r="O19" s="19">
        <f t="shared" si="5"/>
        <v>0.10599610461839867</v>
      </c>
      <c r="P19" s="19">
        <f t="shared" si="6"/>
        <v>0.22083478784526614</v>
      </c>
      <c r="Q19" s="19">
        <f t="shared" si="7"/>
        <v>1.3780641987224094</v>
      </c>
      <c r="R19" s="19">
        <f t="shared" si="8"/>
        <v>1.0334620200293871</v>
      </c>
      <c r="S19" s="19">
        <f t="shared" si="9"/>
        <v>2.4115262187517965</v>
      </c>
      <c r="T19" s="19">
        <f t="shared" si="10"/>
        <v>9.6461048750071859E-2</v>
      </c>
      <c r="U19" s="21">
        <f t="shared" si="11"/>
        <v>5.520869696131653</v>
      </c>
    </row>
    <row r="20" spans="1:21" ht="16" hidden="1" thickBot="1" x14ac:dyDescent="0.25">
      <c r="A20" s="14">
        <v>2015</v>
      </c>
      <c r="B20" s="15" t="s">
        <v>21</v>
      </c>
      <c r="C20" s="16" t="s">
        <v>22</v>
      </c>
      <c r="D20" s="16" t="str">
        <f t="shared" si="15"/>
        <v>2015_2015 Sample Plot # 01_Avi</v>
      </c>
      <c r="E20" s="17">
        <v>3.4</v>
      </c>
      <c r="F20" s="17">
        <f t="shared" si="1"/>
        <v>1.1100000000000001</v>
      </c>
      <c r="G20" s="18">
        <v>111</v>
      </c>
      <c r="H20" s="19">
        <f t="shared" si="12"/>
        <v>2.4860000000000002</v>
      </c>
      <c r="I20" s="20">
        <f t="shared" si="13"/>
        <v>248.60000000000002</v>
      </c>
      <c r="J20" s="20">
        <v>781.10120000000006</v>
      </c>
      <c r="K20" s="19">
        <f t="shared" si="16"/>
        <v>1.0463724060140396</v>
      </c>
      <c r="L20" s="19">
        <f t="shared" si="17"/>
        <v>11.126854422324127</v>
      </c>
      <c r="M20" s="19">
        <f t="shared" si="3"/>
        <v>0.44507417689296513</v>
      </c>
      <c r="N20" s="19">
        <f t="shared" si="18"/>
        <v>10.270086631805171</v>
      </c>
      <c r="O20" s="19">
        <f t="shared" si="5"/>
        <v>0.41080346527220685</v>
      </c>
      <c r="P20" s="19">
        <f t="shared" si="6"/>
        <v>0.85587764216517193</v>
      </c>
      <c r="Q20" s="19">
        <f t="shared" si="7"/>
        <v>5.3408901227155807</v>
      </c>
      <c r="R20" s="19">
        <f t="shared" si="8"/>
        <v>4.0053337864040168</v>
      </c>
      <c r="S20" s="19">
        <f t="shared" si="9"/>
        <v>9.3462239091195976</v>
      </c>
      <c r="T20" s="19">
        <f t="shared" si="10"/>
        <v>0.37384895636478394</v>
      </c>
      <c r="U20" s="21">
        <f t="shared" si="11"/>
        <v>21.3969410541293</v>
      </c>
    </row>
    <row r="21" spans="1:21" ht="16" hidden="1" thickBot="1" x14ac:dyDescent="0.25">
      <c r="A21" s="14">
        <v>2015</v>
      </c>
      <c r="B21" s="15" t="s">
        <v>21</v>
      </c>
      <c r="C21" s="16" t="s">
        <v>22</v>
      </c>
      <c r="D21" s="16" t="str">
        <f t="shared" si="15"/>
        <v>2015_2015 Sample Plot # 01_Avi</v>
      </c>
      <c r="E21" s="17">
        <v>2</v>
      </c>
      <c r="F21" s="17">
        <f t="shared" si="1"/>
        <v>0.8</v>
      </c>
      <c r="G21" s="18">
        <v>80</v>
      </c>
      <c r="H21" s="19">
        <f t="shared" si="12"/>
        <v>1.01506683640993</v>
      </c>
      <c r="I21" s="20">
        <f t="shared" si="13"/>
        <v>101.506683640993</v>
      </c>
      <c r="J21" s="20">
        <v>318.93400000000003</v>
      </c>
      <c r="K21" s="19">
        <f t="shared" si="16"/>
        <v>0.21389852751555688</v>
      </c>
      <c r="L21" s="19">
        <f t="shared" si="17"/>
        <v>1.6364341255102008</v>
      </c>
      <c r="M21" s="19">
        <f t="shared" si="3"/>
        <v>6.545736502040804E-2</v>
      </c>
      <c r="N21" s="19">
        <f t="shared" si="18"/>
        <v>1.5104286978459154</v>
      </c>
      <c r="O21" s="19">
        <f t="shared" si="5"/>
        <v>6.0417147913836615E-2</v>
      </c>
      <c r="P21" s="19">
        <f t="shared" si="6"/>
        <v>0.12587451293424465</v>
      </c>
      <c r="Q21" s="19">
        <f t="shared" si="7"/>
        <v>0.78548838024489642</v>
      </c>
      <c r="R21" s="19">
        <f t="shared" si="8"/>
        <v>0.58906719215990699</v>
      </c>
      <c r="S21" s="19">
        <f t="shared" si="9"/>
        <v>1.3745555724048035</v>
      </c>
      <c r="T21" s="19">
        <f t="shared" si="10"/>
        <v>5.4982222896192139E-2</v>
      </c>
      <c r="U21" s="21">
        <f t="shared" si="11"/>
        <v>3.1468628233561162</v>
      </c>
    </row>
    <row r="22" spans="1:21" ht="16" hidden="1" thickBot="1" x14ac:dyDescent="0.25">
      <c r="A22" s="14">
        <v>2015</v>
      </c>
      <c r="B22" s="15" t="s">
        <v>21</v>
      </c>
      <c r="C22" s="16" t="s">
        <v>22</v>
      </c>
      <c r="D22" s="16" t="str">
        <f t="shared" si="15"/>
        <v>2015_2015 Sample Plot # 01_Avi</v>
      </c>
      <c r="E22" s="17">
        <v>1</v>
      </c>
      <c r="F22" s="17">
        <f t="shared" si="1"/>
        <v>0.67</v>
      </c>
      <c r="G22" s="18">
        <v>67</v>
      </c>
      <c r="H22" s="19">
        <f t="shared" si="12"/>
        <v>1.0081909611712288</v>
      </c>
      <c r="I22" s="20">
        <f t="shared" si="13"/>
        <v>100.81909611712287</v>
      </c>
      <c r="J22" s="20">
        <v>316.77360000000004</v>
      </c>
      <c r="K22" s="19">
        <f t="shared" si="16"/>
        <v>0.2075815909270585</v>
      </c>
      <c r="L22" s="19">
        <f t="shared" si="17"/>
        <v>1.612803996448712</v>
      </c>
      <c r="M22" s="19">
        <f t="shared" si="3"/>
        <v>6.4512159857948476E-2</v>
      </c>
      <c r="N22" s="19">
        <f t="shared" si="18"/>
        <v>1.4886180887221612</v>
      </c>
      <c r="O22" s="19">
        <f t="shared" si="5"/>
        <v>5.9544723548886444E-2</v>
      </c>
      <c r="P22" s="19">
        <f t="shared" si="6"/>
        <v>0.12405688340683492</v>
      </c>
      <c r="Q22" s="19">
        <f t="shared" si="7"/>
        <v>0.77414591829538171</v>
      </c>
      <c r="R22" s="19">
        <f t="shared" si="8"/>
        <v>0.58056105460164287</v>
      </c>
      <c r="S22" s="19">
        <f t="shared" si="9"/>
        <v>1.3547069728970245</v>
      </c>
      <c r="T22" s="19">
        <f t="shared" si="10"/>
        <v>5.4188278915880982E-2</v>
      </c>
      <c r="U22" s="21">
        <f t="shared" si="11"/>
        <v>3.1014220851708734</v>
      </c>
    </row>
    <row r="23" spans="1:21" ht="16" hidden="1" thickBot="1" x14ac:dyDescent="0.25">
      <c r="A23" s="14">
        <v>2015</v>
      </c>
      <c r="B23" s="15" t="s">
        <v>21</v>
      </c>
      <c r="C23" s="16" t="s">
        <v>22</v>
      </c>
      <c r="D23" s="16" t="str">
        <f t="shared" si="15"/>
        <v>2015_2015 Sample Plot # 01_Avi</v>
      </c>
      <c r="E23" s="17">
        <v>2.2000000000000002</v>
      </c>
      <c r="F23" s="17">
        <f t="shared" si="1"/>
        <v>0.8</v>
      </c>
      <c r="G23" s="18">
        <v>80</v>
      </c>
      <c r="H23" s="19">
        <f t="shared" si="12"/>
        <v>0.77000000000000013</v>
      </c>
      <c r="I23" s="20">
        <f t="shared" si="13"/>
        <v>77.000000000000014</v>
      </c>
      <c r="J23" s="20">
        <v>241.93400000000003</v>
      </c>
      <c r="K23" s="19">
        <f t="shared" si="16"/>
        <v>-4.2909848130888634E-2</v>
      </c>
      <c r="L23" s="19">
        <f t="shared" si="17"/>
        <v>0.90592063451544991</v>
      </c>
      <c r="M23" s="19">
        <f t="shared" si="3"/>
        <v>3.6236825380617996E-2</v>
      </c>
      <c r="N23" s="19">
        <f t="shared" si="18"/>
        <v>0.83616474565776033</v>
      </c>
      <c r="O23" s="19">
        <f t="shared" si="5"/>
        <v>3.3446589826310415E-2</v>
      </c>
      <c r="P23" s="19">
        <f t="shared" si="6"/>
        <v>6.9683415206928417E-2</v>
      </c>
      <c r="Q23" s="19">
        <f t="shared" si="7"/>
        <v>0.43484190456741595</v>
      </c>
      <c r="R23" s="19">
        <f t="shared" si="8"/>
        <v>0.32610425080652655</v>
      </c>
      <c r="S23" s="19">
        <f t="shared" si="9"/>
        <v>0.7609461553739425</v>
      </c>
      <c r="T23" s="19">
        <f t="shared" si="10"/>
        <v>3.0437846214957702E-2</v>
      </c>
      <c r="U23" s="21">
        <f t="shared" si="11"/>
        <v>1.7420853801732101</v>
      </c>
    </row>
    <row r="24" spans="1:21" ht="16" hidden="1" thickBot="1" x14ac:dyDescent="0.25">
      <c r="A24" s="14">
        <v>2015</v>
      </c>
      <c r="B24" s="15" t="s">
        <v>21</v>
      </c>
      <c r="C24" s="16" t="s">
        <v>22</v>
      </c>
      <c r="D24" s="16" t="str">
        <f t="shared" si="15"/>
        <v>2015_2015 Sample Plot # 01_Avi</v>
      </c>
      <c r="E24" s="17">
        <v>2.1</v>
      </c>
      <c r="F24" s="17">
        <f t="shared" si="1"/>
        <v>0.71</v>
      </c>
      <c r="G24" s="18">
        <v>71</v>
      </c>
      <c r="H24" s="19">
        <f t="shared" si="12"/>
        <v>0.90200000000000014</v>
      </c>
      <c r="I24" s="20">
        <f t="shared" si="13"/>
        <v>90.200000000000017</v>
      </c>
      <c r="J24" s="20">
        <v>283.40840000000003</v>
      </c>
      <c r="K24" s="19">
        <f t="shared" si="16"/>
        <v>0.10414199033975545</v>
      </c>
      <c r="L24" s="19">
        <f t="shared" si="17"/>
        <v>1.2709895807707525</v>
      </c>
      <c r="M24" s="19">
        <f t="shared" si="3"/>
        <v>5.0839583230830099E-2</v>
      </c>
      <c r="N24" s="19">
        <f t="shared" si="18"/>
        <v>1.1731233830514047</v>
      </c>
      <c r="O24" s="19">
        <f t="shared" si="5"/>
        <v>4.6924935322056188E-2</v>
      </c>
      <c r="P24" s="19">
        <f t="shared" si="6"/>
        <v>9.7764518552886287E-2</v>
      </c>
      <c r="Q24" s="19">
        <f t="shared" si="7"/>
        <v>0.61007499876996119</v>
      </c>
      <c r="R24" s="19">
        <f t="shared" si="8"/>
        <v>0.45751811939004788</v>
      </c>
      <c r="S24" s="19">
        <f t="shared" si="9"/>
        <v>1.0675931181600091</v>
      </c>
      <c r="T24" s="19">
        <f t="shared" si="10"/>
        <v>4.2703724726400369E-2</v>
      </c>
      <c r="U24" s="21">
        <f t="shared" si="11"/>
        <v>2.4441129638221573</v>
      </c>
    </row>
    <row r="25" spans="1:21" ht="16" hidden="1" thickBot="1" x14ac:dyDescent="0.25">
      <c r="A25" s="14">
        <v>2015</v>
      </c>
      <c r="B25" s="15" t="s">
        <v>21</v>
      </c>
      <c r="C25" s="16" t="s">
        <v>22</v>
      </c>
      <c r="D25" s="16" t="str">
        <f t="shared" si="15"/>
        <v>2015_2015 Sample Plot # 01_Avi</v>
      </c>
      <c r="E25" s="17">
        <v>2.4</v>
      </c>
      <c r="F25" s="17">
        <f t="shared" si="1"/>
        <v>0.9</v>
      </c>
      <c r="G25" s="18">
        <v>90</v>
      </c>
      <c r="H25" s="19">
        <f t="shared" si="12"/>
        <v>0.93500000000000016</v>
      </c>
      <c r="I25" s="20">
        <f t="shared" si="13"/>
        <v>93.500000000000014</v>
      </c>
      <c r="J25" s="20">
        <v>293.77700000000004</v>
      </c>
      <c r="K25" s="19">
        <f t="shared" si="16"/>
        <v>0.13753684726718821</v>
      </c>
      <c r="L25" s="19">
        <f t="shared" si="17"/>
        <v>1.3725774109815871</v>
      </c>
      <c r="M25" s="19">
        <f t="shared" si="3"/>
        <v>5.4903096439263485E-2</v>
      </c>
      <c r="N25" s="19">
        <f t="shared" si="18"/>
        <v>1.266888950336005</v>
      </c>
      <c r="O25" s="19">
        <f t="shared" si="5"/>
        <v>5.0675558013440203E-2</v>
      </c>
      <c r="P25" s="19">
        <f t="shared" si="6"/>
        <v>0.10557865445270369</v>
      </c>
      <c r="Q25" s="19">
        <f t="shared" si="7"/>
        <v>0.65883715727116177</v>
      </c>
      <c r="R25" s="19">
        <f t="shared" si="8"/>
        <v>0.49408669063104199</v>
      </c>
      <c r="S25" s="19">
        <f t="shared" si="9"/>
        <v>1.1529238479022037</v>
      </c>
      <c r="T25" s="19">
        <f t="shared" si="10"/>
        <v>4.6116953916088152E-2</v>
      </c>
      <c r="U25" s="21">
        <f t="shared" si="11"/>
        <v>2.6394663613175924</v>
      </c>
    </row>
    <row r="26" spans="1:21" ht="16" hidden="1" thickBot="1" x14ac:dyDescent="0.25">
      <c r="A26" s="14">
        <v>2015</v>
      </c>
      <c r="B26" s="15" t="s">
        <v>21</v>
      </c>
      <c r="C26" s="16" t="s">
        <v>22</v>
      </c>
      <c r="D26" s="16" t="str">
        <f t="shared" si="15"/>
        <v>2015_2015 Sample Plot # 01_Avi</v>
      </c>
      <c r="E26" s="17">
        <v>3.4</v>
      </c>
      <c r="F26" s="17">
        <f t="shared" si="1"/>
        <v>1.05</v>
      </c>
      <c r="G26" s="18">
        <v>105</v>
      </c>
      <c r="H26" s="19">
        <f t="shared" si="12"/>
        <v>2.3760000000000003</v>
      </c>
      <c r="I26" s="20">
        <f t="shared" si="13"/>
        <v>237.60000000000002</v>
      </c>
      <c r="J26" s="20">
        <v>746.53920000000005</v>
      </c>
      <c r="K26" s="19">
        <f t="shared" si="16"/>
        <v>1.0043113737015938</v>
      </c>
      <c r="L26" s="19">
        <f t="shared" si="17"/>
        <v>10.099767439698214</v>
      </c>
      <c r="M26" s="19">
        <f t="shared" si="3"/>
        <v>0.40399069758792855</v>
      </c>
      <c r="N26" s="19">
        <f t="shared" si="18"/>
        <v>9.3220853468414511</v>
      </c>
      <c r="O26" s="19">
        <f t="shared" si="5"/>
        <v>0.37288341387365803</v>
      </c>
      <c r="P26" s="19">
        <f t="shared" si="6"/>
        <v>0.77687411146158658</v>
      </c>
      <c r="Q26" s="19">
        <f t="shared" si="7"/>
        <v>4.8478883710551424</v>
      </c>
      <c r="R26" s="19">
        <f t="shared" si="8"/>
        <v>3.6356132852681662</v>
      </c>
      <c r="S26" s="19">
        <f t="shared" si="9"/>
        <v>8.483501656323309</v>
      </c>
      <c r="T26" s="19">
        <f t="shared" si="10"/>
        <v>0.33934006625293239</v>
      </c>
      <c r="U26" s="21">
        <f t="shared" si="11"/>
        <v>19.421852786539667</v>
      </c>
    </row>
    <row r="27" spans="1:21" ht="16" hidden="1" thickBot="1" x14ac:dyDescent="0.25">
      <c r="A27" s="14">
        <v>2015</v>
      </c>
      <c r="B27" s="15" t="s">
        <v>21</v>
      </c>
      <c r="C27" s="16" t="s">
        <v>22</v>
      </c>
      <c r="D27" s="16" t="str">
        <f t="shared" si="15"/>
        <v>2015_2015 Sample Plot # 01_Avi</v>
      </c>
      <c r="E27" s="17">
        <v>1.9</v>
      </c>
      <c r="F27" s="17">
        <f t="shared" si="1"/>
        <v>0.9</v>
      </c>
      <c r="G27" s="18">
        <v>90</v>
      </c>
      <c r="H27" s="19">
        <f t="shared" si="12"/>
        <v>0.77000000000000013</v>
      </c>
      <c r="I27" s="20">
        <f t="shared" si="13"/>
        <v>77.000000000000014</v>
      </c>
      <c r="J27" s="20">
        <v>241.93400000000003</v>
      </c>
      <c r="K27" s="19">
        <f t="shared" si="16"/>
        <v>-4.2909848130888634E-2</v>
      </c>
      <c r="L27" s="19">
        <f t="shared" si="17"/>
        <v>0.90592063451544991</v>
      </c>
      <c r="M27" s="19">
        <f t="shared" si="3"/>
        <v>3.6236825380617996E-2</v>
      </c>
      <c r="N27" s="19">
        <f t="shared" si="18"/>
        <v>0.83616474565776033</v>
      </c>
      <c r="O27" s="19">
        <f t="shared" si="5"/>
        <v>3.3446589826310415E-2</v>
      </c>
      <c r="P27" s="19">
        <f t="shared" si="6"/>
        <v>6.9683415206928417E-2</v>
      </c>
      <c r="Q27" s="19">
        <f t="shared" si="7"/>
        <v>0.43484190456741595</v>
      </c>
      <c r="R27" s="19">
        <f t="shared" si="8"/>
        <v>0.32610425080652655</v>
      </c>
      <c r="S27" s="19">
        <f t="shared" si="9"/>
        <v>0.7609461553739425</v>
      </c>
      <c r="T27" s="19">
        <f t="shared" si="10"/>
        <v>3.0437846214957702E-2</v>
      </c>
      <c r="U27" s="21">
        <f t="shared" si="11"/>
        <v>1.7420853801732101</v>
      </c>
    </row>
    <row r="28" spans="1:21" ht="16" hidden="1" thickBot="1" x14ac:dyDescent="0.25">
      <c r="A28" s="14">
        <v>2015</v>
      </c>
      <c r="B28" s="15" t="s">
        <v>21</v>
      </c>
      <c r="C28" s="16" t="s">
        <v>22</v>
      </c>
      <c r="D28" s="16" t="str">
        <f t="shared" si="15"/>
        <v>2015_2015 Sample Plot # 01_Avi</v>
      </c>
      <c r="E28" s="17">
        <v>4.9000000000000004</v>
      </c>
      <c r="F28" s="17">
        <f t="shared" si="1"/>
        <v>1.8</v>
      </c>
      <c r="G28" s="18">
        <v>180</v>
      </c>
      <c r="H28" s="19">
        <f t="shared" si="12"/>
        <v>3.8719999999999999</v>
      </c>
      <c r="I28" s="20">
        <f t="shared" si="13"/>
        <v>387.2</v>
      </c>
      <c r="J28" s="20">
        <v>1216.5824</v>
      </c>
      <c r="K28" s="19">
        <f t="shared" si="16"/>
        <v>1.4581816460818018</v>
      </c>
      <c r="L28" s="19">
        <f t="shared" si="17"/>
        <v>28.71981553104024</v>
      </c>
      <c r="M28" s="19">
        <f t="shared" si="3"/>
        <v>1.1487926212416095</v>
      </c>
      <c r="N28" s="19">
        <f t="shared" si="18"/>
        <v>26.508389735150143</v>
      </c>
      <c r="O28" s="19">
        <f t="shared" si="5"/>
        <v>1.0603355894060058</v>
      </c>
      <c r="P28" s="19">
        <f t="shared" si="6"/>
        <v>2.2091282106476156</v>
      </c>
      <c r="Q28" s="19">
        <f t="shared" si="7"/>
        <v>13.785511454899314</v>
      </c>
      <c r="R28" s="19">
        <f t="shared" si="8"/>
        <v>10.338271996708556</v>
      </c>
      <c r="S28" s="19">
        <f t="shared" si="9"/>
        <v>24.123783451607871</v>
      </c>
      <c r="T28" s="19">
        <f t="shared" si="10"/>
        <v>0.96495133806431477</v>
      </c>
      <c r="U28" s="21">
        <f t="shared" si="11"/>
        <v>55.228205266190386</v>
      </c>
    </row>
    <row r="29" spans="1:21" ht="16" hidden="1" thickBot="1" x14ac:dyDescent="0.25">
      <c r="A29" s="14"/>
      <c r="B29" s="15"/>
      <c r="C29" s="16"/>
      <c r="D29" s="16"/>
      <c r="E29" s="17"/>
      <c r="F29" s="17"/>
      <c r="G29" s="18"/>
      <c r="H29" s="19"/>
      <c r="I29" s="20"/>
      <c r="J29" s="20"/>
      <c r="K29" s="19"/>
      <c r="L29" s="19"/>
      <c r="M29" s="19"/>
      <c r="N29" s="19"/>
      <c r="O29" s="19"/>
      <c r="P29" s="19"/>
      <c r="Q29" s="19"/>
      <c r="R29" s="19"/>
      <c r="S29" s="19"/>
      <c r="T29" s="19"/>
      <c r="U29" s="21"/>
    </row>
    <row r="30" spans="1:21" ht="16" hidden="1" thickBot="1" x14ac:dyDescent="0.25">
      <c r="A30" s="14"/>
      <c r="B30" s="15"/>
      <c r="C30" s="16"/>
      <c r="D30" s="16"/>
      <c r="E30" s="17"/>
      <c r="F30" s="17"/>
      <c r="G30" s="18"/>
      <c r="H30" s="19"/>
      <c r="I30" s="20"/>
      <c r="J30" s="20"/>
      <c r="K30" s="19"/>
      <c r="L30" s="19"/>
      <c r="M30" s="19"/>
      <c r="N30" s="19"/>
      <c r="O30" s="19"/>
      <c r="P30" s="19"/>
      <c r="Q30" s="19"/>
      <c r="R30" s="19"/>
      <c r="S30" s="19"/>
      <c r="T30" s="19"/>
      <c r="U30" s="21"/>
    </row>
    <row r="31" spans="1:21" ht="16" hidden="1" thickBot="1" x14ac:dyDescent="0.25">
      <c r="A31" s="14"/>
      <c r="B31" s="15"/>
      <c r="C31" s="16"/>
      <c r="D31" s="16"/>
      <c r="E31" s="17"/>
      <c r="F31" s="17"/>
      <c r="G31" s="18"/>
      <c r="H31" s="19"/>
      <c r="I31" s="20"/>
      <c r="J31" s="22"/>
      <c r="K31" s="19"/>
      <c r="L31" s="19"/>
      <c r="M31" s="19"/>
      <c r="N31" s="19"/>
      <c r="O31" s="19"/>
      <c r="P31" s="19"/>
      <c r="Q31" s="19"/>
      <c r="R31" s="19"/>
      <c r="S31" s="19"/>
      <c r="T31" s="19"/>
      <c r="U31" s="21"/>
    </row>
    <row r="32" spans="1:21" ht="16" hidden="1" thickBot="1" x14ac:dyDescent="0.25">
      <c r="A32" s="14"/>
      <c r="B32" s="15"/>
      <c r="C32" s="16"/>
      <c r="D32" s="16"/>
      <c r="E32" s="17"/>
      <c r="F32" s="17"/>
      <c r="G32" s="18"/>
      <c r="H32" s="19"/>
      <c r="I32" s="20"/>
      <c r="J32" s="22"/>
      <c r="K32" s="19"/>
      <c r="L32" s="19"/>
      <c r="M32" s="19"/>
      <c r="N32" s="19"/>
      <c r="O32" s="19"/>
      <c r="P32" s="19"/>
      <c r="Q32" s="19"/>
      <c r="R32" s="19"/>
      <c r="S32" s="19"/>
      <c r="T32" s="19"/>
      <c r="U32" s="21"/>
    </row>
    <row r="33" spans="1:21" ht="16" hidden="1" thickBot="1" x14ac:dyDescent="0.25">
      <c r="A33" s="14"/>
      <c r="B33" s="15"/>
      <c r="C33" s="16"/>
      <c r="D33" s="16"/>
      <c r="E33" s="17"/>
      <c r="F33" s="17"/>
      <c r="G33" s="18"/>
      <c r="H33" s="19"/>
      <c r="I33" s="20"/>
      <c r="J33" s="22"/>
      <c r="K33" s="19"/>
      <c r="L33" s="19"/>
      <c r="M33" s="19"/>
      <c r="N33" s="19"/>
      <c r="O33" s="19"/>
      <c r="P33" s="19"/>
      <c r="Q33" s="19"/>
      <c r="R33" s="19"/>
      <c r="S33" s="19"/>
      <c r="T33" s="19"/>
      <c r="U33" s="21"/>
    </row>
    <row r="34" spans="1:21" ht="16" hidden="1" thickBot="1" x14ac:dyDescent="0.25">
      <c r="A34" s="14"/>
      <c r="B34" s="15"/>
      <c r="C34" s="16"/>
      <c r="D34" s="16"/>
      <c r="E34" s="17"/>
      <c r="F34" s="17"/>
      <c r="G34" s="18"/>
      <c r="H34" s="19"/>
      <c r="I34" s="20"/>
      <c r="J34" s="22"/>
      <c r="K34" s="19"/>
      <c r="L34" s="19"/>
      <c r="M34" s="19"/>
      <c r="N34" s="19"/>
      <c r="O34" s="19"/>
      <c r="P34" s="19"/>
      <c r="Q34" s="19"/>
      <c r="R34" s="19"/>
      <c r="S34" s="19"/>
      <c r="T34" s="19"/>
      <c r="U34" s="21"/>
    </row>
    <row r="35" spans="1:21" ht="16" hidden="1" thickBot="1" x14ac:dyDescent="0.25">
      <c r="A35" s="14"/>
      <c r="B35" s="15"/>
      <c r="C35" s="16"/>
      <c r="D35" s="16"/>
      <c r="E35" s="17"/>
      <c r="F35" s="17"/>
      <c r="G35" s="18"/>
      <c r="H35" s="19"/>
      <c r="I35" s="20"/>
      <c r="J35" s="22"/>
      <c r="K35" s="19"/>
      <c r="L35" s="19"/>
      <c r="M35" s="19"/>
      <c r="N35" s="19"/>
      <c r="O35" s="19"/>
      <c r="P35" s="19"/>
      <c r="Q35" s="19"/>
      <c r="R35" s="19"/>
      <c r="S35" s="19"/>
      <c r="T35" s="19"/>
      <c r="U35" s="21"/>
    </row>
    <row r="36" spans="1:21" ht="16" hidden="1" thickBot="1" x14ac:dyDescent="0.25">
      <c r="A36" s="14">
        <v>2015</v>
      </c>
      <c r="B36" s="15" t="s">
        <v>21</v>
      </c>
      <c r="C36" s="16" t="s">
        <v>22</v>
      </c>
      <c r="D36" s="16" t="str">
        <f>A36&amp;"_"&amp;B36&amp;"_"&amp;C36</f>
        <v>2015_2015 Sample Plot # 01_Avi</v>
      </c>
      <c r="E36" s="17">
        <v>2.1</v>
      </c>
      <c r="F36" s="17">
        <f t="shared" si="1"/>
        <v>0.8</v>
      </c>
      <c r="G36" s="18">
        <v>80</v>
      </c>
      <c r="H36" s="19">
        <f t="shared" si="12"/>
        <v>1.0230000000000004</v>
      </c>
      <c r="I36" s="20">
        <f t="shared" si="13"/>
        <v>102.30000000000003</v>
      </c>
      <c r="J36" s="20">
        <v>321.42660000000006</v>
      </c>
      <c r="K36" s="19">
        <f t="shared" ref="K36:K38" si="19">2.14*(LOG(H36,10))+0.2</f>
        <v>0.22113385614402306</v>
      </c>
      <c r="L36" s="19">
        <f t="shared" ref="L36:L38" si="20">10^K36</f>
        <v>1.6639254183867782</v>
      </c>
      <c r="M36" s="19">
        <f t="shared" si="3"/>
        <v>6.6557016735471125E-2</v>
      </c>
      <c r="N36" s="19">
        <f t="shared" ref="N36:N38" si="21">0.923*L36</f>
        <v>1.5358031611709964</v>
      </c>
      <c r="O36" s="19">
        <f t="shared" si="5"/>
        <v>6.1432126446839853E-2</v>
      </c>
      <c r="P36" s="19">
        <f t="shared" si="6"/>
        <v>0.12798914318231097</v>
      </c>
      <c r="Q36" s="19">
        <f t="shared" si="7"/>
        <v>0.7986842008256535</v>
      </c>
      <c r="R36" s="19">
        <f t="shared" si="8"/>
        <v>0.59896323285668862</v>
      </c>
      <c r="S36" s="19">
        <f t="shared" si="9"/>
        <v>1.3976474336823421</v>
      </c>
      <c r="T36" s="19">
        <f t="shared" si="10"/>
        <v>5.590589734729369E-2</v>
      </c>
      <c r="U36" s="21">
        <f t="shared" si="11"/>
        <v>3.1997285795577746</v>
      </c>
    </row>
    <row r="37" spans="1:21" ht="16" hidden="1" thickBot="1" x14ac:dyDescent="0.25">
      <c r="A37" s="14">
        <v>2015</v>
      </c>
      <c r="B37" s="15" t="s">
        <v>21</v>
      </c>
      <c r="C37" s="16" t="s">
        <v>22</v>
      </c>
      <c r="D37" s="16" t="str">
        <f>A37&amp;"_"&amp;B37&amp;"_"&amp;C37</f>
        <v>2015_2015 Sample Plot # 01_Avi</v>
      </c>
      <c r="E37" s="17">
        <v>1.7</v>
      </c>
      <c r="F37" s="17">
        <f t="shared" si="1"/>
        <v>1.1000000000000001</v>
      </c>
      <c r="G37" s="18">
        <v>110</v>
      </c>
      <c r="H37" s="19">
        <f t="shared" si="12"/>
        <v>0.88</v>
      </c>
      <c r="I37" s="20">
        <f t="shared" si="13"/>
        <v>88</v>
      </c>
      <c r="J37" s="20">
        <v>276.49599999999998</v>
      </c>
      <c r="K37" s="19">
        <f t="shared" si="19"/>
        <v>8.1192918401360892E-2</v>
      </c>
      <c r="L37" s="19">
        <f t="shared" si="20"/>
        <v>1.2055713495427753</v>
      </c>
      <c r="M37" s="19">
        <f t="shared" si="3"/>
        <v>4.8222853981711014E-2</v>
      </c>
      <c r="N37" s="19">
        <f t="shared" si="21"/>
        <v>1.1127423556279816</v>
      </c>
      <c r="O37" s="19">
        <f t="shared" si="5"/>
        <v>4.4509694225119259E-2</v>
      </c>
      <c r="P37" s="19">
        <f t="shared" si="6"/>
        <v>9.2732548206830273E-2</v>
      </c>
      <c r="Q37" s="19">
        <f t="shared" si="7"/>
        <v>0.57867424778053211</v>
      </c>
      <c r="R37" s="19">
        <f t="shared" si="8"/>
        <v>0.43396951869491285</v>
      </c>
      <c r="S37" s="19">
        <f t="shared" si="9"/>
        <v>1.0126437664754451</v>
      </c>
      <c r="T37" s="19">
        <f t="shared" si="10"/>
        <v>4.0505750659017806E-2</v>
      </c>
      <c r="U37" s="21">
        <f t="shared" si="11"/>
        <v>2.3183137051707572</v>
      </c>
    </row>
    <row r="38" spans="1:21" ht="16" hidden="1" thickBot="1" x14ac:dyDescent="0.25">
      <c r="A38" s="14">
        <v>2015</v>
      </c>
      <c r="B38" s="15" t="s">
        <v>21</v>
      </c>
      <c r="C38" s="16" t="s">
        <v>22</v>
      </c>
      <c r="D38" s="16" t="str">
        <f>A38&amp;"_"&amp;B38&amp;"_"&amp;C38</f>
        <v>2015_2015 Sample Plot # 01_Avi</v>
      </c>
      <c r="E38" s="17">
        <v>1</v>
      </c>
      <c r="F38" s="17">
        <f t="shared" si="1"/>
        <v>0.7</v>
      </c>
      <c r="G38" s="18">
        <v>70</v>
      </c>
      <c r="H38" s="19">
        <f t="shared" si="12"/>
        <v>0.78100000000000014</v>
      </c>
      <c r="I38" s="20">
        <f t="shared" si="13"/>
        <v>78.100000000000009</v>
      </c>
      <c r="J38" s="20">
        <v>245.39020000000002</v>
      </c>
      <c r="K38" s="19">
        <f t="shared" si="19"/>
        <v>-2.9726787502577123E-2</v>
      </c>
      <c r="L38" s="19">
        <f t="shared" si="20"/>
        <v>0.93384159114489784</v>
      </c>
      <c r="M38" s="19">
        <f t="shared" si="3"/>
        <v>3.7353663645795912E-2</v>
      </c>
      <c r="N38" s="19">
        <f t="shared" si="21"/>
        <v>0.8619357886267407</v>
      </c>
      <c r="O38" s="19">
        <f t="shared" si="5"/>
        <v>3.4477431545069631E-2</v>
      </c>
      <c r="P38" s="19">
        <f t="shared" si="6"/>
        <v>7.1831095190865543E-2</v>
      </c>
      <c r="Q38" s="19">
        <f t="shared" si="7"/>
        <v>0.44824396374955094</v>
      </c>
      <c r="R38" s="19">
        <f t="shared" si="8"/>
        <v>0.33615495756442887</v>
      </c>
      <c r="S38" s="19">
        <f t="shared" si="9"/>
        <v>0.78439892131397981</v>
      </c>
      <c r="T38" s="19">
        <f t="shared" si="10"/>
        <v>3.1375956852559193E-2</v>
      </c>
      <c r="U38" s="21">
        <f t="shared" si="11"/>
        <v>1.7957773797716385</v>
      </c>
    </row>
    <row r="39" spans="1:21" ht="16" hidden="1" thickBot="1" x14ac:dyDescent="0.25">
      <c r="A39" s="14"/>
      <c r="B39" s="15"/>
      <c r="C39" s="16"/>
      <c r="D39" s="16"/>
      <c r="E39" s="17"/>
      <c r="F39" s="17"/>
      <c r="G39" s="18"/>
      <c r="H39" s="19"/>
      <c r="I39" s="20"/>
      <c r="J39" s="20"/>
      <c r="K39" s="19"/>
      <c r="L39" s="19"/>
      <c r="M39" s="19"/>
      <c r="N39" s="19"/>
      <c r="O39" s="19"/>
      <c r="P39" s="19"/>
      <c r="Q39" s="19"/>
      <c r="R39" s="19"/>
      <c r="S39" s="19"/>
      <c r="T39" s="19"/>
      <c r="U39" s="21"/>
    </row>
    <row r="40" spans="1:21" ht="16" hidden="1" thickBot="1" x14ac:dyDescent="0.25">
      <c r="A40" s="14"/>
      <c r="B40" s="15"/>
      <c r="C40" s="16"/>
      <c r="D40" s="16"/>
      <c r="E40" s="17"/>
      <c r="F40" s="17"/>
      <c r="G40" s="18"/>
      <c r="H40" s="19"/>
      <c r="I40" s="20"/>
      <c r="J40" s="20"/>
      <c r="K40" s="19"/>
      <c r="L40" s="19"/>
      <c r="M40" s="19"/>
      <c r="N40" s="19"/>
      <c r="O40" s="19"/>
      <c r="P40" s="19"/>
      <c r="Q40" s="19"/>
      <c r="R40" s="19"/>
      <c r="S40" s="19"/>
      <c r="T40" s="19"/>
      <c r="U40" s="21"/>
    </row>
    <row r="41" spans="1:21" ht="16" hidden="1" thickBot="1" x14ac:dyDescent="0.25">
      <c r="A41" s="14">
        <v>2015</v>
      </c>
      <c r="B41" s="15" t="s">
        <v>21</v>
      </c>
      <c r="C41" s="16" t="s">
        <v>22</v>
      </c>
      <c r="D41" s="16" t="str">
        <f>A41&amp;"_"&amp;B41&amp;"_"&amp;C41</f>
        <v>2015_2015 Sample Plot # 01_Avi</v>
      </c>
      <c r="E41" s="17">
        <v>3.3</v>
      </c>
      <c r="F41" s="17">
        <f t="shared" si="1"/>
        <v>1.22</v>
      </c>
      <c r="G41" s="18">
        <v>122</v>
      </c>
      <c r="H41" s="19">
        <f t="shared" si="12"/>
        <v>2.0129999999999999</v>
      </c>
      <c r="I41" s="20">
        <f t="shared" si="13"/>
        <v>201.3</v>
      </c>
      <c r="J41" s="20">
        <v>632.4846</v>
      </c>
      <c r="K41" s="19">
        <f t="shared" ref="K41:K42" si="22">2.14*(LOG(H41,10))+0.2</f>
        <v>0.85022567826172057</v>
      </c>
      <c r="L41" s="19">
        <f t="shared" ref="L41:L42" si="23">10^K41</f>
        <v>7.0831375933903464</v>
      </c>
      <c r="M41" s="19">
        <f t="shared" si="3"/>
        <v>0.28332550373561383</v>
      </c>
      <c r="N41" s="19">
        <f t="shared" ref="N41:N42" si="24">0.923*L41</f>
        <v>6.53773599869929</v>
      </c>
      <c r="O41" s="19">
        <f t="shared" si="5"/>
        <v>0.2615094399479716</v>
      </c>
      <c r="P41" s="19">
        <f t="shared" si="6"/>
        <v>0.54483494368358543</v>
      </c>
      <c r="Q41" s="19">
        <f t="shared" si="7"/>
        <v>3.3999060448273664</v>
      </c>
      <c r="R41" s="19">
        <f t="shared" si="8"/>
        <v>2.5497170394927231</v>
      </c>
      <c r="S41" s="19">
        <f t="shared" si="9"/>
        <v>5.9496230843200895</v>
      </c>
      <c r="T41" s="19">
        <f t="shared" si="10"/>
        <v>0.23798492337280355</v>
      </c>
      <c r="U41" s="21">
        <f t="shared" si="11"/>
        <v>13.620873592089637</v>
      </c>
    </row>
    <row r="42" spans="1:21" ht="16" hidden="1" thickBot="1" x14ac:dyDescent="0.25">
      <c r="A42" s="14">
        <v>2015</v>
      </c>
      <c r="B42" s="15" t="s">
        <v>21</v>
      </c>
      <c r="C42" s="16" t="s">
        <v>22</v>
      </c>
      <c r="D42" s="16" t="str">
        <f>A42&amp;"_"&amp;B42&amp;"_"&amp;C42</f>
        <v>2015_2015 Sample Plot # 01_Avi</v>
      </c>
      <c r="E42" s="17">
        <v>2.1</v>
      </c>
      <c r="F42" s="17">
        <f t="shared" si="1"/>
        <v>0.9</v>
      </c>
      <c r="G42" s="18">
        <v>90</v>
      </c>
      <c r="H42" s="19">
        <f t="shared" si="12"/>
        <v>1.32</v>
      </c>
      <c r="I42" s="20">
        <f t="shared" si="13"/>
        <v>132</v>
      </c>
      <c r="J42" s="20">
        <v>414.74399999999997</v>
      </c>
      <c r="K42" s="19">
        <f t="shared" si="22"/>
        <v>0.45802821278051881</v>
      </c>
      <c r="L42" s="19">
        <f t="shared" si="23"/>
        <v>2.8709670806716865</v>
      </c>
      <c r="M42" s="19">
        <f t="shared" si="3"/>
        <v>0.11483868322686747</v>
      </c>
      <c r="N42" s="19">
        <f t="shared" si="24"/>
        <v>2.649902615459967</v>
      </c>
      <c r="O42" s="19">
        <f t="shared" si="5"/>
        <v>0.10599610461839867</v>
      </c>
      <c r="P42" s="19">
        <f t="shared" si="6"/>
        <v>0.22083478784526614</v>
      </c>
      <c r="Q42" s="19">
        <f t="shared" si="7"/>
        <v>1.3780641987224094</v>
      </c>
      <c r="R42" s="19">
        <f t="shared" si="8"/>
        <v>1.0334620200293871</v>
      </c>
      <c r="S42" s="19">
        <f t="shared" si="9"/>
        <v>2.4115262187517965</v>
      </c>
      <c r="T42" s="19">
        <f t="shared" si="10"/>
        <v>9.6461048750071859E-2</v>
      </c>
      <c r="U42" s="21">
        <f t="shared" si="11"/>
        <v>5.520869696131653</v>
      </c>
    </row>
    <row r="43" spans="1:21" ht="16" hidden="1" thickBot="1" x14ac:dyDescent="0.25">
      <c r="A43" s="14"/>
      <c r="B43" s="15"/>
      <c r="C43" s="16"/>
      <c r="D43" s="16"/>
      <c r="E43" s="17"/>
      <c r="F43" s="17"/>
      <c r="G43" s="18"/>
      <c r="H43" s="19"/>
      <c r="I43" s="20"/>
      <c r="J43" s="20"/>
      <c r="K43" s="19"/>
      <c r="L43" s="19"/>
      <c r="M43" s="19"/>
      <c r="N43" s="19"/>
      <c r="O43" s="19"/>
      <c r="P43" s="19"/>
      <c r="Q43" s="19"/>
      <c r="R43" s="19"/>
      <c r="S43" s="19"/>
      <c r="T43" s="19"/>
      <c r="U43" s="21"/>
    </row>
    <row r="44" spans="1:21" ht="16" hidden="1" thickBot="1" x14ac:dyDescent="0.25">
      <c r="A44" s="14">
        <v>2015</v>
      </c>
      <c r="B44" s="15" t="s">
        <v>21</v>
      </c>
      <c r="C44" s="16" t="s">
        <v>22</v>
      </c>
      <c r="D44" s="16" t="str">
        <f>A44&amp;"_"&amp;B44&amp;"_"&amp;C44</f>
        <v>2015_2015 Sample Plot # 01_Avi</v>
      </c>
      <c r="E44" s="17">
        <v>2.8</v>
      </c>
      <c r="F44" s="17">
        <f t="shared" si="1"/>
        <v>1.2</v>
      </c>
      <c r="G44" s="18">
        <v>120</v>
      </c>
      <c r="H44" s="19">
        <f t="shared" si="12"/>
        <v>0.99</v>
      </c>
      <c r="I44" s="20">
        <f t="shared" si="13"/>
        <v>99</v>
      </c>
      <c r="J44" s="20">
        <v>311.05799999999999</v>
      </c>
      <c r="K44" s="19">
        <f>2.14*(LOG(H44,10))+0.2</f>
        <v>0.19065931643875683</v>
      </c>
      <c r="L44" s="19">
        <f t="shared" ref="L44" si="25">10^K44</f>
        <v>1.5511697130009074</v>
      </c>
      <c r="M44" s="19">
        <f t="shared" ref="M44" si="26">L44*40/1000</f>
        <v>6.2046788520036304E-2</v>
      </c>
      <c r="N44" s="19">
        <f t="shared" ref="N44" si="27">0.923*L44</f>
        <v>1.4317296450998376</v>
      </c>
      <c r="O44" s="19">
        <f t="shared" ref="O44" si="28">N44*40/1000</f>
        <v>5.7269185803993504E-2</v>
      </c>
      <c r="P44" s="19">
        <f t="shared" ref="P44" si="29">M44+O44</f>
        <v>0.11931597432402981</v>
      </c>
      <c r="Q44" s="19">
        <f t="shared" ref="Q44" si="30">L44*0.48</f>
        <v>0.74456146224043551</v>
      </c>
      <c r="R44" s="19">
        <f t="shared" ref="R44" si="31">N44*0.39</f>
        <v>0.55837456158893672</v>
      </c>
      <c r="S44" s="19">
        <f t="shared" ref="S44" si="32">R44+Q44</f>
        <v>1.3029360238293721</v>
      </c>
      <c r="T44" s="19">
        <f t="shared" ref="T44" si="33">S44*40/1000</f>
        <v>5.2117440953174887E-2</v>
      </c>
      <c r="U44" s="21">
        <f t="shared" ref="U44" si="34">(L44+N44)</f>
        <v>2.9828993581007452</v>
      </c>
    </row>
    <row r="45" spans="1:21" ht="16" hidden="1" thickBot="1" x14ac:dyDescent="0.25">
      <c r="A45" s="14"/>
      <c r="B45" s="15"/>
      <c r="C45" s="16"/>
      <c r="D45" s="16"/>
      <c r="E45" s="17"/>
      <c r="F45" s="17"/>
      <c r="G45" s="18"/>
      <c r="H45" s="19"/>
      <c r="I45" s="20"/>
      <c r="J45" s="20"/>
      <c r="K45" s="19"/>
      <c r="L45" s="19"/>
      <c r="M45" s="19"/>
      <c r="N45" s="19"/>
      <c r="O45" s="19"/>
      <c r="P45" s="19"/>
      <c r="Q45" s="19"/>
      <c r="R45" s="19"/>
      <c r="S45" s="19"/>
      <c r="T45" s="19"/>
      <c r="U45" s="21"/>
    </row>
    <row r="46" spans="1:21" ht="16" hidden="1" thickBot="1" x14ac:dyDescent="0.25">
      <c r="A46" s="14">
        <v>2015</v>
      </c>
      <c r="B46" s="15" t="s">
        <v>21</v>
      </c>
      <c r="C46" s="16" t="s">
        <v>22</v>
      </c>
      <c r="D46" s="16" t="str">
        <f>A46&amp;"_"&amp;B46&amp;"_"&amp;C46</f>
        <v>2015_2015 Sample Plot # 01_Avi</v>
      </c>
      <c r="E46" s="17">
        <v>3.8</v>
      </c>
      <c r="F46" s="17">
        <f t="shared" si="1"/>
        <v>0.9</v>
      </c>
      <c r="G46" s="18">
        <v>90</v>
      </c>
      <c r="H46" s="19">
        <f t="shared" si="12"/>
        <v>2.343</v>
      </c>
      <c r="I46" s="20">
        <f t="shared" si="13"/>
        <v>234.3</v>
      </c>
      <c r="J46" s="20">
        <v>736.17060000000004</v>
      </c>
      <c r="K46" s="19">
        <f t="shared" ref="K46:K47" si="35">2.14*(LOG(H46,10))+0.2</f>
        <v>0.99131269759750018</v>
      </c>
      <c r="L46" s="19">
        <f t="shared" ref="L46:L47" si="36">10^K46</f>
        <v>9.801954847155347</v>
      </c>
      <c r="M46" s="19">
        <f t="shared" ref="M46:M47" si="37">L46*40/1000</f>
        <v>0.39207819388621384</v>
      </c>
      <c r="N46" s="19">
        <f t="shared" ref="N46:N47" si="38">0.923*L46</f>
        <v>9.0472043239243849</v>
      </c>
      <c r="O46" s="19">
        <f t="shared" ref="O46:O47" si="39">N46*40/1000</f>
        <v>0.3618881729569754</v>
      </c>
      <c r="P46" s="19">
        <f t="shared" ref="P46:P47" si="40">M46+O46</f>
        <v>0.7539663668431893</v>
      </c>
      <c r="Q46" s="19">
        <f t="shared" ref="Q46:Q47" si="41">L46*0.48</f>
        <v>4.7049383266345668</v>
      </c>
      <c r="R46" s="19">
        <f t="shared" ref="R46:R47" si="42">N46*0.39</f>
        <v>3.5284096863305101</v>
      </c>
      <c r="S46" s="19">
        <f t="shared" ref="S46:S47" si="43">R46+Q46</f>
        <v>8.2333480129650773</v>
      </c>
      <c r="T46" s="19">
        <f t="shared" ref="T46:T47" si="44">S46*40/1000</f>
        <v>0.32933392051860311</v>
      </c>
      <c r="U46" s="21">
        <f t="shared" ref="U46:U47" si="45">(L46+N46)</f>
        <v>18.849159171079734</v>
      </c>
    </row>
    <row r="47" spans="1:21" ht="16" hidden="1" thickBot="1" x14ac:dyDescent="0.25">
      <c r="A47" s="14">
        <v>2015</v>
      </c>
      <c r="B47" s="15" t="s">
        <v>21</v>
      </c>
      <c r="C47" s="16" t="s">
        <v>22</v>
      </c>
      <c r="D47" s="16" t="str">
        <f>A47&amp;"_"&amp;B47&amp;"_"&amp;C47</f>
        <v>2015_2015 Sample Plot # 01_Avi</v>
      </c>
      <c r="E47" s="17">
        <v>1.8</v>
      </c>
      <c r="F47" s="17">
        <f t="shared" si="1"/>
        <v>1.1000000000000001</v>
      </c>
      <c r="G47" s="18">
        <v>110</v>
      </c>
      <c r="H47" s="19">
        <f t="shared" si="12"/>
        <v>0.77000000000000013</v>
      </c>
      <c r="I47" s="20">
        <f t="shared" si="13"/>
        <v>77.000000000000014</v>
      </c>
      <c r="J47" s="20">
        <v>241.93400000000003</v>
      </c>
      <c r="K47" s="19">
        <f t="shared" si="35"/>
        <v>-4.2909848130888634E-2</v>
      </c>
      <c r="L47" s="19">
        <f t="shared" si="36"/>
        <v>0.90592063451544991</v>
      </c>
      <c r="M47" s="19">
        <f t="shared" si="37"/>
        <v>3.6236825380617996E-2</v>
      </c>
      <c r="N47" s="19">
        <f t="shared" si="38"/>
        <v>0.83616474565776033</v>
      </c>
      <c r="O47" s="19">
        <f t="shared" si="39"/>
        <v>3.3446589826310415E-2</v>
      </c>
      <c r="P47" s="19">
        <f t="shared" si="40"/>
        <v>6.9683415206928417E-2</v>
      </c>
      <c r="Q47" s="19">
        <f t="shared" si="41"/>
        <v>0.43484190456741595</v>
      </c>
      <c r="R47" s="19">
        <f t="shared" si="42"/>
        <v>0.32610425080652655</v>
      </c>
      <c r="S47" s="19">
        <f t="shared" si="43"/>
        <v>0.7609461553739425</v>
      </c>
      <c r="T47" s="19">
        <f t="shared" si="44"/>
        <v>3.0437846214957702E-2</v>
      </c>
      <c r="U47" s="21">
        <f t="shared" si="45"/>
        <v>1.7420853801732101</v>
      </c>
    </row>
    <row r="48" spans="1:21" ht="16" hidden="1" thickBot="1" x14ac:dyDescent="0.25">
      <c r="A48" s="14"/>
      <c r="B48" s="15"/>
      <c r="C48" s="16"/>
      <c r="D48" s="16"/>
      <c r="E48" s="17"/>
      <c r="F48" s="17"/>
      <c r="G48" s="18"/>
      <c r="H48" s="19"/>
      <c r="I48" s="20"/>
      <c r="J48" s="20"/>
      <c r="K48" s="19"/>
      <c r="L48" s="19"/>
      <c r="M48" s="19"/>
      <c r="N48" s="19"/>
      <c r="O48" s="19"/>
      <c r="P48" s="19"/>
      <c r="Q48" s="19"/>
      <c r="R48" s="19"/>
      <c r="S48" s="19"/>
      <c r="T48" s="19"/>
      <c r="U48" s="21"/>
    </row>
    <row r="49" spans="1:21" ht="16" hidden="1" thickBot="1" x14ac:dyDescent="0.25">
      <c r="A49" s="14"/>
      <c r="B49" s="15"/>
      <c r="C49" s="16"/>
      <c r="D49" s="16"/>
      <c r="E49" s="17"/>
      <c r="F49" s="17"/>
      <c r="G49" s="18"/>
      <c r="H49" s="19"/>
      <c r="I49" s="20"/>
      <c r="J49" s="20"/>
      <c r="K49" s="19"/>
      <c r="L49" s="19"/>
      <c r="M49" s="19"/>
      <c r="N49" s="19"/>
      <c r="O49" s="19"/>
      <c r="P49" s="19"/>
      <c r="Q49" s="19"/>
      <c r="R49" s="19"/>
      <c r="S49" s="19"/>
      <c r="T49" s="19"/>
      <c r="U49" s="21"/>
    </row>
    <row r="50" spans="1:21" ht="16" hidden="1" thickBot="1" x14ac:dyDescent="0.25">
      <c r="A50" s="14">
        <v>2015</v>
      </c>
      <c r="B50" s="15" t="s">
        <v>21</v>
      </c>
      <c r="C50" s="16" t="s">
        <v>22</v>
      </c>
      <c r="D50" s="16" t="str">
        <f>A50&amp;"_"&amp;B50&amp;"_"&amp;C50</f>
        <v>2015_2015 Sample Plot # 01_Avi</v>
      </c>
      <c r="E50" s="17">
        <v>1.8</v>
      </c>
      <c r="F50" s="17">
        <f t="shared" si="1"/>
        <v>0.9</v>
      </c>
      <c r="G50" s="18">
        <v>90</v>
      </c>
      <c r="H50" s="19">
        <f t="shared" si="12"/>
        <v>1.2100000000000002</v>
      </c>
      <c r="I50" s="20">
        <f t="shared" si="13"/>
        <v>121.00000000000001</v>
      </c>
      <c r="J50" s="20">
        <v>380.18200000000002</v>
      </c>
      <c r="K50" s="19">
        <f>2.14*(LOG(H50,10))+0.2</f>
        <v>0.3771606924772033</v>
      </c>
      <c r="L50" s="19">
        <f t="shared" ref="L50" si="46">10^K50</f>
        <v>2.3832011099622754</v>
      </c>
      <c r="M50" s="19">
        <f t="shared" si="3"/>
        <v>9.5328044398491019E-2</v>
      </c>
      <c r="N50" s="19">
        <f t="shared" ref="N50" si="47">0.923*L50</f>
        <v>2.1996946244951805</v>
      </c>
      <c r="O50" s="19">
        <f t="shared" si="5"/>
        <v>8.7987784979807221E-2</v>
      </c>
      <c r="P50" s="19">
        <f t="shared" si="6"/>
        <v>0.18331582937829824</v>
      </c>
      <c r="Q50" s="19">
        <f t="shared" si="7"/>
        <v>1.1439365327818922</v>
      </c>
      <c r="R50" s="19">
        <f t="shared" si="8"/>
        <v>0.85788090355312041</v>
      </c>
      <c r="S50" s="19">
        <f t="shared" si="9"/>
        <v>2.0018174363350125</v>
      </c>
      <c r="T50" s="19">
        <f t="shared" si="10"/>
        <v>8.007269745340051E-2</v>
      </c>
      <c r="U50" s="21">
        <f t="shared" si="11"/>
        <v>4.5828957344574555</v>
      </c>
    </row>
    <row r="51" spans="1:21" ht="16" hidden="1" thickBot="1" x14ac:dyDescent="0.25">
      <c r="A51" s="14"/>
      <c r="B51" s="15"/>
      <c r="C51" s="16"/>
      <c r="D51" s="16"/>
      <c r="E51" s="17"/>
      <c r="F51" s="17"/>
      <c r="G51" s="18"/>
      <c r="H51" s="19"/>
      <c r="I51" s="20"/>
      <c r="J51" s="20"/>
      <c r="K51" s="19"/>
      <c r="L51" s="19"/>
      <c r="M51" s="19"/>
      <c r="N51" s="19"/>
      <c r="O51" s="19"/>
      <c r="P51" s="19"/>
      <c r="Q51" s="19"/>
      <c r="R51" s="19"/>
      <c r="S51" s="19"/>
      <c r="T51" s="19"/>
      <c r="U51" s="21"/>
    </row>
    <row r="52" spans="1:21" ht="16" hidden="1" thickBot="1" x14ac:dyDescent="0.25">
      <c r="A52" s="14"/>
      <c r="B52" s="15"/>
      <c r="C52" s="16"/>
      <c r="D52" s="16"/>
      <c r="E52" s="17"/>
      <c r="F52" s="17"/>
      <c r="G52" s="18"/>
      <c r="H52" s="19"/>
      <c r="I52" s="20"/>
      <c r="J52" s="20"/>
      <c r="K52" s="19"/>
      <c r="L52" s="19"/>
      <c r="M52" s="19"/>
      <c r="N52" s="19"/>
      <c r="O52" s="19"/>
      <c r="P52" s="19"/>
      <c r="Q52" s="19"/>
      <c r="R52" s="19"/>
      <c r="S52" s="19"/>
      <c r="T52" s="19"/>
      <c r="U52" s="21"/>
    </row>
    <row r="53" spans="1:21" ht="16" hidden="1" thickBot="1" x14ac:dyDescent="0.25">
      <c r="A53" s="14">
        <v>2015</v>
      </c>
      <c r="B53" s="15" t="s">
        <v>21</v>
      </c>
      <c r="C53" s="16" t="s">
        <v>22</v>
      </c>
      <c r="D53" s="16" t="str">
        <f>A53&amp;"_"&amp;B53&amp;"_"&amp;C53</f>
        <v>2015_2015 Sample Plot # 01_Avi</v>
      </c>
      <c r="E53" s="17">
        <v>3.5</v>
      </c>
      <c r="F53" s="17">
        <f t="shared" si="1"/>
        <v>1</v>
      </c>
      <c r="G53" s="18">
        <v>100</v>
      </c>
      <c r="H53" s="19">
        <f t="shared" si="12"/>
        <v>1.9690000000000001</v>
      </c>
      <c r="I53" s="20">
        <f t="shared" si="13"/>
        <v>196.9</v>
      </c>
      <c r="J53" s="20">
        <v>618.65980000000002</v>
      </c>
      <c r="K53" s="19">
        <f t="shared" ref="K53:K54" si="48">2.14*(LOG(H53,10))+0.2</f>
        <v>0.82968583253557315</v>
      </c>
      <c r="L53" s="19">
        <f t="shared" ref="L53:L54" si="49">10^K53</f>
        <v>6.7559407563499487</v>
      </c>
      <c r="M53" s="19">
        <f t="shared" si="3"/>
        <v>0.27023763025399794</v>
      </c>
      <c r="N53" s="19">
        <f t="shared" ref="N53:N54" si="50">0.923*L53</f>
        <v>6.2357333181110031</v>
      </c>
      <c r="O53" s="19">
        <f t="shared" si="5"/>
        <v>0.24942933272444012</v>
      </c>
      <c r="P53" s="19">
        <f t="shared" si="6"/>
        <v>0.51966696297843806</v>
      </c>
      <c r="Q53" s="19">
        <f t="shared" si="7"/>
        <v>3.2428515630479753</v>
      </c>
      <c r="R53" s="19">
        <f t="shared" si="8"/>
        <v>2.4319359940632914</v>
      </c>
      <c r="S53" s="19">
        <f t="shared" si="9"/>
        <v>5.6747875571112667</v>
      </c>
      <c r="T53" s="19">
        <f t="shared" si="10"/>
        <v>0.22699150228445067</v>
      </c>
      <c r="U53" s="21">
        <f t="shared" si="11"/>
        <v>12.991674074460953</v>
      </c>
    </row>
    <row r="54" spans="1:21" ht="16" hidden="1" thickBot="1" x14ac:dyDescent="0.25">
      <c r="A54" s="14">
        <v>2015</v>
      </c>
      <c r="B54" s="15" t="s">
        <v>21</v>
      </c>
      <c r="C54" s="16" t="s">
        <v>22</v>
      </c>
      <c r="D54" s="16" t="str">
        <f>A54&amp;"_"&amp;B54&amp;"_"&amp;C54</f>
        <v>2015_2015 Sample Plot # 01_Avi</v>
      </c>
      <c r="E54" s="17">
        <v>3.1</v>
      </c>
      <c r="F54" s="17">
        <f t="shared" si="1"/>
        <v>1.4</v>
      </c>
      <c r="G54" s="18">
        <v>140</v>
      </c>
      <c r="H54" s="19">
        <f t="shared" si="12"/>
        <v>1.32</v>
      </c>
      <c r="I54" s="20">
        <f t="shared" si="13"/>
        <v>132</v>
      </c>
      <c r="J54" s="20">
        <v>414.74399999999997</v>
      </c>
      <c r="K54" s="19">
        <f t="shared" si="48"/>
        <v>0.45802821278051881</v>
      </c>
      <c r="L54" s="19">
        <f t="shared" si="49"/>
        <v>2.8709670806716865</v>
      </c>
      <c r="M54" s="19">
        <f t="shared" si="3"/>
        <v>0.11483868322686747</v>
      </c>
      <c r="N54" s="19">
        <f t="shared" si="50"/>
        <v>2.649902615459967</v>
      </c>
      <c r="O54" s="19">
        <f t="shared" si="5"/>
        <v>0.10599610461839867</v>
      </c>
      <c r="P54" s="19">
        <f t="shared" si="6"/>
        <v>0.22083478784526614</v>
      </c>
      <c r="Q54" s="19">
        <f t="shared" si="7"/>
        <v>1.3780641987224094</v>
      </c>
      <c r="R54" s="19">
        <f t="shared" si="8"/>
        <v>1.0334620200293871</v>
      </c>
      <c r="S54" s="19">
        <f t="shared" si="9"/>
        <v>2.4115262187517965</v>
      </c>
      <c r="T54" s="19">
        <f t="shared" si="10"/>
        <v>9.6461048750071859E-2</v>
      </c>
      <c r="U54" s="21">
        <f t="shared" si="11"/>
        <v>5.520869696131653</v>
      </c>
    </row>
    <row r="55" spans="1:21" ht="16" hidden="1" thickBot="1" x14ac:dyDescent="0.25">
      <c r="A55" s="14"/>
      <c r="B55" s="15"/>
      <c r="C55" s="16"/>
      <c r="D55" s="16"/>
      <c r="E55" s="17"/>
      <c r="F55" s="17"/>
      <c r="G55" s="18"/>
      <c r="H55" s="19"/>
      <c r="I55" s="20"/>
      <c r="J55" s="20"/>
      <c r="K55" s="19"/>
      <c r="L55" s="19"/>
      <c r="M55" s="19"/>
      <c r="N55" s="19"/>
      <c r="O55" s="19"/>
      <c r="P55" s="19"/>
      <c r="Q55" s="19"/>
      <c r="R55" s="19"/>
      <c r="S55" s="19"/>
      <c r="T55" s="19"/>
      <c r="U55" s="21"/>
    </row>
    <row r="56" spans="1:21" ht="16" hidden="1" thickBot="1" x14ac:dyDescent="0.25">
      <c r="A56" s="14">
        <v>2015</v>
      </c>
      <c r="B56" s="15" t="s">
        <v>21</v>
      </c>
      <c r="C56" s="16" t="s">
        <v>22</v>
      </c>
      <c r="D56" s="16" t="str">
        <f>A56&amp;"_"&amp;B56&amp;"_"&amp;C56</f>
        <v>2015_2015 Sample Plot # 01_Avi</v>
      </c>
      <c r="E56" s="17">
        <v>2</v>
      </c>
      <c r="F56" s="17">
        <f t="shared" si="1"/>
        <v>0.9</v>
      </c>
      <c r="G56" s="18">
        <v>90</v>
      </c>
      <c r="H56" s="19">
        <f t="shared" si="12"/>
        <v>0.88</v>
      </c>
      <c r="I56" s="20">
        <f t="shared" si="13"/>
        <v>88</v>
      </c>
      <c r="J56" s="20">
        <v>276.49599999999998</v>
      </c>
      <c r="K56" s="19">
        <f t="shared" ref="K56:K59" si="51">2.14*(LOG(H56,10))+0.2</f>
        <v>8.1192918401360892E-2</v>
      </c>
      <c r="L56" s="19">
        <f t="shared" ref="L56:L59" si="52">10^K56</f>
        <v>1.2055713495427753</v>
      </c>
      <c r="M56" s="19">
        <f t="shared" ref="M56:M59" si="53">L56*40/1000</f>
        <v>4.8222853981711014E-2</v>
      </c>
      <c r="N56" s="19">
        <f t="shared" ref="N56:N59" si="54">0.923*L56</f>
        <v>1.1127423556279816</v>
      </c>
      <c r="O56" s="19">
        <f t="shared" ref="O56:O59" si="55">N56*40/1000</f>
        <v>4.4509694225119259E-2</v>
      </c>
      <c r="P56" s="19">
        <f t="shared" ref="P56:P59" si="56">M56+O56</f>
        <v>9.2732548206830273E-2</v>
      </c>
      <c r="Q56" s="19">
        <f t="shared" ref="Q56:Q59" si="57">L56*0.48</f>
        <v>0.57867424778053211</v>
      </c>
      <c r="R56" s="19">
        <f t="shared" ref="R56:R59" si="58">N56*0.39</f>
        <v>0.43396951869491285</v>
      </c>
      <c r="S56" s="19">
        <f t="shared" ref="S56:S59" si="59">R56+Q56</f>
        <v>1.0126437664754451</v>
      </c>
      <c r="T56" s="19">
        <f t="shared" ref="T56:T59" si="60">S56*40/1000</f>
        <v>4.0505750659017806E-2</v>
      </c>
      <c r="U56" s="21">
        <f t="shared" ref="U56:U59" si="61">(L56+N56)</f>
        <v>2.3183137051707572</v>
      </c>
    </row>
    <row r="57" spans="1:21" ht="16" hidden="1" thickBot="1" x14ac:dyDescent="0.25">
      <c r="A57" s="14">
        <v>2015</v>
      </c>
      <c r="B57" s="15" t="s">
        <v>21</v>
      </c>
      <c r="C57" s="16" t="s">
        <v>22</v>
      </c>
      <c r="D57" s="16" t="str">
        <f>A57&amp;"_"&amp;B57&amp;"_"&amp;C57</f>
        <v>2015_2015 Sample Plot # 01_Avi</v>
      </c>
      <c r="E57" s="17">
        <v>2.2999999999999998</v>
      </c>
      <c r="F57" s="17">
        <f t="shared" si="1"/>
        <v>1.02</v>
      </c>
      <c r="G57" s="18">
        <v>102</v>
      </c>
      <c r="H57" s="19">
        <f t="shared" si="12"/>
        <v>0.99</v>
      </c>
      <c r="I57" s="20">
        <f t="shared" si="13"/>
        <v>99</v>
      </c>
      <c r="J57" s="20">
        <v>311.05799999999999</v>
      </c>
      <c r="K57" s="19">
        <f t="shared" si="51"/>
        <v>0.19065931643875683</v>
      </c>
      <c r="L57" s="19">
        <f t="shared" si="52"/>
        <v>1.5511697130009074</v>
      </c>
      <c r="M57" s="19">
        <f t="shared" si="53"/>
        <v>6.2046788520036304E-2</v>
      </c>
      <c r="N57" s="19">
        <f t="shared" si="54"/>
        <v>1.4317296450998376</v>
      </c>
      <c r="O57" s="19">
        <f t="shared" si="55"/>
        <v>5.7269185803993504E-2</v>
      </c>
      <c r="P57" s="19">
        <f t="shared" si="56"/>
        <v>0.11931597432402981</v>
      </c>
      <c r="Q57" s="19">
        <f t="shared" si="57"/>
        <v>0.74456146224043551</v>
      </c>
      <c r="R57" s="19">
        <f t="shared" si="58"/>
        <v>0.55837456158893672</v>
      </c>
      <c r="S57" s="19">
        <f t="shared" si="59"/>
        <v>1.3029360238293721</v>
      </c>
      <c r="T57" s="19">
        <f t="shared" si="60"/>
        <v>5.2117440953174887E-2</v>
      </c>
      <c r="U57" s="21">
        <f t="shared" si="61"/>
        <v>2.9828993581007452</v>
      </c>
    </row>
    <row r="58" spans="1:21" ht="16" hidden="1" thickBot="1" x14ac:dyDescent="0.25">
      <c r="A58" s="14">
        <v>2015</v>
      </c>
      <c r="B58" s="15" t="s">
        <v>21</v>
      </c>
      <c r="C58" s="16" t="s">
        <v>22</v>
      </c>
      <c r="D58" s="16" t="str">
        <f>A58&amp;"_"&amp;B58&amp;"_"&amp;C58</f>
        <v>2015_2015 Sample Plot # 01_Avi</v>
      </c>
      <c r="E58" s="17">
        <v>1.4</v>
      </c>
      <c r="F58" s="17">
        <f t="shared" si="1"/>
        <v>0.7</v>
      </c>
      <c r="G58" s="18">
        <v>70</v>
      </c>
      <c r="H58" s="19">
        <f t="shared" si="12"/>
        <v>0.92569096117122851</v>
      </c>
      <c r="I58" s="20">
        <f t="shared" si="13"/>
        <v>92.569096117122854</v>
      </c>
      <c r="J58" s="20">
        <v>290.85210000000001</v>
      </c>
      <c r="K58" s="19">
        <f t="shared" si="51"/>
        <v>0.12823728947539248</v>
      </c>
      <c r="L58" s="19">
        <f t="shared" si="52"/>
        <v>1.3434988204593663</v>
      </c>
      <c r="M58" s="19">
        <f t="shared" si="53"/>
        <v>5.3739952818374653E-2</v>
      </c>
      <c r="N58" s="19">
        <f t="shared" si="54"/>
        <v>1.2400494112839953</v>
      </c>
      <c r="O58" s="19">
        <f t="shared" si="55"/>
        <v>4.960197645135981E-2</v>
      </c>
      <c r="P58" s="19">
        <f t="shared" si="56"/>
        <v>0.10334192926973446</v>
      </c>
      <c r="Q58" s="19">
        <f t="shared" si="57"/>
        <v>0.64487943382049584</v>
      </c>
      <c r="R58" s="19">
        <f t="shared" si="58"/>
        <v>0.48361927040075819</v>
      </c>
      <c r="S58" s="19">
        <f t="shared" si="59"/>
        <v>1.128498704221254</v>
      </c>
      <c r="T58" s="19">
        <f t="shared" si="60"/>
        <v>4.5139948168850162E-2</v>
      </c>
      <c r="U58" s="21">
        <f t="shared" si="61"/>
        <v>2.5835482317433618</v>
      </c>
    </row>
    <row r="59" spans="1:21" ht="16" hidden="1" thickBot="1" x14ac:dyDescent="0.25">
      <c r="A59" s="14">
        <v>2015</v>
      </c>
      <c r="B59" s="15" t="s">
        <v>21</v>
      </c>
      <c r="C59" s="16" t="s">
        <v>22</v>
      </c>
      <c r="D59" s="16" t="str">
        <f>A59&amp;"_"&amp;B59&amp;"_"&amp;C59</f>
        <v>2015_2015 Sample Plot # 01_Avi</v>
      </c>
      <c r="E59" s="17">
        <v>2.2999999999999998</v>
      </c>
      <c r="F59" s="17">
        <f t="shared" si="1"/>
        <v>1.4</v>
      </c>
      <c r="G59" s="18">
        <v>140</v>
      </c>
      <c r="H59" s="19">
        <f t="shared" si="12"/>
        <v>0.99</v>
      </c>
      <c r="I59" s="20">
        <f t="shared" si="13"/>
        <v>99</v>
      </c>
      <c r="J59" s="20">
        <v>311.05799999999999</v>
      </c>
      <c r="K59" s="19">
        <f t="shared" si="51"/>
        <v>0.19065931643875683</v>
      </c>
      <c r="L59" s="19">
        <f t="shared" si="52"/>
        <v>1.5511697130009074</v>
      </c>
      <c r="M59" s="19">
        <f t="shared" si="53"/>
        <v>6.2046788520036304E-2</v>
      </c>
      <c r="N59" s="19">
        <f t="shared" si="54"/>
        <v>1.4317296450998376</v>
      </c>
      <c r="O59" s="19">
        <f t="shared" si="55"/>
        <v>5.7269185803993504E-2</v>
      </c>
      <c r="P59" s="19">
        <f t="shared" si="56"/>
        <v>0.11931597432402981</v>
      </c>
      <c r="Q59" s="19">
        <f t="shared" si="57"/>
        <v>0.74456146224043551</v>
      </c>
      <c r="R59" s="19">
        <f t="shared" si="58"/>
        <v>0.55837456158893672</v>
      </c>
      <c r="S59" s="19">
        <f t="shared" si="59"/>
        <v>1.3029360238293721</v>
      </c>
      <c r="T59" s="19">
        <f t="shared" si="60"/>
        <v>5.2117440953174887E-2</v>
      </c>
      <c r="U59" s="21">
        <f t="shared" si="61"/>
        <v>2.9828993581007452</v>
      </c>
    </row>
    <row r="60" spans="1:21" ht="16" hidden="1" thickBot="1" x14ac:dyDescent="0.25">
      <c r="A60" s="14"/>
      <c r="B60" s="15"/>
      <c r="C60" s="16"/>
      <c r="D60" s="16"/>
      <c r="E60" s="17"/>
      <c r="F60" s="17"/>
      <c r="G60" s="18"/>
      <c r="H60" s="19"/>
      <c r="I60" s="20"/>
      <c r="J60" s="20"/>
      <c r="K60" s="19"/>
      <c r="L60" s="19"/>
      <c r="M60" s="19"/>
      <c r="N60" s="19"/>
      <c r="O60" s="19"/>
      <c r="P60" s="19"/>
      <c r="Q60" s="19"/>
      <c r="R60" s="19"/>
      <c r="S60" s="19"/>
      <c r="T60" s="19"/>
      <c r="U60" s="21"/>
    </row>
    <row r="61" spans="1:21" ht="16" hidden="1" thickBot="1" x14ac:dyDescent="0.25">
      <c r="A61" s="14"/>
      <c r="B61" s="15"/>
      <c r="C61" s="16"/>
      <c r="D61" s="16"/>
      <c r="E61" s="17"/>
      <c r="F61" s="17"/>
      <c r="G61" s="18"/>
      <c r="H61" s="19"/>
      <c r="I61" s="20"/>
      <c r="J61" s="20"/>
      <c r="K61" s="19"/>
      <c r="L61" s="19"/>
      <c r="M61" s="19"/>
      <c r="N61" s="19"/>
      <c r="O61" s="19"/>
      <c r="P61" s="19"/>
      <c r="Q61" s="19"/>
      <c r="R61" s="19"/>
      <c r="S61" s="19"/>
      <c r="T61" s="19"/>
      <c r="U61" s="21"/>
    </row>
    <row r="62" spans="1:21" ht="16" hidden="1" thickBot="1" x14ac:dyDescent="0.25">
      <c r="A62" s="14">
        <v>2015</v>
      </c>
      <c r="B62" s="15" t="s">
        <v>21</v>
      </c>
      <c r="C62" s="16" t="s">
        <v>22</v>
      </c>
      <c r="D62" s="16" t="str">
        <f>A62&amp;"_"&amp;B62&amp;"_"&amp;C62</f>
        <v>2015_2015 Sample Plot # 01_Avi</v>
      </c>
      <c r="E62" s="17">
        <v>1.7</v>
      </c>
      <c r="F62" s="17">
        <f t="shared" si="1"/>
        <v>0.8</v>
      </c>
      <c r="G62" s="18">
        <v>80</v>
      </c>
      <c r="H62" s="19">
        <f t="shared" si="12"/>
        <v>0.96799999999999997</v>
      </c>
      <c r="I62" s="20">
        <f t="shared" si="13"/>
        <v>96.8</v>
      </c>
      <c r="J62" s="20">
        <v>304.1456</v>
      </c>
      <c r="K62" s="19">
        <f>2.14*(LOG(H62,10))+0.2</f>
        <v>0.16977326463996242</v>
      </c>
      <c r="L62" s="19">
        <f t="shared" ref="L62" si="62">10^K62</f>
        <v>1.478336380559155</v>
      </c>
      <c r="M62" s="19">
        <f t="shared" si="3"/>
        <v>5.9133455222366196E-2</v>
      </c>
      <c r="N62" s="19">
        <f t="shared" ref="N62" si="63">0.923*L62</f>
        <v>1.3645044792561001</v>
      </c>
      <c r="O62" s="19">
        <f t="shared" si="5"/>
        <v>5.4580179170243999E-2</v>
      </c>
      <c r="P62" s="19">
        <f t="shared" si="6"/>
        <v>0.1137136343926102</v>
      </c>
      <c r="Q62" s="19">
        <f t="shared" si="7"/>
        <v>0.7096014626683943</v>
      </c>
      <c r="R62" s="19">
        <f t="shared" si="8"/>
        <v>0.53215674690987902</v>
      </c>
      <c r="S62" s="19">
        <f t="shared" si="9"/>
        <v>1.2417582095782733</v>
      </c>
      <c r="T62" s="19">
        <f t="shared" si="10"/>
        <v>4.9670328383130936E-2</v>
      </c>
      <c r="U62" s="21">
        <f t="shared" si="11"/>
        <v>2.8428408598152552</v>
      </c>
    </row>
    <row r="63" spans="1:21" ht="16" hidden="1" thickBot="1" x14ac:dyDescent="0.25">
      <c r="A63" s="14"/>
      <c r="B63" s="15"/>
      <c r="C63" s="16"/>
      <c r="D63" s="16"/>
      <c r="E63" s="17"/>
      <c r="F63" s="17"/>
      <c r="G63" s="18"/>
      <c r="H63" s="19"/>
      <c r="I63" s="20"/>
      <c r="J63" s="20"/>
      <c r="K63" s="19"/>
      <c r="L63" s="19"/>
      <c r="M63" s="19"/>
      <c r="N63" s="19"/>
      <c r="O63" s="19"/>
      <c r="P63" s="19"/>
      <c r="Q63" s="19"/>
      <c r="R63" s="19"/>
      <c r="S63" s="19"/>
      <c r="T63" s="19"/>
      <c r="U63" s="21"/>
    </row>
    <row r="64" spans="1:21" ht="16" hidden="1" thickBot="1" x14ac:dyDescent="0.25">
      <c r="A64" s="14"/>
      <c r="B64" s="15"/>
      <c r="C64" s="16"/>
      <c r="D64" s="16"/>
      <c r="E64" s="17"/>
      <c r="F64" s="17"/>
      <c r="G64" s="18"/>
      <c r="H64" s="19"/>
      <c r="I64" s="20"/>
      <c r="J64" s="20"/>
      <c r="K64" s="19"/>
      <c r="L64" s="19"/>
      <c r="M64" s="19"/>
      <c r="N64" s="19"/>
      <c r="O64" s="19"/>
      <c r="P64" s="19"/>
      <c r="Q64" s="19"/>
      <c r="R64" s="19"/>
      <c r="S64" s="19"/>
      <c r="T64" s="19"/>
      <c r="U64" s="21"/>
    </row>
    <row r="65" spans="1:21" ht="16" hidden="1" thickBot="1" x14ac:dyDescent="0.25">
      <c r="A65" s="14">
        <v>2015</v>
      </c>
      <c r="B65" s="15" t="s">
        <v>21</v>
      </c>
      <c r="C65" s="16" t="s">
        <v>22</v>
      </c>
      <c r="D65" s="16" t="str">
        <f>A65&amp;"_"&amp;B65&amp;"_"&amp;C65</f>
        <v>2015_2015 Sample Plot # 01_Avi</v>
      </c>
      <c r="E65" s="17">
        <v>3.4</v>
      </c>
      <c r="F65" s="17">
        <f t="shared" si="1"/>
        <v>1.41</v>
      </c>
      <c r="G65" s="18">
        <v>141</v>
      </c>
      <c r="H65" s="19">
        <f t="shared" si="12"/>
        <v>2.2550000000000003</v>
      </c>
      <c r="I65" s="20">
        <f t="shared" si="13"/>
        <v>225.50000000000003</v>
      </c>
      <c r="J65" s="20">
        <v>708.52100000000007</v>
      </c>
      <c r="K65" s="19">
        <f t="shared" ref="K65:K69" si="64">2.14*(LOG(H65,10))+0.2</f>
        <v>0.95573360889791603</v>
      </c>
      <c r="L65" s="19">
        <f t="shared" ref="L65:L69" si="65">10^K65</f>
        <v>9.0309535577781936</v>
      </c>
      <c r="M65" s="19">
        <f t="shared" si="3"/>
        <v>0.36123814231112772</v>
      </c>
      <c r="N65" s="19">
        <f t="shared" ref="N65:N69" si="66">0.923*L65</f>
        <v>8.3355701338292736</v>
      </c>
      <c r="O65" s="19">
        <f t="shared" si="5"/>
        <v>0.33342280535317093</v>
      </c>
      <c r="P65" s="19">
        <f t="shared" si="6"/>
        <v>0.69466094766429864</v>
      </c>
      <c r="Q65" s="19">
        <f t="shared" si="7"/>
        <v>4.3348577077335326</v>
      </c>
      <c r="R65" s="19">
        <f t="shared" si="8"/>
        <v>3.2508723521934169</v>
      </c>
      <c r="S65" s="19">
        <f t="shared" si="9"/>
        <v>7.5857300599269495</v>
      </c>
      <c r="T65" s="19">
        <f t="shared" si="10"/>
        <v>0.30342920239707799</v>
      </c>
      <c r="U65" s="21">
        <f t="shared" si="11"/>
        <v>17.366523691607469</v>
      </c>
    </row>
    <row r="66" spans="1:21" ht="16" hidden="1" thickBot="1" x14ac:dyDescent="0.25">
      <c r="A66" s="14">
        <v>2015</v>
      </c>
      <c r="B66" s="15" t="s">
        <v>21</v>
      </c>
      <c r="C66" s="16" t="s">
        <v>22</v>
      </c>
      <c r="D66" s="16" t="str">
        <f>A66&amp;"_"&amp;B66&amp;"_"&amp;C66</f>
        <v>2015_2015 Sample Plot # 01_Avi</v>
      </c>
      <c r="E66" s="17">
        <v>2.7</v>
      </c>
      <c r="F66" s="17">
        <f t="shared" si="1"/>
        <v>1.2</v>
      </c>
      <c r="G66" s="18">
        <v>120</v>
      </c>
      <c r="H66" s="19">
        <f t="shared" si="12"/>
        <v>1.1880000000000002</v>
      </c>
      <c r="I66" s="20">
        <f t="shared" si="13"/>
        <v>118.80000000000001</v>
      </c>
      <c r="J66" s="20">
        <v>373.26960000000003</v>
      </c>
      <c r="K66" s="19">
        <f t="shared" si="64"/>
        <v>0.36010718298067412</v>
      </c>
      <c r="L66" s="19">
        <f t="shared" si="65"/>
        <v>2.2914331039436715</v>
      </c>
      <c r="M66" s="19">
        <f t="shared" si="3"/>
        <v>9.1657324157746856E-2</v>
      </c>
      <c r="N66" s="19">
        <f t="shared" si="66"/>
        <v>2.1149927549400087</v>
      </c>
      <c r="O66" s="19">
        <f t="shared" si="5"/>
        <v>8.4599710197600347E-2</v>
      </c>
      <c r="P66" s="19">
        <f t="shared" si="6"/>
        <v>0.1762570343553472</v>
      </c>
      <c r="Q66" s="19">
        <f t="shared" si="7"/>
        <v>1.0998878898929623</v>
      </c>
      <c r="R66" s="19">
        <f t="shared" si="8"/>
        <v>0.82484717442660338</v>
      </c>
      <c r="S66" s="19">
        <f t="shared" si="9"/>
        <v>1.9247350643195658</v>
      </c>
      <c r="T66" s="19">
        <f t="shared" si="10"/>
        <v>7.6989402572782639E-2</v>
      </c>
      <c r="U66" s="21">
        <f t="shared" si="11"/>
        <v>4.4064258588836802</v>
      </c>
    </row>
    <row r="67" spans="1:21" ht="16" hidden="1" thickBot="1" x14ac:dyDescent="0.25">
      <c r="A67" s="14">
        <v>2015</v>
      </c>
      <c r="B67" s="15" t="s">
        <v>21</v>
      </c>
      <c r="C67" s="16" t="s">
        <v>22</v>
      </c>
      <c r="D67" s="16" t="str">
        <f>A67&amp;"_"&amp;B67&amp;"_"&amp;C67</f>
        <v>2015_2015 Sample Plot # 01_Avi</v>
      </c>
      <c r="E67" s="17">
        <v>3.1</v>
      </c>
      <c r="F67" s="17">
        <f t="shared" ref="F67:F130" si="67">G67/100</f>
        <v>1.22</v>
      </c>
      <c r="G67" s="18">
        <v>122</v>
      </c>
      <c r="H67" s="19">
        <f t="shared" si="12"/>
        <v>1.4960000000000002</v>
      </c>
      <c r="I67" s="20">
        <f t="shared" ref="I67:I130" si="68">J67/3.142</f>
        <v>149.60000000000002</v>
      </c>
      <c r="J67" s="20">
        <v>470.04320000000007</v>
      </c>
      <c r="K67" s="19">
        <f t="shared" si="64"/>
        <v>0.57435361015086728</v>
      </c>
      <c r="L67" s="19">
        <f t="shared" si="65"/>
        <v>3.7527843613966589</v>
      </c>
      <c r="M67" s="19">
        <f t="shared" si="3"/>
        <v>0.15011137445586636</v>
      </c>
      <c r="N67" s="19">
        <f t="shared" si="66"/>
        <v>3.4638199655691162</v>
      </c>
      <c r="O67" s="19">
        <f t="shared" si="5"/>
        <v>0.13855279862276465</v>
      </c>
      <c r="P67" s="19">
        <f t="shared" si="6"/>
        <v>0.28866417307863101</v>
      </c>
      <c r="Q67" s="19">
        <f t="shared" si="7"/>
        <v>1.8013364934703961</v>
      </c>
      <c r="R67" s="19">
        <f t="shared" si="8"/>
        <v>1.3508897865719554</v>
      </c>
      <c r="S67" s="19">
        <f t="shared" si="9"/>
        <v>3.1522262800423517</v>
      </c>
      <c r="T67" s="19">
        <f t="shared" si="10"/>
        <v>0.12608905120169409</v>
      </c>
      <c r="U67" s="21">
        <f t="shared" si="11"/>
        <v>7.2166043269657756</v>
      </c>
    </row>
    <row r="68" spans="1:21" ht="16" hidden="1" thickBot="1" x14ac:dyDescent="0.25">
      <c r="A68" s="14">
        <v>2015</v>
      </c>
      <c r="B68" s="15" t="s">
        <v>21</v>
      </c>
      <c r="C68" s="16" t="s">
        <v>22</v>
      </c>
      <c r="D68" s="16" t="str">
        <f>A68&amp;"_"&amp;B68&amp;"_"&amp;C68</f>
        <v>2015_2015 Sample Plot # 01_Avi</v>
      </c>
      <c r="E68" s="17">
        <v>2.9</v>
      </c>
      <c r="F68" s="17">
        <f t="shared" si="67"/>
        <v>1.1200000000000001</v>
      </c>
      <c r="G68" s="18">
        <v>112</v>
      </c>
      <c r="H68" s="19">
        <f t="shared" si="12"/>
        <v>1.0230000000000004</v>
      </c>
      <c r="I68" s="20">
        <f t="shared" si="68"/>
        <v>102.30000000000003</v>
      </c>
      <c r="J68" s="20">
        <v>321.42660000000006</v>
      </c>
      <c r="K68" s="19">
        <f t="shared" si="64"/>
        <v>0.22113385614402306</v>
      </c>
      <c r="L68" s="19">
        <f t="shared" si="65"/>
        <v>1.6639254183867782</v>
      </c>
      <c r="M68" s="19">
        <f t="shared" si="3"/>
        <v>6.6557016735471125E-2</v>
      </c>
      <c r="N68" s="19">
        <f t="shared" si="66"/>
        <v>1.5358031611709964</v>
      </c>
      <c r="O68" s="19">
        <f t="shared" ref="O68:O91" si="69">N68*40/1000</f>
        <v>6.1432126446839853E-2</v>
      </c>
      <c r="P68" s="19">
        <f t="shared" ref="P68:P91" si="70">M68+O68</f>
        <v>0.12798914318231097</v>
      </c>
      <c r="Q68" s="19">
        <f t="shared" si="7"/>
        <v>0.7986842008256535</v>
      </c>
      <c r="R68" s="19">
        <f t="shared" ref="R68:R91" si="71">N68*0.39</f>
        <v>0.59896323285668862</v>
      </c>
      <c r="S68" s="19">
        <f t="shared" ref="S68:S91" si="72">R68+Q68</f>
        <v>1.3976474336823421</v>
      </c>
      <c r="T68" s="19">
        <f t="shared" ref="T68:T91" si="73">S68*40/1000</f>
        <v>5.590589734729369E-2</v>
      </c>
      <c r="U68" s="21">
        <f t="shared" si="11"/>
        <v>3.1997285795577746</v>
      </c>
    </row>
    <row r="69" spans="1:21" ht="16" hidden="1" thickBot="1" x14ac:dyDescent="0.25">
      <c r="A69" s="14">
        <v>2015</v>
      </c>
      <c r="B69" s="15" t="s">
        <v>21</v>
      </c>
      <c r="C69" s="16" t="s">
        <v>22</v>
      </c>
      <c r="D69" s="16" t="str">
        <f>A69&amp;"_"&amp;B69&amp;"_"&amp;C69</f>
        <v>2015_2015 Sample Plot # 01_Avi</v>
      </c>
      <c r="E69" s="17">
        <v>3.4</v>
      </c>
      <c r="F69" s="17">
        <f t="shared" si="67"/>
        <v>1.3</v>
      </c>
      <c r="G69" s="18">
        <v>130</v>
      </c>
      <c r="H69" s="19">
        <f t="shared" si="12"/>
        <v>2.1230000000000002</v>
      </c>
      <c r="I69" s="20">
        <f t="shared" si="68"/>
        <v>212.3</v>
      </c>
      <c r="J69" s="20">
        <v>667.04660000000001</v>
      </c>
      <c r="K69" s="19">
        <f t="shared" si="64"/>
        <v>0.89967298751523739</v>
      </c>
      <c r="L69" s="19">
        <f t="shared" si="65"/>
        <v>7.9373035128198417</v>
      </c>
      <c r="M69" s="19">
        <f t="shared" si="3"/>
        <v>0.31749214051279362</v>
      </c>
      <c r="N69" s="19">
        <f t="shared" si="66"/>
        <v>7.3261311423327138</v>
      </c>
      <c r="O69" s="19">
        <f t="shared" si="69"/>
        <v>0.29304524569330859</v>
      </c>
      <c r="P69" s="19">
        <f t="shared" si="70"/>
        <v>0.61053738620610221</v>
      </c>
      <c r="Q69" s="19">
        <f t="shared" si="7"/>
        <v>3.8099056861535239</v>
      </c>
      <c r="R69" s="19">
        <f t="shared" si="71"/>
        <v>2.8571911455097583</v>
      </c>
      <c r="S69" s="19">
        <f t="shared" si="72"/>
        <v>6.6670968316632822</v>
      </c>
      <c r="T69" s="19">
        <f t="shared" si="73"/>
        <v>0.26668387326653131</v>
      </c>
      <c r="U69" s="21">
        <f t="shared" si="11"/>
        <v>15.263434655152555</v>
      </c>
    </row>
    <row r="70" spans="1:21" ht="16" hidden="1" thickBot="1" x14ac:dyDescent="0.25">
      <c r="A70" s="14"/>
      <c r="B70" s="15"/>
      <c r="C70" s="16"/>
      <c r="D70" s="16"/>
      <c r="E70" s="17"/>
      <c r="F70" s="17"/>
      <c r="G70" s="18"/>
      <c r="H70" s="19"/>
      <c r="I70" s="20"/>
      <c r="J70" s="20"/>
      <c r="K70" s="19"/>
      <c r="L70" s="19"/>
      <c r="M70" s="19"/>
      <c r="N70" s="19"/>
      <c r="O70" s="19"/>
      <c r="P70" s="19"/>
      <c r="Q70" s="19"/>
      <c r="R70" s="19"/>
      <c r="S70" s="19"/>
      <c r="T70" s="19"/>
      <c r="U70" s="21"/>
    </row>
    <row r="71" spans="1:21" ht="16" hidden="1" thickBot="1" x14ac:dyDescent="0.25">
      <c r="A71" s="14"/>
      <c r="B71" s="15"/>
      <c r="C71" s="16"/>
      <c r="D71" s="16"/>
      <c r="E71" s="17"/>
      <c r="F71" s="17"/>
      <c r="G71" s="18"/>
      <c r="H71" s="19"/>
      <c r="I71" s="20"/>
      <c r="J71" s="20"/>
      <c r="K71" s="19"/>
      <c r="L71" s="19"/>
      <c r="M71" s="19"/>
      <c r="N71" s="19"/>
      <c r="O71" s="19"/>
      <c r="P71" s="19"/>
      <c r="Q71" s="19"/>
      <c r="R71" s="19"/>
      <c r="S71" s="19"/>
      <c r="T71" s="19"/>
      <c r="U71" s="21"/>
    </row>
    <row r="72" spans="1:21" ht="16" hidden="1" thickBot="1" x14ac:dyDescent="0.25">
      <c r="A72" s="14"/>
      <c r="B72" s="15"/>
      <c r="C72" s="16"/>
      <c r="D72" s="16"/>
      <c r="E72" s="17"/>
      <c r="F72" s="17"/>
      <c r="G72" s="18"/>
      <c r="H72" s="19"/>
      <c r="I72" s="20"/>
      <c r="J72" s="20"/>
      <c r="K72" s="19"/>
      <c r="L72" s="19"/>
      <c r="M72" s="19"/>
      <c r="N72" s="19"/>
      <c r="O72" s="19"/>
      <c r="P72" s="19"/>
      <c r="Q72" s="19"/>
      <c r="R72" s="19"/>
      <c r="S72" s="19"/>
      <c r="T72" s="19"/>
      <c r="U72" s="21"/>
    </row>
    <row r="73" spans="1:21" ht="16" hidden="1" thickBot="1" x14ac:dyDescent="0.25">
      <c r="A73" s="14"/>
      <c r="B73" s="15"/>
      <c r="C73" s="16"/>
      <c r="D73" s="16"/>
      <c r="E73" s="17"/>
      <c r="F73" s="17"/>
      <c r="G73" s="18"/>
      <c r="H73" s="19"/>
      <c r="I73" s="20"/>
      <c r="J73" s="20"/>
      <c r="K73" s="19"/>
      <c r="L73" s="19"/>
      <c r="M73" s="19"/>
      <c r="N73" s="19"/>
      <c r="O73" s="19"/>
      <c r="P73" s="19"/>
      <c r="Q73" s="19"/>
      <c r="R73" s="19"/>
      <c r="S73" s="19"/>
      <c r="T73" s="19"/>
      <c r="U73" s="21"/>
    </row>
    <row r="74" spans="1:21" ht="16" hidden="1" thickBot="1" x14ac:dyDescent="0.25">
      <c r="A74" s="14"/>
      <c r="B74" s="15"/>
      <c r="C74" s="16"/>
      <c r="D74" s="16"/>
      <c r="E74" s="17"/>
      <c r="F74" s="17"/>
      <c r="G74" s="18"/>
      <c r="H74" s="19"/>
      <c r="I74" s="20"/>
      <c r="J74" s="20"/>
      <c r="K74" s="19"/>
      <c r="L74" s="19"/>
      <c r="M74" s="19"/>
      <c r="N74" s="19"/>
      <c r="O74" s="19"/>
      <c r="P74" s="19"/>
      <c r="Q74" s="19"/>
      <c r="R74" s="19"/>
      <c r="S74" s="19"/>
      <c r="T74" s="19"/>
      <c r="U74" s="21"/>
    </row>
    <row r="75" spans="1:21" ht="16" hidden="1" thickBot="1" x14ac:dyDescent="0.25">
      <c r="A75" s="14"/>
      <c r="B75" s="15"/>
      <c r="C75" s="16"/>
      <c r="D75" s="16"/>
      <c r="E75" s="17"/>
      <c r="F75" s="17"/>
      <c r="G75" s="18"/>
      <c r="H75" s="19"/>
      <c r="I75" s="20"/>
      <c r="J75" s="20"/>
      <c r="K75" s="19"/>
      <c r="L75" s="19"/>
      <c r="M75" s="19"/>
      <c r="N75" s="19"/>
      <c r="O75" s="19"/>
      <c r="P75" s="19"/>
      <c r="Q75" s="19"/>
      <c r="R75" s="19"/>
      <c r="S75" s="19"/>
      <c r="T75" s="19"/>
      <c r="U75" s="21"/>
    </row>
    <row r="76" spans="1:21" ht="16" hidden="1" thickBot="1" x14ac:dyDescent="0.25">
      <c r="A76" s="14"/>
      <c r="B76" s="15"/>
      <c r="C76" s="16"/>
      <c r="D76" s="16"/>
      <c r="E76" s="17"/>
      <c r="F76" s="17"/>
      <c r="G76" s="18"/>
      <c r="H76" s="19"/>
      <c r="I76" s="20"/>
      <c r="J76" s="20"/>
      <c r="K76" s="19"/>
      <c r="L76" s="19"/>
      <c r="M76" s="19"/>
      <c r="N76" s="19"/>
      <c r="O76" s="19"/>
      <c r="P76" s="19"/>
      <c r="Q76" s="19"/>
      <c r="R76" s="19"/>
      <c r="S76" s="19"/>
      <c r="T76" s="19"/>
      <c r="U76" s="21"/>
    </row>
    <row r="77" spans="1:21" ht="16" hidden="1" thickBot="1" x14ac:dyDescent="0.25">
      <c r="A77" s="14"/>
      <c r="B77" s="15"/>
      <c r="C77" s="16"/>
      <c r="D77" s="16"/>
      <c r="E77" s="17"/>
      <c r="F77" s="17"/>
      <c r="G77" s="18"/>
      <c r="H77" s="19"/>
      <c r="I77" s="20"/>
      <c r="J77" s="20"/>
      <c r="K77" s="19"/>
      <c r="L77" s="19"/>
      <c r="M77" s="19"/>
      <c r="N77" s="19"/>
      <c r="O77" s="19"/>
      <c r="P77" s="19"/>
      <c r="Q77" s="19"/>
      <c r="R77" s="19"/>
      <c r="S77" s="19"/>
      <c r="T77" s="19"/>
      <c r="U77" s="21"/>
    </row>
    <row r="78" spans="1:21" ht="16" hidden="1" thickBot="1" x14ac:dyDescent="0.25">
      <c r="A78" s="14"/>
      <c r="B78" s="15"/>
      <c r="C78" s="16"/>
      <c r="D78" s="16"/>
      <c r="E78" s="17"/>
      <c r="F78" s="17"/>
      <c r="G78" s="18"/>
      <c r="H78" s="19"/>
      <c r="I78" s="20"/>
      <c r="J78" s="20"/>
      <c r="K78" s="19"/>
      <c r="L78" s="19"/>
      <c r="M78" s="19"/>
      <c r="N78" s="19"/>
      <c r="O78" s="19"/>
      <c r="P78" s="19"/>
      <c r="Q78" s="19"/>
      <c r="R78" s="19"/>
      <c r="S78" s="19"/>
      <c r="T78" s="19"/>
      <c r="U78" s="21"/>
    </row>
    <row r="79" spans="1:21" ht="16" hidden="1" thickBot="1" x14ac:dyDescent="0.25">
      <c r="A79" s="14">
        <v>2015</v>
      </c>
      <c r="B79" s="15" t="s">
        <v>21</v>
      </c>
      <c r="C79" s="16" t="s">
        <v>22</v>
      </c>
      <c r="D79" s="16" t="str">
        <f>A79&amp;"_"&amp;B79&amp;"_"&amp;C79</f>
        <v>2015_2015 Sample Plot # 01_Avi</v>
      </c>
      <c r="E79" s="17">
        <v>2.2999999999999998</v>
      </c>
      <c r="F79" s="17">
        <f t="shared" si="67"/>
        <v>1.22</v>
      </c>
      <c r="G79" s="18">
        <v>122</v>
      </c>
      <c r="H79" s="19">
        <f t="shared" ref="H79:H137" si="74">I79/100</f>
        <v>0.93500000000000016</v>
      </c>
      <c r="I79" s="20">
        <f t="shared" si="68"/>
        <v>93.500000000000014</v>
      </c>
      <c r="J79" s="20">
        <v>293.77700000000004</v>
      </c>
      <c r="K79" s="19">
        <f t="shared" ref="K79:K81" si="75">2.14*(LOG(H79,10))+0.2</f>
        <v>0.13753684726718821</v>
      </c>
      <c r="L79" s="19">
        <f t="shared" ref="L79:L81" si="76">10^K79</f>
        <v>1.3725774109815871</v>
      </c>
      <c r="M79" s="19">
        <f t="shared" ref="M79:M140" si="77">L79*40/1000</f>
        <v>5.4903096439263485E-2</v>
      </c>
      <c r="N79" s="19">
        <f t="shared" ref="N79:N81" si="78">0.923*L79</f>
        <v>1.266888950336005</v>
      </c>
      <c r="O79" s="19">
        <f t="shared" si="69"/>
        <v>5.0675558013440203E-2</v>
      </c>
      <c r="P79" s="19">
        <f t="shared" si="70"/>
        <v>0.10557865445270369</v>
      </c>
      <c r="Q79" s="19">
        <f t="shared" ref="Q79:Q140" si="79">L79*0.48</f>
        <v>0.65883715727116177</v>
      </c>
      <c r="R79" s="19">
        <f t="shared" si="71"/>
        <v>0.49408669063104199</v>
      </c>
      <c r="S79" s="19">
        <f t="shared" si="72"/>
        <v>1.1529238479022037</v>
      </c>
      <c r="T79" s="19">
        <f t="shared" si="73"/>
        <v>4.6116953916088152E-2</v>
      </c>
      <c r="U79" s="21">
        <f t="shared" ref="U79:U140" si="80">(L79+N79)</f>
        <v>2.6394663613175924</v>
      </c>
    </row>
    <row r="80" spans="1:21" ht="16" hidden="1" thickBot="1" x14ac:dyDescent="0.25">
      <c r="A80" s="14">
        <v>2015</v>
      </c>
      <c r="B80" s="15" t="s">
        <v>21</v>
      </c>
      <c r="C80" s="16" t="s">
        <v>22</v>
      </c>
      <c r="D80" s="16" t="str">
        <f>A80&amp;"_"&amp;B80&amp;"_"&amp;C80</f>
        <v>2015_2015 Sample Plot # 01_Avi</v>
      </c>
      <c r="E80" s="17">
        <v>2.7</v>
      </c>
      <c r="F80" s="17">
        <f t="shared" si="67"/>
        <v>1.01</v>
      </c>
      <c r="G80" s="18">
        <v>101</v>
      </c>
      <c r="H80" s="19">
        <f t="shared" si="74"/>
        <v>1.2100000000000002</v>
      </c>
      <c r="I80" s="20">
        <f t="shared" si="68"/>
        <v>121.00000000000001</v>
      </c>
      <c r="J80" s="20">
        <v>380.18200000000002</v>
      </c>
      <c r="K80" s="19">
        <f t="shared" si="75"/>
        <v>0.3771606924772033</v>
      </c>
      <c r="L80" s="19">
        <f t="shared" si="76"/>
        <v>2.3832011099622754</v>
      </c>
      <c r="M80" s="19">
        <f t="shared" si="77"/>
        <v>9.5328044398491019E-2</v>
      </c>
      <c r="N80" s="19">
        <f t="shared" si="78"/>
        <v>2.1996946244951805</v>
      </c>
      <c r="O80" s="19">
        <f t="shared" si="69"/>
        <v>8.7987784979807221E-2</v>
      </c>
      <c r="P80" s="19">
        <f t="shared" si="70"/>
        <v>0.18331582937829824</v>
      </c>
      <c r="Q80" s="19">
        <f t="shared" si="79"/>
        <v>1.1439365327818922</v>
      </c>
      <c r="R80" s="19">
        <f t="shared" si="71"/>
        <v>0.85788090355312041</v>
      </c>
      <c r="S80" s="19">
        <f t="shared" si="72"/>
        <v>2.0018174363350125</v>
      </c>
      <c r="T80" s="19">
        <f t="shared" si="73"/>
        <v>8.007269745340051E-2</v>
      </c>
      <c r="U80" s="21">
        <f t="shared" si="80"/>
        <v>4.5828957344574555</v>
      </c>
    </row>
    <row r="81" spans="1:21" ht="16" hidden="1" thickBot="1" x14ac:dyDescent="0.25">
      <c r="A81" s="14">
        <v>2015</v>
      </c>
      <c r="B81" s="15" t="s">
        <v>21</v>
      </c>
      <c r="C81" s="16" t="s">
        <v>22</v>
      </c>
      <c r="D81" s="16" t="str">
        <f>A81&amp;"_"&amp;B81&amp;"_"&amp;C81</f>
        <v>2015_2015 Sample Plot # 01_Avi</v>
      </c>
      <c r="E81" s="17">
        <v>1.8</v>
      </c>
      <c r="F81" s="17">
        <f t="shared" si="67"/>
        <v>0.7</v>
      </c>
      <c r="G81" s="18">
        <v>70</v>
      </c>
      <c r="H81" s="19">
        <f t="shared" si="74"/>
        <v>0.90200000000000014</v>
      </c>
      <c r="I81" s="20">
        <f t="shared" si="68"/>
        <v>90.200000000000017</v>
      </c>
      <c r="J81" s="20">
        <v>283.40840000000003</v>
      </c>
      <c r="K81" s="19">
        <f t="shared" si="75"/>
        <v>0.10414199033975545</v>
      </c>
      <c r="L81" s="19">
        <f t="shared" si="76"/>
        <v>1.2709895807707525</v>
      </c>
      <c r="M81" s="19">
        <f t="shared" si="77"/>
        <v>5.0839583230830099E-2</v>
      </c>
      <c r="N81" s="19">
        <f t="shared" si="78"/>
        <v>1.1731233830514047</v>
      </c>
      <c r="O81" s="19">
        <f t="shared" si="69"/>
        <v>4.6924935322056188E-2</v>
      </c>
      <c r="P81" s="19">
        <f t="shared" si="70"/>
        <v>9.7764518552886287E-2</v>
      </c>
      <c r="Q81" s="19">
        <f t="shared" si="79"/>
        <v>0.61007499876996119</v>
      </c>
      <c r="R81" s="19">
        <f t="shared" si="71"/>
        <v>0.45751811939004788</v>
      </c>
      <c r="S81" s="19">
        <f t="shared" si="72"/>
        <v>1.0675931181600091</v>
      </c>
      <c r="T81" s="19">
        <f t="shared" si="73"/>
        <v>4.2703724726400369E-2</v>
      </c>
      <c r="U81" s="21">
        <f t="shared" si="80"/>
        <v>2.4441129638221573</v>
      </c>
    </row>
    <row r="82" spans="1:21" ht="16" hidden="1" thickBot="1" x14ac:dyDescent="0.25">
      <c r="A82" s="14"/>
      <c r="B82" s="15"/>
      <c r="C82" s="16"/>
      <c r="D82" s="16"/>
      <c r="E82" s="17"/>
      <c r="F82" s="17"/>
      <c r="G82" s="18"/>
      <c r="H82" s="19"/>
      <c r="I82" s="20"/>
      <c r="J82" s="20"/>
      <c r="K82" s="19"/>
      <c r="L82" s="19"/>
      <c r="M82" s="19"/>
      <c r="N82" s="19"/>
      <c r="O82" s="19"/>
      <c r="P82" s="19"/>
      <c r="Q82" s="19"/>
      <c r="R82" s="19"/>
      <c r="S82" s="19"/>
      <c r="T82" s="19"/>
      <c r="U82" s="21"/>
    </row>
    <row r="83" spans="1:21" ht="16" hidden="1" thickBot="1" x14ac:dyDescent="0.25">
      <c r="A83" s="14"/>
      <c r="B83" s="15"/>
      <c r="C83" s="16"/>
      <c r="D83" s="16"/>
      <c r="E83" s="17"/>
      <c r="F83" s="17"/>
      <c r="G83" s="18"/>
      <c r="H83" s="19"/>
      <c r="I83" s="20"/>
      <c r="J83" s="20"/>
      <c r="K83" s="19"/>
      <c r="L83" s="19"/>
      <c r="M83" s="19"/>
      <c r="N83" s="19"/>
      <c r="O83" s="19"/>
      <c r="P83" s="19"/>
      <c r="Q83" s="19"/>
      <c r="R83" s="19"/>
      <c r="S83" s="19"/>
      <c r="T83" s="19"/>
      <c r="U83" s="21"/>
    </row>
    <row r="84" spans="1:21" ht="16" hidden="1" thickBot="1" x14ac:dyDescent="0.25">
      <c r="A84" s="14"/>
      <c r="B84" s="15"/>
      <c r="C84" s="16"/>
      <c r="D84" s="16"/>
      <c r="E84" s="17"/>
      <c r="F84" s="17"/>
      <c r="G84" s="18"/>
      <c r="H84" s="19"/>
      <c r="I84" s="20"/>
      <c r="J84" s="20"/>
      <c r="K84" s="19"/>
      <c r="L84" s="19"/>
      <c r="M84" s="19"/>
      <c r="N84" s="19"/>
      <c r="O84" s="19"/>
      <c r="P84" s="19"/>
      <c r="Q84" s="19"/>
      <c r="R84" s="19"/>
      <c r="S84" s="19"/>
      <c r="T84" s="19"/>
      <c r="U84" s="21"/>
    </row>
    <row r="85" spans="1:21" ht="16" hidden="1" thickBot="1" x14ac:dyDescent="0.25">
      <c r="A85" s="14"/>
      <c r="B85" s="15"/>
      <c r="C85" s="16"/>
      <c r="D85" s="16"/>
      <c r="E85" s="17"/>
      <c r="F85" s="17"/>
      <c r="G85" s="18"/>
      <c r="H85" s="19"/>
      <c r="I85" s="20"/>
      <c r="J85" s="20"/>
      <c r="K85" s="19"/>
      <c r="L85" s="19"/>
      <c r="M85" s="19"/>
      <c r="N85" s="19"/>
      <c r="O85" s="19"/>
      <c r="P85" s="19"/>
      <c r="Q85" s="19"/>
      <c r="R85" s="19"/>
      <c r="S85" s="19"/>
      <c r="T85" s="19"/>
      <c r="U85" s="21"/>
    </row>
    <row r="86" spans="1:21" ht="16" hidden="1" thickBot="1" x14ac:dyDescent="0.25">
      <c r="A86" s="14">
        <v>2015</v>
      </c>
      <c r="B86" s="15" t="s">
        <v>21</v>
      </c>
      <c r="C86" s="16" t="s">
        <v>22</v>
      </c>
      <c r="D86" s="16" t="str">
        <f>A86&amp;"_"&amp;B86&amp;"_"&amp;C86</f>
        <v>2015_2015 Sample Plot # 01_Avi</v>
      </c>
      <c r="E86" s="17">
        <v>2.2000000000000002</v>
      </c>
      <c r="F86" s="17">
        <f t="shared" si="67"/>
        <v>0.9</v>
      </c>
      <c r="G86" s="18">
        <v>90</v>
      </c>
      <c r="H86" s="19">
        <f t="shared" si="74"/>
        <v>1.32</v>
      </c>
      <c r="I86" s="20">
        <f t="shared" si="68"/>
        <v>132</v>
      </c>
      <c r="J86" s="20">
        <v>414.74399999999997</v>
      </c>
      <c r="K86" s="19">
        <f t="shared" ref="K86:K87" si="81">2.14*(LOG(H86,10))+0.2</f>
        <v>0.45802821278051881</v>
      </c>
      <c r="L86" s="19">
        <f t="shared" ref="L86:L87" si="82">10^K86</f>
        <v>2.8709670806716865</v>
      </c>
      <c r="M86" s="19">
        <f t="shared" si="77"/>
        <v>0.11483868322686747</v>
      </c>
      <c r="N86" s="19">
        <f t="shared" ref="N86:N87" si="83">0.923*L86</f>
        <v>2.649902615459967</v>
      </c>
      <c r="O86" s="19">
        <f t="shared" si="69"/>
        <v>0.10599610461839867</v>
      </c>
      <c r="P86" s="19">
        <f t="shared" si="70"/>
        <v>0.22083478784526614</v>
      </c>
      <c r="Q86" s="19">
        <f t="shared" si="79"/>
        <v>1.3780641987224094</v>
      </c>
      <c r="R86" s="19">
        <f t="shared" si="71"/>
        <v>1.0334620200293871</v>
      </c>
      <c r="S86" s="19">
        <f t="shared" si="72"/>
        <v>2.4115262187517965</v>
      </c>
      <c r="T86" s="19">
        <f t="shared" si="73"/>
        <v>9.6461048750071859E-2</v>
      </c>
      <c r="U86" s="21">
        <f t="shared" si="80"/>
        <v>5.520869696131653</v>
      </c>
    </row>
    <row r="87" spans="1:21" ht="16" hidden="1" thickBot="1" x14ac:dyDescent="0.25">
      <c r="A87" s="14">
        <v>2015</v>
      </c>
      <c r="B87" s="15" t="s">
        <v>21</v>
      </c>
      <c r="C87" s="16" t="s">
        <v>22</v>
      </c>
      <c r="D87" s="16" t="str">
        <f>A87&amp;"_"&amp;B87&amp;"_"&amp;C87</f>
        <v>2015_2015 Sample Plot # 01_Avi</v>
      </c>
      <c r="E87" s="17">
        <v>2.1</v>
      </c>
      <c r="F87" s="17">
        <f t="shared" si="67"/>
        <v>0.92</v>
      </c>
      <c r="G87" s="18">
        <v>92</v>
      </c>
      <c r="H87" s="19">
        <f t="shared" si="74"/>
        <v>1.4080000000000001</v>
      </c>
      <c r="I87" s="20">
        <f t="shared" si="68"/>
        <v>140.80000000000001</v>
      </c>
      <c r="J87" s="20">
        <v>442.39360000000005</v>
      </c>
      <c r="K87" s="19">
        <f t="shared" si="81"/>
        <v>0.51800968128503999</v>
      </c>
      <c r="L87" s="19">
        <f t="shared" si="82"/>
        <v>3.2961705991332857</v>
      </c>
      <c r="M87" s="19">
        <f t="shared" si="77"/>
        <v>0.13184682396533143</v>
      </c>
      <c r="N87" s="19">
        <f t="shared" si="83"/>
        <v>3.042365463000023</v>
      </c>
      <c r="O87" s="19">
        <f t="shared" si="69"/>
        <v>0.12169461852000092</v>
      </c>
      <c r="P87" s="19">
        <f t="shared" si="70"/>
        <v>0.25354144248533234</v>
      </c>
      <c r="Q87" s="19">
        <f t="shared" si="79"/>
        <v>1.5821618875839771</v>
      </c>
      <c r="R87" s="19">
        <f t="shared" si="71"/>
        <v>1.1865225305700089</v>
      </c>
      <c r="S87" s="19">
        <f t="shared" si="72"/>
        <v>2.768684418153986</v>
      </c>
      <c r="T87" s="19">
        <f t="shared" si="73"/>
        <v>0.11074737672615945</v>
      </c>
      <c r="U87" s="21">
        <f t="shared" si="80"/>
        <v>6.3385360621333087</v>
      </c>
    </row>
    <row r="88" spans="1:21" ht="16" hidden="1" thickBot="1" x14ac:dyDescent="0.25">
      <c r="A88" s="14"/>
      <c r="B88" s="15"/>
      <c r="C88" s="16"/>
      <c r="D88" s="16"/>
      <c r="E88" s="17"/>
      <c r="F88" s="17"/>
      <c r="G88" s="18"/>
      <c r="H88" s="19"/>
      <c r="I88" s="20"/>
      <c r="J88" s="20"/>
      <c r="K88" s="19"/>
      <c r="L88" s="19"/>
      <c r="M88" s="19"/>
      <c r="N88" s="19"/>
      <c r="O88" s="19"/>
      <c r="P88" s="19"/>
      <c r="Q88" s="19"/>
      <c r="R88" s="19"/>
      <c r="S88" s="19"/>
      <c r="T88" s="19"/>
      <c r="U88" s="21"/>
    </row>
    <row r="89" spans="1:21" ht="16" hidden="1" thickBot="1" x14ac:dyDescent="0.25">
      <c r="A89" s="14"/>
      <c r="B89" s="15"/>
      <c r="C89" s="16"/>
      <c r="D89" s="16"/>
      <c r="E89" s="17"/>
      <c r="F89" s="17"/>
      <c r="G89" s="18"/>
      <c r="H89" s="19"/>
      <c r="I89" s="20"/>
      <c r="J89" s="20"/>
      <c r="K89" s="19"/>
      <c r="L89" s="19"/>
      <c r="M89" s="19"/>
      <c r="N89" s="19"/>
      <c r="O89" s="19"/>
      <c r="P89" s="19"/>
      <c r="Q89" s="19"/>
      <c r="R89" s="19"/>
      <c r="S89" s="19"/>
      <c r="T89" s="19"/>
      <c r="U89" s="21"/>
    </row>
    <row r="90" spans="1:21" ht="16" hidden="1" thickBot="1" x14ac:dyDescent="0.25">
      <c r="A90" s="14">
        <v>2015</v>
      </c>
      <c r="B90" s="15" t="s">
        <v>21</v>
      </c>
      <c r="C90" s="16" t="s">
        <v>22</v>
      </c>
      <c r="D90" s="16" t="str">
        <f>A90&amp;"_"&amp;B90&amp;"_"&amp;C90</f>
        <v>2015_2015 Sample Plot # 01_Avi</v>
      </c>
      <c r="E90" s="17">
        <v>2.2999999999999998</v>
      </c>
      <c r="F90" s="17">
        <f t="shared" si="67"/>
        <v>0.9</v>
      </c>
      <c r="G90" s="18">
        <v>90</v>
      </c>
      <c r="H90" s="19">
        <f t="shared" si="74"/>
        <v>0.90200000000000014</v>
      </c>
      <c r="I90" s="20">
        <f t="shared" si="68"/>
        <v>90.200000000000017</v>
      </c>
      <c r="J90" s="20">
        <v>283.40840000000003</v>
      </c>
      <c r="K90" s="19">
        <f t="shared" ref="K90:K91" si="84">2.14*(LOG(H90,10))+0.2</f>
        <v>0.10414199033975545</v>
      </c>
      <c r="L90" s="19">
        <f t="shared" ref="L90:L91" si="85">10^K90</f>
        <v>1.2709895807707525</v>
      </c>
      <c r="M90" s="19">
        <f t="shared" si="77"/>
        <v>5.0839583230830099E-2</v>
      </c>
      <c r="N90" s="19">
        <f t="shared" ref="N90:N91" si="86">0.923*L90</f>
        <v>1.1731233830514047</v>
      </c>
      <c r="O90" s="19">
        <f t="shared" si="69"/>
        <v>4.6924935322056188E-2</v>
      </c>
      <c r="P90" s="19">
        <f t="shared" si="70"/>
        <v>9.7764518552886287E-2</v>
      </c>
      <c r="Q90" s="19">
        <f t="shared" si="79"/>
        <v>0.61007499876996119</v>
      </c>
      <c r="R90" s="19">
        <f t="shared" si="71"/>
        <v>0.45751811939004788</v>
      </c>
      <c r="S90" s="19">
        <f t="shared" si="72"/>
        <v>1.0675931181600091</v>
      </c>
      <c r="T90" s="19">
        <f t="shared" si="73"/>
        <v>4.2703724726400369E-2</v>
      </c>
      <c r="U90" s="21">
        <f t="shared" si="80"/>
        <v>2.4441129638221573</v>
      </c>
    </row>
    <row r="91" spans="1:21" ht="16" hidden="1" thickBot="1" x14ac:dyDescent="0.25">
      <c r="A91" s="14">
        <v>2015</v>
      </c>
      <c r="B91" s="15" t="s">
        <v>21</v>
      </c>
      <c r="C91" s="16" t="s">
        <v>22</v>
      </c>
      <c r="D91" s="16" t="str">
        <f>A91&amp;"_"&amp;B91&amp;"_"&amp;C91</f>
        <v>2015_2015 Sample Plot # 01_Avi</v>
      </c>
      <c r="E91" s="17">
        <v>4.8</v>
      </c>
      <c r="F91" s="17">
        <f t="shared" si="67"/>
        <v>1.5</v>
      </c>
      <c r="G91" s="18">
        <v>150</v>
      </c>
      <c r="H91" s="19">
        <f t="shared" si="74"/>
        <v>3.4870000000000005</v>
      </c>
      <c r="I91" s="20">
        <f t="shared" si="68"/>
        <v>348.70000000000005</v>
      </c>
      <c r="J91" s="20">
        <v>1095.6154000000001</v>
      </c>
      <c r="K91" s="19">
        <f t="shared" si="84"/>
        <v>1.3608471673845897</v>
      </c>
      <c r="L91" s="19">
        <f t="shared" si="85"/>
        <v>22.953407523691482</v>
      </c>
      <c r="M91" s="19">
        <f t="shared" si="77"/>
        <v>0.9181363009476593</v>
      </c>
      <c r="N91" s="19">
        <f t="shared" si="86"/>
        <v>21.18599514436724</v>
      </c>
      <c r="O91" s="19">
        <f t="shared" si="69"/>
        <v>0.84743980577468958</v>
      </c>
      <c r="P91" s="19">
        <f t="shared" si="70"/>
        <v>1.765576106722349</v>
      </c>
      <c r="Q91" s="19">
        <f t="shared" si="79"/>
        <v>11.017635611371912</v>
      </c>
      <c r="R91" s="19">
        <f t="shared" si="71"/>
        <v>8.2625381063032233</v>
      </c>
      <c r="S91" s="19">
        <f t="shared" si="72"/>
        <v>19.280173717675133</v>
      </c>
      <c r="T91" s="19">
        <f t="shared" si="73"/>
        <v>0.77120694870700524</v>
      </c>
      <c r="U91" s="21">
        <f t="shared" si="80"/>
        <v>44.139402668058722</v>
      </c>
    </row>
    <row r="92" spans="1:21" ht="16" hidden="1" thickBot="1" x14ac:dyDescent="0.25">
      <c r="A92" s="14"/>
      <c r="B92" s="15"/>
      <c r="C92" s="16"/>
      <c r="D92" s="16"/>
      <c r="E92" s="17"/>
      <c r="F92" s="17"/>
      <c r="G92" s="18"/>
      <c r="H92" s="19"/>
      <c r="I92" s="20"/>
      <c r="J92" s="20"/>
      <c r="K92" s="19"/>
      <c r="L92" s="19"/>
      <c r="M92" s="19"/>
      <c r="N92" s="19"/>
      <c r="O92" s="19"/>
      <c r="P92" s="19"/>
      <c r="Q92" s="19"/>
      <c r="R92" s="19"/>
      <c r="S92" s="19"/>
      <c r="T92" s="19"/>
      <c r="U92" s="21"/>
    </row>
    <row r="93" spans="1:21" ht="16" hidden="1" thickBot="1" x14ac:dyDescent="0.25">
      <c r="A93" s="14">
        <v>2015</v>
      </c>
      <c r="B93" s="15" t="s">
        <v>21</v>
      </c>
      <c r="C93" s="16" t="s">
        <v>22</v>
      </c>
      <c r="D93" s="16" t="str">
        <f>A93&amp;"_"&amp;B93&amp;"_"&amp;C93</f>
        <v>2015_2015 Sample Plot # 01_Avi</v>
      </c>
      <c r="E93" s="17">
        <v>3.3</v>
      </c>
      <c r="F93" s="17">
        <f t="shared" si="67"/>
        <v>0.95</v>
      </c>
      <c r="G93" s="18">
        <v>95</v>
      </c>
      <c r="H93" s="19">
        <f t="shared" si="74"/>
        <v>2.101</v>
      </c>
      <c r="I93" s="20">
        <f t="shared" si="68"/>
        <v>210.1</v>
      </c>
      <c r="J93" s="20">
        <v>660.13419999999996</v>
      </c>
      <c r="K93" s="19">
        <f>2.14*(LOG(H93,10))+0.2</f>
        <v>0.8899917521487386</v>
      </c>
      <c r="L93" s="19">
        <f t="shared" ref="L93" si="87">10^K93</f>
        <v>7.7623237476520472</v>
      </c>
      <c r="M93" s="19">
        <f t="shared" ref="M93" si="88">L93*40/1000</f>
        <v>0.31049294990608189</v>
      </c>
      <c r="N93" s="19">
        <f t="shared" ref="N93" si="89">0.923*L93</f>
        <v>7.1646248190828397</v>
      </c>
      <c r="O93" s="19">
        <f t="shared" ref="O93:O146" si="90">N93*40/1000</f>
        <v>0.28658499276331362</v>
      </c>
      <c r="P93" s="19">
        <f t="shared" ref="P93:P146" si="91">M93+O93</f>
        <v>0.59707794266939551</v>
      </c>
      <c r="Q93" s="19">
        <f t="shared" ref="Q93" si="92">L93*0.48</f>
        <v>3.7259153988729827</v>
      </c>
      <c r="R93" s="19">
        <f t="shared" ref="R93:R146" si="93">N93*0.39</f>
        <v>2.7942036794423077</v>
      </c>
      <c r="S93" s="19">
        <f t="shared" ref="S93:S146" si="94">R93+Q93</f>
        <v>6.5201190783152905</v>
      </c>
      <c r="T93" s="19">
        <f t="shared" ref="T93:T146" si="95">S93*40/1000</f>
        <v>0.26080476313261164</v>
      </c>
      <c r="U93" s="21">
        <f t="shared" ref="U93" si="96">(L93+N93)</f>
        <v>14.926948566734886</v>
      </c>
    </row>
    <row r="94" spans="1:21" ht="16" hidden="1" thickBot="1" x14ac:dyDescent="0.25">
      <c r="A94" s="14"/>
      <c r="B94" s="15"/>
      <c r="C94" s="16"/>
      <c r="D94" s="16"/>
      <c r="E94" s="17"/>
      <c r="F94" s="17"/>
      <c r="G94" s="18"/>
      <c r="H94" s="19"/>
      <c r="I94" s="20"/>
      <c r="J94" s="20"/>
      <c r="K94" s="19"/>
      <c r="L94" s="19"/>
      <c r="M94" s="19"/>
      <c r="N94" s="19"/>
      <c r="O94" s="19"/>
      <c r="P94" s="19"/>
      <c r="Q94" s="19"/>
      <c r="R94" s="19"/>
      <c r="S94" s="19"/>
      <c r="T94" s="19"/>
      <c r="U94" s="21"/>
    </row>
    <row r="95" spans="1:21" ht="16" hidden="1" thickBot="1" x14ac:dyDescent="0.25">
      <c r="A95" s="14"/>
      <c r="B95" s="15"/>
      <c r="C95" s="16"/>
      <c r="D95" s="16"/>
      <c r="E95" s="17"/>
      <c r="F95" s="17"/>
      <c r="G95" s="18"/>
      <c r="H95" s="19"/>
      <c r="I95" s="20"/>
      <c r="J95" s="20"/>
      <c r="K95" s="19"/>
      <c r="L95" s="19"/>
      <c r="M95" s="19"/>
      <c r="N95" s="19"/>
      <c r="O95" s="19"/>
      <c r="P95" s="19"/>
      <c r="Q95" s="19"/>
      <c r="R95" s="19"/>
      <c r="S95" s="19"/>
      <c r="T95" s="19"/>
      <c r="U95" s="21"/>
    </row>
    <row r="96" spans="1:21" ht="16" hidden="1" thickBot="1" x14ac:dyDescent="0.25">
      <c r="A96" s="14">
        <v>2015</v>
      </c>
      <c r="B96" s="15" t="s">
        <v>21</v>
      </c>
      <c r="C96" s="16" t="s">
        <v>22</v>
      </c>
      <c r="D96" s="16" t="str">
        <f>A96&amp;"_"&amp;B96&amp;"_"&amp;C96</f>
        <v>2015_2015 Sample Plot # 01_Avi</v>
      </c>
      <c r="E96" s="17">
        <v>2.4</v>
      </c>
      <c r="F96" s="17">
        <f t="shared" si="67"/>
        <v>1.4</v>
      </c>
      <c r="G96" s="18">
        <v>140</v>
      </c>
      <c r="H96" s="19">
        <f t="shared" si="74"/>
        <v>1.1880000000000002</v>
      </c>
      <c r="I96" s="20">
        <f t="shared" si="68"/>
        <v>118.80000000000001</v>
      </c>
      <c r="J96" s="20">
        <v>373.26960000000003</v>
      </c>
      <c r="K96" s="19">
        <f t="shared" ref="K96:K97" si="97">2.14*(LOG(H96,10))+0.2</f>
        <v>0.36010718298067412</v>
      </c>
      <c r="L96" s="19">
        <f t="shared" ref="L96:L97" si="98">10^K96</f>
        <v>2.2914331039436715</v>
      </c>
      <c r="M96" s="19">
        <f t="shared" si="77"/>
        <v>9.1657324157746856E-2</v>
      </c>
      <c r="N96" s="19">
        <f t="shared" ref="N96:N97" si="99">0.923*L96</f>
        <v>2.1149927549400087</v>
      </c>
      <c r="O96" s="19">
        <f t="shared" si="90"/>
        <v>8.4599710197600347E-2</v>
      </c>
      <c r="P96" s="19">
        <f t="shared" si="91"/>
        <v>0.1762570343553472</v>
      </c>
      <c r="Q96" s="19">
        <f t="shared" si="79"/>
        <v>1.0998878898929623</v>
      </c>
      <c r="R96" s="19">
        <f t="shared" si="93"/>
        <v>0.82484717442660338</v>
      </c>
      <c r="S96" s="19">
        <f t="shared" si="94"/>
        <v>1.9247350643195658</v>
      </c>
      <c r="T96" s="19">
        <f t="shared" si="95"/>
        <v>7.6989402572782639E-2</v>
      </c>
      <c r="U96" s="21">
        <f t="shared" si="80"/>
        <v>4.4064258588836802</v>
      </c>
    </row>
    <row r="97" spans="1:21" ht="16" hidden="1" thickBot="1" x14ac:dyDescent="0.25">
      <c r="A97" s="14">
        <v>2015</v>
      </c>
      <c r="B97" s="15" t="s">
        <v>21</v>
      </c>
      <c r="C97" s="16" t="s">
        <v>22</v>
      </c>
      <c r="D97" s="16" t="str">
        <f>A97&amp;"_"&amp;B97&amp;"_"&amp;C97</f>
        <v>2015_2015 Sample Plot # 01_Avi</v>
      </c>
      <c r="E97" s="17">
        <v>2.8</v>
      </c>
      <c r="F97" s="17">
        <f t="shared" si="67"/>
        <v>0.89</v>
      </c>
      <c r="G97" s="18">
        <v>89</v>
      </c>
      <c r="H97" s="19">
        <f t="shared" si="74"/>
        <v>1.4080000000000001</v>
      </c>
      <c r="I97" s="20">
        <f t="shared" si="68"/>
        <v>140.80000000000001</v>
      </c>
      <c r="J97" s="20">
        <v>442.39360000000005</v>
      </c>
      <c r="K97" s="19">
        <f t="shared" si="97"/>
        <v>0.51800968128503999</v>
      </c>
      <c r="L97" s="19">
        <f t="shared" si="98"/>
        <v>3.2961705991332857</v>
      </c>
      <c r="M97" s="19">
        <f t="shared" si="77"/>
        <v>0.13184682396533143</v>
      </c>
      <c r="N97" s="19">
        <f t="shared" si="99"/>
        <v>3.042365463000023</v>
      </c>
      <c r="O97" s="19">
        <f t="shared" si="90"/>
        <v>0.12169461852000092</v>
      </c>
      <c r="P97" s="19">
        <f t="shared" si="91"/>
        <v>0.25354144248533234</v>
      </c>
      <c r="Q97" s="19">
        <f t="shared" si="79"/>
        <v>1.5821618875839771</v>
      </c>
      <c r="R97" s="19">
        <f t="shared" si="93"/>
        <v>1.1865225305700089</v>
      </c>
      <c r="S97" s="19">
        <f t="shared" si="94"/>
        <v>2.768684418153986</v>
      </c>
      <c r="T97" s="19">
        <f t="shared" si="95"/>
        <v>0.11074737672615945</v>
      </c>
      <c r="U97" s="21">
        <f t="shared" si="80"/>
        <v>6.3385360621333087</v>
      </c>
    </row>
    <row r="98" spans="1:21" ht="16" hidden="1" thickBot="1" x14ac:dyDescent="0.25">
      <c r="A98" s="14"/>
      <c r="B98" s="15"/>
      <c r="C98" s="16"/>
      <c r="D98" s="16"/>
      <c r="E98" s="17"/>
      <c r="F98" s="17"/>
      <c r="G98" s="18"/>
      <c r="H98" s="19"/>
      <c r="I98" s="20"/>
      <c r="J98" s="20"/>
      <c r="K98" s="19"/>
      <c r="L98" s="19"/>
      <c r="M98" s="19"/>
      <c r="N98" s="19"/>
      <c r="O98" s="19"/>
      <c r="P98" s="19"/>
      <c r="Q98" s="19"/>
      <c r="R98" s="19"/>
      <c r="S98" s="19"/>
      <c r="T98" s="19"/>
      <c r="U98" s="21"/>
    </row>
    <row r="99" spans="1:21" ht="16" hidden="1" thickBot="1" x14ac:dyDescent="0.25">
      <c r="A99" s="14"/>
      <c r="B99" s="15"/>
      <c r="C99" s="16"/>
      <c r="D99" s="16"/>
      <c r="E99" s="17"/>
      <c r="F99" s="17"/>
      <c r="G99" s="18"/>
      <c r="H99" s="19"/>
      <c r="I99" s="20"/>
      <c r="J99" s="20"/>
      <c r="K99" s="19"/>
      <c r="L99" s="19"/>
      <c r="M99" s="19"/>
      <c r="N99" s="19"/>
      <c r="O99" s="19"/>
      <c r="P99" s="19"/>
      <c r="Q99" s="19"/>
      <c r="R99" s="19"/>
      <c r="S99" s="19"/>
      <c r="T99" s="19"/>
      <c r="U99" s="21"/>
    </row>
    <row r="100" spans="1:21" ht="16" hidden="1" thickBot="1" x14ac:dyDescent="0.25">
      <c r="A100" s="14"/>
      <c r="B100" s="15"/>
      <c r="C100" s="16"/>
      <c r="D100" s="16"/>
      <c r="E100" s="17"/>
      <c r="F100" s="17"/>
      <c r="G100" s="18"/>
      <c r="H100" s="19"/>
      <c r="I100" s="20"/>
      <c r="J100" s="20"/>
      <c r="K100" s="19"/>
      <c r="L100" s="19"/>
      <c r="M100" s="19"/>
      <c r="N100" s="19"/>
      <c r="O100" s="19"/>
      <c r="P100" s="19"/>
      <c r="Q100" s="19"/>
      <c r="R100" s="19"/>
      <c r="S100" s="19"/>
      <c r="T100" s="19"/>
      <c r="U100" s="21"/>
    </row>
    <row r="101" spans="1:21" ht="16" hidden="1" thickBot="1" x14ac:dyDescent="0.25">
      <c r="A101" s="14"/>
      <c r="B101" s="15"/>
      <c r="C101" s="16"/>
      <c r="D101" s="16"/>
      <c r="E101" s="17"/>
      <c r="F101" s="17"/>
      <c r="G101" s="18"/>
      <c r="H101" s="19"/>
      <c r="I101" s="20"/>
      <c r="J101" s="20"/>
      <c r="K101" s="19"/>
      <c r="L101" s="19"/>
      <c r="M101" s="19"/>
      <c r="N101" s="19"/>
      <c r="O101" s="19"/>
      <c r="P101" s="19"/>
      <c r="Q101" s="19"/>
      <c r="R101" s="19"/>
      <c r="S101" s="19"/>
      <c r="T101" s="19"/>
      <c r="U101" s="21"/>
    </row>
    <row r="102" spans="1:21" ht="16" hidden="1" thickBot="1" x14ac:dyDescent="0.25">
      <c r="A102" s="14">
        <v>2015</v>
      </c>
      <c r="B102" s="15" t="s">
        <v>21</v>
      </c>
      <c r="C102" s="16" t="s">
        <v>22</v>
      </c>
      <c r="D102" s="16" t="str">
        <f>A102&amp;"_"&amp;B102&amp;"_"&amp;C102</f>
        <v>2015_2015 Sample Plot # 01_Avi</v>
      </c>
      <c r="E102" s="17">
        <v>2.4</v>
      </c>
      <c r="F102" s="17">
        <f t="shared" si="67"/>
        <v>1.1399999999999999</v>
      </c>
      <c r="G102" s="18">
        <v>114</v>
      </c>
      <c r="H102" s="19">
        <f t="shared" si="74"/>
        <v>1.232</v>
      </c>
      <c r="I102" s="20">
        <f t="shared" si="68"/>
        <v>123.2</v>
      </c>
      <c r="J102" s="20">
        <v>387.09440000000001</v>
      </c>
      <c r="K102" s="19">
        <f>2.14*(LOG(H102,10))+0.2</f>
        <v>0.39390691475279022</v>
      </c>
      <c r="L102" s="19">
        <f t="shared" ref="L102" si="100">10^K102</f>
        <v>2.4768911120610908</v>
      </c>
      <c r="M102" s="19">
        <f t="shared" si="77"/>
        <v>9.9075644482443631E-2</v>
      </c>
      <c r="N102" s="19">
        <f t="shared" ref="N102" si="101">0.923*L102</f>
        <v>2.286170496432387</v>
      </c>
      <c r="O102" s="19">
        <f t="shared" si="90"/>
        <v>9.1446819857295483E-2</v>
      </c>
      <c r="P102" s="19">
        <f t="shared" si="91"/>
        <v>0.19052246433973913</v>
      </c>
      <c r="Q102" s="19">
        <f t="shared" si="79"/>
        <v>1.1889077337893235</v>
      </c>
      <c r="R102" s="19">
        <f t="shared" si="93"/>
        <v>0.89160649360863098</v>
      </c>
      <c r="S102" s="19">
        <f t="shared" si="94"/>
        <v>2.0805142273979547</v>
      </c>
      <c r="T102" s="19">
        <f t="shared" si="95"/>
        <v>8.3220569095918198E-2</v>
      </c>
      <c r="U102" s="21">
        <f t="shared" si="80"/>
        <v>4.7630616084934783</v>
      </c>
    </row>
    <row r="103" spans="1:21" ht="16" hidden="1" thickBot="1" x14ac:dyDescent="0.25">
      <c r="A103" s="14"/>
      <c r="B103" s="15"/>
      <c r="C103" s="16"/>
      <c r="D103" s="16"/>
      <c r="E103" s="17"/>
      <c r="F103" s="17"/>
      <c r="G103" s="18"/>
      <c r="H103" s="19"/>
      <c r="I103" s="20"/>
      <c r="J103" s="20"/>
      <c r="K103" s="19"/>
      <c r="L103" s="19"/>
      <c r="M103" s="19"/>
      <c r="N103" s="19"/>
      <c r="O103" s="19"/>
      <c r="P103" s="19"/>
      <c r="Q103" s="19"/>
      <c r="R103" s="19"/>
      <c r="S103" s="19"/>
      <c r="T103" s="19"/>
      <c r="U103" s="21"/>
    </row>
    <row r="104" spans="1:21" ht="16" hidden="1" thickBot="1" x14ac:dyDescent="0.25">
      <c r="A104" s="14">
        <v>2015</v>
      </c>
      <c r="B104" s="15" t="s">
        <v>21</v>
      </c>
      <c r="C104" s="16" t="s">
        <v>22</v>
      </c>
      <c r="D104" s="16" t="str">
        <f>A104&amp;"_"&amp;B104&amp;"_"&amp;C104</f>
        <v>2015_2015 Sample Plot # 01_Avi</v>
      </c>
      <c r="E104" s="17">
        <v>1.7</v>
      </c>
      <c r="F104" s="17">
        <f t="shared" si="67"/>
        <v>0.59</v>
      </c>
      <c r="G104" s="18">
        <v>59</v>
      </c>
      <c r="H104" s="19">
        <f t="shared" si="74"/>
        <v>0.85799999999999998</v>
      </c>
      <c r="I104" s="20">
        <f t="shared" si="68"/>
        <v>85.8</v>
      </c>
      <c r="J104" s="20">
        <v>269.58359999999999</v>
      </c>
      <c r="K104" s="19">
        <f t="shared" ref="K104:K106" si="102">2.14*(LOG(H104,10))+0.2</f>
        <v>5.7662795996229643E-2</v>
      </c>
      <c r="L104" s="19">
        <f t="shared" ref="L104:L106" si="103">10^K104</f>
        <v>1.141991301701722</v>
      </c>
      <c r="M104" s="19">
        <f t="shared" ref="M104:M106" si="104">L104*40/1000</f>
        <v>4.5679652068068885E-2</v>
      </c>
      <c r="N104" s="19">
        <f t="shared" ref="N104:N106" si="105">0.923*L104</f>
        <v>1.0540579714706895</v>
      </c>
      <c r="O104" s="19">
        <f t="shared" ref="O104:O106" si="106">N104*40/1000</f>
        <v>4.2162318858827576E-2</v>
      </c>
      <c r="P104" s="19">
        <f t="shared" ref="P104:P106" si="107">M104+O104</f>
        <v>8.7841970926896468E-2</v>
      </c>
      <c r="Q104" s="19">
        <f t="shared" ref="Q104:Q106" si="108">L104*0.48</f>
        <v>0.54815582481682656</v>
      </c>
      <c r="R104" s="19">
        <f t="shared" ref="R104:R106" si="109">N104*0.39</f>
        <v>0.4110826088735689</v>
      </c>
      <c r="S104" s="19">
        <f t="shared" ref="S104:S106" si="110">R104+Q104</f>
        <v>0.95923843369039541</v>
      </c>
      <c r="T104" s="19">
        <f t="shared" ref="T104:T106" si="111">S104*40/1000</f>
        <v>3.836953734761582E-2</v>
      </c>
      <c r="U104" s="21">
        <f t="shared" ref="U104:U106" si="112">(L104+N104)</f>
        <v>2.1960492731724113</v>
      </c>
    </row>
    <row r="105" spans="1:21" ht="16" hidden="1" thickBot="1" x14ac:dyDescent="0.25">
      <c r="A105" s="14">
        <v>2015</v>
      </c>
      <c r="B105" s="15" t="s">
        <v>21</v>
      </c>
      <c r="C105" s="16" t="s">
        <v>22</v>
      </c>
      <c r="D105" s="16" t="str">
        <f>A105&amp;"_"&amp;B105&amp;"_"&amp;C105</f>
        <v>2015_2015 Sample Plot # 01_Avi</v>
      </c>
      <c r="E105" s="17">
        <v>1</v>
      </c>
      <c r="F105" s="17">
        <f t="shared" si="67"/>
        <v>0.59</v>
      </c>
      <c r="G105" s="18">
        <v>59</v>
      </c>
      <c r="H105" s="19">
        <f t="shared" si="74"/>
        <v>0.71500000000000019</v>
      </c>
      <c r="I105" s="20">
        <f t="shared" si="68"/>
        <v>71.500000000000014</v>
      </c>
      <c r="J105" s="20">
        <v>224.65300000000002</v>
      </c>
      <c r="K105" s="19">
        <f t="shared" si="102"/>
        <v>-0.1117850705456872</v>
      </c>
      <c r="L105" s="19">
        <f t="shared" si="103"/>
        <v>0.77306307422262843</v>
      </c>
      <c r="M105" s="19">
        <f t="shared" si="104"/>
        <v>3.0922522968905138E-2</v>
      </c>
      <c r="N105" s="19">
        <f t="shared" si="105"/>
        <v>0.71353721750748611</v>
      </c>
      <c r="O105" s="19">
        <f t="shared" si="106"/>
        <v>2.8541488700299447E-2</v>
      </c>
      <c r="P105" s="19">
        <f t="shared" si="107"/>
        <v>5.9464011669204585E-2</v>
      </c>
      <c r="Q105" s="19">
        <f t="shared" si="108"/>
        <v>0.37107027562686162</v>
      </c>
      <c r="R105" s="19">
        <f t="shared" si="109"/>
        <v>0.27827951482791957</v>
      </c>
      <c r="S105" s="19">
        <f t="shared" si="110"/>
        <v>0.64934979045478114</v>
      </c>
      <c r="T105" s="19">
        <f t="shared" si="111"/>
        <v>2.5973991618191247E-2</v>
      </c>
      <c r="U105" s="21">
        <f t="shared" si="112"/>
        <v>1.4866002917301144</v>
      </c>
    </row>
    <row r="106" spans="1:21" ht="16" hidden="1" thickBot="1" x14ac:dyDescent="0.25">
      <c r="A106" s="14">
        <v>2015</v>
      </c>
      <c r="B106" s="15" t="s">
        <v>21</v>
      </c>
      <c r="C106" s="16" t="s">
        <v>22</v>
      </c>
      <c r="D106" s="16" t="str">
        <f>A106&amp;"_"&amp;B106&amp;"_"&amp;C106</f>
        <v>2015_2015 Sample Plot # 01_Avi</v>
      </c>
      <c r="E106" s="17">
        <v>1.9</v>
      </c>
      <c r="F106" s="17">
        <f t="shared" si="67"/>
        <v>0.8</v>
      </c>
      <c r="G106" s="18">
        <v>80</v>
      </c>
      <c r="H106" s="19">
        <f t="shared" si="74"/>
        <v>0.71500000000000019</v>
      </c>
      <c r="I106" s="20">
        <f t="shared" si="68"/>
        <v>71.500000000000014</v>
      </c>
      <c r="J106" s="20">
        <v>224.65300000000002</v>
      </c>
      <c r="K106" s="19">
        <f t="shared" si="102"/>
        <v>-0.1117850705456872</v>
      </c>
      <c r="L106" s="19">
        <f t="shared" si="103"/>
        <v>0.77306307422262843</v>
      </c>
      <c r="M106" s="19">
        <f t="shared" si="104"/>
        <v>3.0922522968905138E-2</v>
      </c>
      <c r="N106" s="19">
        <f t="shared" si="105"/>
        <v>0.71353721750748611</v>
      </c>
      <c r="O106" s="19">
        <f t="shared" si="106"/>
        <v>2.8541488700299447E-2</v>
      </c>
      <c r="P106" s="19">
        <f t="shared" si="107"/>
        <v>5.9464011669204585E-2</v>
      </c>
      <c r="Q106" s="19">
        <f t="shared" si="108"/>
        <v>0.37107027562686162</v>
      </c>
      <c r="R106" s="19">
        <f t="shared" si="109"/>
        <v>0.27827951482791957</v>
      </c>
      <c r="S106" s="19">
        <f t="shared" si="110"/>
        <v>0.64934979045478114</v>
      </c>
      <c r="T106" s="19">
        <f t="shared" si="111"/>
        <v>2.5973991618191247E-2</v>
      </c>
      <c r="U106" s="21">
        <f t="shared" si="112"/>
        <v>1.4866002917301144</v>
      </c>
    </row>
    <row r="107" spans="1:21" ht="16" hidden="1" thickBot="1" x14ac:dyDescent="0.25">
      <c r="A107" s="14"/>
      <c r="B107" s="15"/>
      <c r="C107" s="16"/>
      <c r="D107" s="16"/>
      <c r="E107" s="17"/>
      <c r="F107" s="17"/>
      <c r="G107" s="18"/>
      <c r="H107" s="19"/>
      <c r="I107" s="20"/>
      <c r="J107" s="20"/>
      <c r="K107" s="19"/>
      <c r="L107" s="19"/>
      <c r="M107" s="19"/>
      <c r="N107" s="19"/>
      <c r="O107" s="19"/>
      <c r="P107" s="19"/>
      <c r="Q107" s="19"/>
      <c r="R107" s="19"/>
      <c r="S107" s="19"/>
      <c r="T107" s="19"/>
      <c r="U107" s="21"/>
    </row>
    <row r="108" spans="1:21" ht="16" hidden="1" thickBot="1" x14ac:dyDescent="0.25">
      <c r="A108" s="14">
        <v>2015</v>
      </c>
      <c r="B108" s="15" t="s">
        <v>21</v>
      </c>
      <c r="C108" s="16" t="s">
        <v>22</v>
      </c>
      <c r="D108" s="16" t="str">
        <f>A108&amp;"_"&amp;B108&amp;"_"&amp;C108</f>
        <v>2015_2015 Sample Plot # 01_Avi</v>
      </c>
      <c r="E108" s="17">
        <v>1.4</v>
      </c>
      <c r="F108" s="17">
        <f t="shared" si="67"/>
        <v>0.7</v>
      </c>
      <c r="G108" s="18">
        <v>70</v>
      </c>
      <c r="H108" s="19">
        <f t="shared" si="74"/>
        <v>0.95700000000000018</v>
      </c>
      <c r="I108" s="20">
        <f t="shared" si="68"/>
        <v>95.700000000000017</v>
      </c>
      <c r="J108" s="20">
        <v>300.68940000000003</v>
      </c>
      <c r="K108" s="19">
        <f>2.14*(LOG(H108,10))+0.2</f>
        <v>0.15915154684244542</v>
      </c>
      <c r="L108" s="19">
        <f t="shared" ref="L108" si="113">10^K108</f>
        <v>1.4426186647665107</v>
      </c>
      <c r="M108" s="19">
        <f t="shared" ref="M108" si="114">L108*40/1000</f>
        <v>5.7704746590660425E-2</v>
      </c>
      <c r="N108" s="19">
        <f t="shared" ref="N108" si="115">0.923*L108</f>
        <v>1.3315370275794893</v>
      </c>
      <c r="O108" s="19">
        <f t="shared" ref="O108" si="116">N108*40/1000</f>
        <v>5.3261481103179575E-2</v>
      </c>
      <c r="P108" s="19">
        <f t="shared" ref="P108" si="117">M108+O108</f>
        <v>0.11096622769384</v>
      </c>
      <c r="Q108" s="19">
        <f t="shared" ref="Q108" si="118">L108*0.48</f>
        <v>0.69245695908792515</v>
      </c>
      <c r="R108" s="19">
        <f t="shared" ref="R108" si="119">N108*0.39</f>
        <v>0.51929944075600087</v>
      </c>
      <c r="S108" s="19">
        <f t="shared" ref="S108" si="120">R108+Q108</f>
        <v>1.211756399843926</v>
      </c>
      <c r="T108" s="19">
        <f t="shared" ref="T108" si="121">S108*40/1000</f>
        <v>4.8470255993757046E-2</v>
      </c>
      <c r="U108" s="21">
        <f t="shared" ref="U108" si="122">(L108+N108)</f>
        <v>2.774155692346</v>
      </c>
    </row>
    <row r="109" spans="1:21" ht="16" hidden="1" thickBot="1" x14ac:dyDescent="0.25">
      <c r="A109" s="14"/>
      <c r="B109" s="15"/>
      <c r="C109" s="16"/>
      <c r="D109" s="16"/>
      <c r="E109" s="17"/>
      <c r="F109" s="17"/>
      <c r="G109" s="18"/>
      <c r="H109" s="19"/>
      <c r="I109" s="20"/>
      <c r="J109" s="20"/>
      <c r="K109" s="19"/>
      <c r="L109" s="19"/>
      <c r="M109" s="19"/>
      <c r="N109" s="19"/>
      <c r="O109" s="19"/>
      <c r="P109" s="19"/>
      <c r="Q109" s="19"/>
      <c r="R109" s="19"/>
      <c r="S109" s="19"/>
      <c r="T109" s="19"/>
      <c r="U109" s="21"/>
    </row>
    <row r="110" spans="1:21" ht="16" hidden="1" thickBot="1" x14ac:dyDescent="0.25">
      <c r="A110" s="14"/>
      <c r="B110" s="15"/>
      <c r="C110" s="16"/>
      <c r="D110" s="16"/>
      <c r="E110" s="17"/>
      <c r="F110" s="17"/>
      <c r="G110" s="18"/>
      <c r="H110" s="19"/>
      <c r="I110" s="20"/>
      <c r="J110" s="20"/>
      <c r="K110" s="19"/>
      <c r="L110" s="19"/>
      <c r="M110" s="19"/>
      <c r="N110" s="19"/>
      <c r="O110" s="19"/>
      <c r="P110" s="19"/>
      <c r="Q110" s="19"/>
      <c r="R110" s="19"/>
      <c r="S110" s="19"/>
      <c r="T110" s="19"/>
      <c r="U110" s="21"/>
    </row>
    <row r="111" spans="1:21" ht="16" hidden="1" thickBot="1" x14ac:dyDescent="0.25">
      <c r="A111" s="14">
        <v>2015</v>
      </c>
      <c r="B111" s="15" t="s">
        <v>21</v>
      </c>
      <c r="C111" s="16" t="s">
        <v>22</v>
      </c>
      <c r="D111" s="16" t="str">
        <f>A111&amp;"_"&amp;B111&amp;"_"&amp;C111</f>
        <v>2015_2015 Sample Plot # 01_Avi</v>
      </c>
      <c r="E111" s="17">
        <v>2.2000000000000002</v>
      </c>
      <c r="F111" s="17">
        <f t="shared" si="67"/>
        <v>0.95</v>
      </c>
      <c r="G111" s="18">
        <v>95</v>
      </c>
      <c r="H111" s="19">
        <f t="shared" si="74"/>
        <v>1.32</v>
      </c>
      <c r="I111" s="20">
        <f t="shared" si="68"/>
        <v>132</v>
      </c>
      <c r="J111" s="20">
        <v>414.74399999999997</v>
      </c>
      <c r="K111" s="19">
        <f>2.14*(LOG(H111,10))+0.2</f>
        <v>0.45802821278051881</v>
      </c>
      <c r="L111" s="19">
        <f t="shared" ref="L111" si="123">10^K111</f>
        <v>2.8709670806716865</v>
      </c>
      <c r="M111" s="19">
        <f t="shared" si="77"/>
        <v>0.11483868322686747</v>
      </c>
      <c r="N111" s="19">
        <f t="shared" ref="N111" si="124">0.923*L111</f>
        <v>2.649902615459967</v>
      </c>
      <c r="O111" s="19">
        <f t="shared" si="90"/>
        <v>0.10599610461839867</v>
      </c>
      <c r="P111" s="19">
        <f t="shared" si="91"/>
        <v>0.22083478784526614</v>
      </c>
      <c r="Q111" s="19">
        <f t="shared" si="79"/>
        <v>1.3780641987224094</v>
      </c>
      <c r="R111" s="19">
        <f t="shared" si="93"/>
        <v>1.0334620200293871</v>
      </c>
      <c r="S111" s="19">
        <f t="shared" si="94"/>
        <v>2.4115262187517965</v>
      </c>
      <c r="T111" s="19">
        <f t="shared" si="95"/>
        <v>9.6461048750071859E-2</v>
      </c>
      <c r="U111" s="21">
        <f t="shared" si="80"/>
        <v>5.520869696131653</v>
      </c>
    </row>
    <row r="112" spans="1:21" ht="16" hidden="1" thickBot="1" x14ac:dyDescent="0.25">
      <c r="A112" s="14"/>
      <c r="B112" s="15"/>
      <c r="C112" s="16"/>
      <c r="D112" s="16"/>
      <c r="E112" s="17"/>
      <c r="F112" s="17"/>
      <c r="G112" s="18"/>
      <c r="H112" s="19"/>
      <c r="I112" s="20"/>
      <c r="J112" s="20"/>
      <c r="K112" s="19"/>
      <c r="L112" s="19"/>
      <c r="M112" s="19"/>
      <c r="N112" s="19"/>
      <c r="O112" s="19"/>
      <c r="P112" s="19"/>
      <c r="Q112" s="19"/>
      <c r="R112" s="19"/>
      <c r="S112" s="19"/>
      <c r="T112" s="19"/>
      <c r="U112" s="21"/>
    </row>
    <row r="113" spans="1:21" ht="16" hidden="1" thickBot="1" x14ac:dyDescent="0.25">
      <c r="A113" s="14"/>
      <c r="B113" s="15"/>
      <c r="C113" s="16"/>
      <c r="D113" s="16"/>
      <c r="E113" s="17"/>
      <c r="F113" s="17"/>
      <c r="G113" s="18"/>
      <c r="H113" s="19"/>
      <c r="I113" s="20"/>
      <c r="J113" s="20"/>
      <c r="K113" s="19"/>
      <c r="L113" s="19"/>
      <c r="M113" s="19"/>
      <c r="N113" s="19"/>
      <c r="O113" s="19"/>
      <c r="P113" s="19"/>
      <c r="Q113" s="19"/>
      <c r="R113" s="19"/>
      <c r="S113" s="19"/>
      <c r="T113" s="19"/>
      <c r="U113" s="21"/>
    </row>
    <row r="114" spans="1:21" ht="16" hidden="1" thickBot="1" x14ac:dyDescent="0.25">
      <c r="A114" s="14"/>
      <c r="B114" s="15"/>
      <c r="C114" s="16"/>
      <c r="D114" s="16"/>
      <c r="E114" s="17"/>
      <c r="F114" s="17"/>
      <c r="G114" s="18"/>
      <c r="H114" s="19"/>
      <c r="I114" s="20"/>
      <c r="J114" s="20"/>
      <c r="K114" s="19"/>
      <c r="L114" s="19"/>
      <c r="M114" s="19"/>
      <c r="N114" s="19"/>
      <c r="O114" s="19"/>
      <c r="P114" s="19"/>
      <c r="Q114" s="19"/>
      <c r="R114" s="19"/>
      <c r="S114" s="19"/>
      <c r="T114" s="19"/>
      <c r="U114" s="21"/>
    </row>
    <row r="115" spans="1:21" ht="16" hidden="1" thickBot="1" x14ac:dyDescent="0.25">
      <c r="A115" s="14"/>
      <c r="B115" s="15"/>
      <c r="C115" s="16"/>
      <c r="D115" s="16"/>
      <c r="E115" s="17"/>
      <c r="F115" s="17"/>
      <c r="G115" s="18"/>
      <c r="H115" s="19"/>
      <c r="I115" s="20"/>
      <c r="J115" s="20"/>
      <c r="K115" s="19"/>
      <c r="L115" s="19"/>
      <c r="M115" s="19"/>
      <c r="N115" s="19"/>
      <c r="O115" s="19"/>
      <c r="P115" s="19"/>
      <c r="Q115" s="19"/>
      <c r="R115" s="19"/>
      <c r="S115" s="19"/>
      <c r="T115" s="19"/>
      <c r="U115" s="21"/>
    </row>
    <row r="116" spans="1:21" ht="16" hidden="1" thickBot="1" x14ac:dyDescent="0.25">
      <c r="A116" s="23">
        <v>2015</v>
      </c>
      <c r="B116" s="24" t="s">
        <v>21</v>
      </c>
      <c r="C116" s="25" t="s">
        <v>22</v>
      </c>
      <c r="D116" s="25" t="str">
        <f>A116&amp;"_"&amp;B116&amp;"_"&amp;C116</f>
        <v>2015_2015 Sample Plot # 01_Avi</v>
      </c>
      <c r="E116" s="26">
        <v>2.2999999999999998</v>
      </c>
      <c r="F116" s="26">
        <f t="shared" si="67"/>
        <v>1.68</v>
      </c>
      <c r="G116" s="27">
        <v>168</v>
      </c>
      <c r="H116" s="28">
        <f t="shared" si="74"/>
        <v>1.4850000000000001</v>
      </c>
      <c r="I116" s="29">
        <f t="shared" si="68"/>
        <v>148.5</v>
      </c>
      <c r="J116" s="29">
        <v>466.58699999999999</v>
      </c>
      <c r="K116" s="28">
        <f>2.14*(LOG(H116,10))+0.2</f>
        <v>0.56749461081791475</v>
      </c>
      <c r="L116" s="28">
        <f t="shared" ref="L116" si="125">10^K116</f>
        <v>3.6939806045071761</v>
      </c>
      <c r="M116" s="28">
        <f t="shared" si="77"/>
        <v>0.14775922418028706</v>
      </c>
      <c r="N116" s="28">
        <f t="shared" ref="N116" si="126">0.923*L116</f>
        <v>3.4095440979601239</v>
      </c>
      <c r="O116" s="28">
        <f t="shared" si="90"/>
        <v>0.13638176391840495</v>
      </c>
      <c r="P116" s="28">
        <f t="shared" si="91"/>
        <v>0.28414098809869204</v>
      </c>
      <c r="Q116" s="28">
        <f t="shared" si="79"/>
        <v>1.7731106901634446</v>
      </c>
      <c r="R116" s="28">
        <f t="shared" si="93"/>
        <v>1.3297221982044485</v>
      </c>
      <c r="S116" s="28">
        <f t="shared" si="94"/>
        <v>3.1028328883678933</v>
      </c>
      <c r="T116" s="28">
        <f t="shared" si="95"/>
        <v>0.12411331553471572</v>
      </c>
      <c r="U116" s="30">
        <f t="shared" si="80"/>
        <v>7.1035247024673005</v>
      </c>
    </row>
    <row r="117" spans="1:21" ht="16" hidden="1" thickBot="1" x14ac:dyDescent="0.25">
      <c r="A117" s="31"/>
      <c r="B117" s="32"/>
      <c r="C117" s="33"/>
      <c r="D117" s="33"/>
      <c r="E117" s="34"/>
      <c r="F117" s="34"/>
      <c r="G117" s="35"/>
      <c r="H117" s="36"/>
      <c r="I117" s="22"/>
      <c r="J117" s="22"/>
      <c r="K117" s="36"/>
      <c r="L117" s="36"/>
      <c r="M117" s="36"/>
      <c r="N117" s="36"/>
      <c r="O117" s="36"/>
      <c r="P117" s="36"/>
      <c r="Q117" s="36"/>
      <c r="R117" s="36"/>
      <c r="S117" s="36"/>
      <c r="T117" s="36"/>
      <c r="U117" s="37"/>
    </row>
    <row r="118" spans="1:21" ht="16" hidden="1" thickBot="1" x14ac:dyDescent="0.25">
      <c r="A118" s="14"/>
      <c r="B118" s="15"/>
      <c r="C118" s="16"/>
      <c r="D118" s="16"/>
      <c r="E118" s="17"/>
      <c r="F118" s="17"/>
      <c r="G118" s="18"/>
      <c r="H118" s="19"/>
      <c r="I118" s="20"/>
      <c r="J118" s="20"/>
      <c r="K118" s="19"/>
      <c r="L118" s="19"/>
      <c r="M118" s="19"/>
      <c r="N118" s="19"/>
      <c r="O118" s="19"/>
      <c r="P118" s="19"/>
      <c r="Q118" s="19"/>
      <c r="R118" s="19"/>
      <c r="S118" s="19"/>
      <c r="T118" s="19"/>
      <c r="U118" s="21"/>
    </row>
    <row r="119" spans="1:21" ht="16" hidden="1" thickBot="1" x14ac:dyDescent="0.25">
      <c r="A119" s="14"/>
      <c r="B119" s="15"/>
      <c r="C119" s="16"/>
      <c r="D119" s="16"/>
      <c r="E119" s="17"/>
      <c r="F119" s="17"/>
      <c r="G119" s="18"/>
      <c r="H119" s="19"/>
      <c r="I119" s="20"/>
      <c r="J119" s="20"/>
      <c r="K119" s="19"/>
      <c r="L119" s="19"/>
      <c r="M119" s="19"/>
      <c r="N119" s="19"/>
      <c r="O119" s="19"/>
      <c r="P119" s="19"/>
      <c r="Q119" s="19"/>
      <c r="R119" s="19"/>
      <c r="S119" s="19"/>
      <c r="T119" s="19"/>
      <c r="U119" s="21"/>
    </row>
    <row r="120" spans="1:21" ht="16" hidden="1" thickBot="1" x14ac:dyDescent="0.25">
      <c r="A120" s="14">
        <v>2015</v>
      </c>
      <c r="B120" s="15" t="s">
        <v>23</v>
      </c>
      <c r="C120" s="16" t="s">
        <v>22</v>
      </c>
      <c r="D120" s="16" t="str">
        <f>A120&amp;"_"&amp;B120&amp;"_"&amp;C120</f>
        <v>2015_2015 Sample Plot # 02_Avi</v>
      </c>
      <c r="E120" s="17">
        <v>2</v>
      </c>
      <c r="F120" s="17">
        <f t="shared" si="67"/>
        <v>1.53</v>
      </c>
      <c r="G120" s="18">
        <v>153</v>
      </c>
      <c r="H120" s="19">
        <f t="shared" si="74"/>
        <v>1.012</v>
      </c>
      <c r="I120" s="20">
        <f t="shared" si="68"/>
        <v>101.2</v>
      </c>
      <c r="J120" s="20">
        <v>317.97039999999998</v>
      </c>
      <c r="K120" s="19">
        <f>2.14*(LOG(H120,10))+0.2</f>
        <v>0.21108629675808988</v>
      </c>
      <c r="L120" s="19">
        <f t="shared" ref="L120" si="127">10^K120</f>
        <v>1.6258717935317113</v>
      </c>
      <c r="M120" s="19">
        <f t="shared" si="77"/>
        <v>6.5034871741268444E-2</v>
      </c>
      <c r="N120" s="19">
        <f t="shared" ref="N120" si="128">0.923*L120</f>
        <v>1.5006796654297696</v>
      </c>
      <c r="O120" s="19">
        <f t="shared" si="90"/>
        <v>6.0027186617190788E-2</v>
      </c>
      <c r="P120" s="19">
        <f t="shared" si="91"/>
        <v>0.12506205835845924</v>
      </c>
      <c r="Q120" s="19">
        <f t="shared" si="79"/>
        <v>0.78041846089522138</v>
      </c>
      <c r="R120" s="19">
        <f t="shared" si="93"/>
        <v>0.58526506951761015</v>
      </c>
      <c r="S120" s="19">
        <f t="shared" si="94"/>
        <v>1.3656835304128316</v>
      </c>
      <c r="T120" s="19">
        <f t="shared" si="95"/>
        <v>5.4627341216513269E-2</v>
      </c>
      <c r="U120" s="21">
        <f t="shared" si="80"/>
        <v>3.1265514589614809</v>
      </c>
    </row>
    <row r="121" spans="1:21" ht="16" hidden="1" thickBot="1" x14ac:dyDescent="0.25">
      <c r="A121" s="14"/>
      <c r="B121" s="15"/>
      <c r="C121" s="16"/>
      <c r="D121" s="16"/>
      <c r="E121" s="17"/>
      <c r="F121" s="17"/>
      <c r="G121" s="18"/>
      <c r="H121" s="19"/>
      <c r="I121" s="20"/>
      <c r="J121" s="22"/>
      <c r="K121" s="19"/>
      <c r="L121" s="19"/>
      <c r="M121" s="19"/>
      <c r="N121" s="19"/>
      <c r="O121" s="19"/>
      <c r="P121" s="19"/>
      <c r="Q121" s="19"/>
      <c r="R121" s="19"/>
      <c r="S121" s="19"/>
      <c r="T121" s="19"/>
      <c r="U121" s="21"/>
    </row>
    <row r="122" spans="1:21" ht="16" hidden="1" thickBot="1" x14ac:dyDescent="0.25">
      <c r="A122" s="14">
        <v>2015</v>
      </c>
      <c r="B122" s="15" t="s">
        <v>23</v>
      </c>
      <c r="C122" s="16" t="s">
        <v>22</v>
      </c>
      <c r="D122" s="16" t="str">
        <f>A122&amp;"_"&amp;B122&amp;"_"&amp;C122</f>
        <v>2015_2015 Sample Plot # 02_Avi</v>
      </c>
      <c r="E122" s="17">
        <v>1.8</v>
      </c>
      <c r="F122" s="17">
        <f t="shared" si="67"/>
        <v>1.4</v>
      </c>
      <c r="G122" s="18">
        <v>140</v>
      </c>
      <c r="H122" s="19">
        <f t="shared" si="74"/>
        <v>0.77000000000000013</v>
      </c>
      <c r="I122" s="20">
        <f t="shared" si="68"/>
        <v>77.000000000000014</v>
      </c>
      <c r="J122" s="20">
        <v>241.93400000000003</v>
      </c>
      <c r="K122" s="19">
        <f>2.14*(LOG(H122,10))+0.2</f>
        <v>-4.2909848130888634E-2</v>
      </c>
      <c r="L122" s="19">
        <f t="shared" ref="L122" si="129">10^K122</f>
        <v>0.90592063451544991</v>
      </c>
      <c r="M122" s="19">
        <f t="shared" ref="M122" si="130">L122*40/1000</f>
        <v>3.6236825380617996E-2</v>
      </c>
      <c r="N122" s="19">
        <f t="shared" ref="N122" si="131">0.923*L122</f>
        <v>0.83616474565776033</v>
      </c>
      <c r="O122" s="19">
        <f t="shared" ref="O122" si="132">N122*40/1000</f>
        <v>3.3446589826310415E-2</v>
      </c>
      <c r="P122" s="19">
        <f t="shared" ref="P122" si="133">M122+O122</f>
        <v>6.9683415206928417E-2</v>
      </c>
      <c r="Q122" s="19">
        <f t="shared" ref="Q122" si="134">L122*0.48</f>
        <v>0.43484190456741595</v>
      </c>
      <c r="R122" s="19">
        <f t="shared" ref="R122" si="135">N122*0.39</f>
        <v>0.32610425080652655</v>
      </c>
      <c r="S122" s="19">
        <f t="shared" ref="S122" si="136">R122+Q122</f>
        <v>0.7609461553739425</v>
      </c>
      <c r="T122" s="19">
        <f t="shared" ref="T122" si="137">S122*40/1000</f>
        <v>3.0437846214957702E-2</v>
      </c>
      <c r="U122" s="21">
        <f t="shared" ref="U122" si="138">(L122+N122)</f>
        <v>1.7420853801732101</v>
      </c>
    </row>
    <row r="123" spans="1:21" ht="16" hidden="1" thickBot="1" x14ac:dyDescent="0.25">
      <c r="A123" s="14"/>
      <c r="B123" s="15"/>
      <c r="C123" s="16"/>
      <c r="D123" s="16"/>
      <c r="E123" s="17"/>
      <c r="F123" s="17"/>
      <c r="G123" s="18"/>
      <c r="H123" s="19"/>
      <c r="I123" s="20"/>
      <c r="J123" s="22"/>
      <c r="K123" s="19"/>
      <c r="L123" s="19"/>
      <c r="M123" s="19"/>
      <c r="N123" s="19"/>
      <c r="O123" s="19"/>
      <c r="P123" s="19"/>
      <c r="Q123" s="19"/>
      <c r="R123" s="19"/>
      <c r="S123" s="19"/>
      <c r="T123" s="19"/>
      <c r="U123" s="21"/>
    </row>
    <row r="124" spans="1:21" ht="16" hidden="1" thickBot="1" x14ac:dyDescent="0.25">
      <c r="A124" s="14">
        <v>2015</v>
      </c>
      <c r="B124" s="15" t="s">
        <v>23</v>
      </c>
      <c r="C124" s="16" t="s">
        <v>22</v>
      </c>
      <c r="D124" s="16" t="str">
        <f>A124&amp;"_"&amp;B124&amp;"_"&amp;C124</f>
        <v>2015_2015 Sample Plot # 02_Avi</v>
      </c>
      <c r="E124" s="17">
        <v>2.8</v>
      </c>
      <c r="F124" s="17">
        <f t="shared" si="67"/>
        <v>0.85</v>
      </c>
      <c r="G124" s="18">
        <v>85</v>
      </c>
      <c r="H124" s="19">
        <f t="shared" si="74"/>
        <v>0.96799999999999997</v>
      </c>
      <c r="I124" s="20">
        <f t="shared" si="68"/>
        <v>96.8</v>
      </c>
      <c r="J124" s="20">
        <v>304.1456</v>
      </c>
      <c r="K124" s="19">
        <f>2.14*(LOG(H124,10))+0.2</f>
        <v>0.16977326463996242</v>
      </c>
      <c r="L124" s="19">
        <f t="shared" ref="L124" si="139">10^K124</f>
        <v>1.478336380559155</v>
      </c>
      <c r="M124" s="19">
        <f t="shared" ref="M124" si="140">L124*40/1000</f>
        <v>5.9133455222366196E-2</v>
      </c>
      <c r="N124" s="19">
        <f t="shared" ref="N124" si="141">0.923*L124</f>
        <v>1.3645044792561001</v>
      </c>
      <c r="O124" s="19">
        <f t="shared" ref="O124" si="142">N124*40/1000</f>
        <v>5.4580179170243999E-2</v>
      </c>
      <c r="P124" s="19">
        <f t="shared" ref="P124" si="143">M124+O124</f>
        <v>0.1137136343926102</v>
      </c>
      <c r="Q124" s="19">
        <f t="shared" ref="Q124" si="144">L124*0.48</f>
        <v>0.7096014626683943</v>
      </c>
      <c r="R124" s="19">
        <f t="shared" ref="R124" si="145">N124*0.39</f>
        <v>0.53215674690987902</v>
      </c>
      <c r="S124" s="19">
        <f t="shared" ref="S124" si="146">R124+Q124</f>
        <v>1.2417582095782733</v>
      </c>
      <c r="T124" s="19">
        <f t="shared" ref="T124" si="147">S124*40/1000</f>
        <v>4.9670328383130936E-2</v>
      </c>
      <c r="U124" s="21">
        <f t="shared" ref="U124" si="148">(L124+N124)</f>
        <v>2.8428408598152552</v>
      </c>
    </row>
    <row r="125" spans="1:21" ht="16" hidden="1" thickBot="1" x14ac:dyDescent="0.25">
      <c r="A125" s="14"/>
      <c r="B125" s="15"/>
      <c r="C125" s="16"/>
      <c r="D125" s="16"/>
      <c r="E125" s="17"/>
      <c r="F125" s="17"/>
      <c r="G125" s="18"/>
      <c r="H125" s="19"/>
      <c r="I125" s="20"/>
      <c r="J125" s="20"/>
      <c r="K125" s="19"/>
      <c r="L125" s="19"/>
      <c r="M125" s="19"/>
      <c r="N125" s="19"/>
      <c r="O125" s="19"/>
      <c r="P125" s="19"/>
      <c r="Q125" s="19"/>
      <c r="R125" s="19"/>
      <c r="S125" s="19"/>
      <c r="T125" s="19"/>
      <c r="U125" s="21"/>
    </row>
    <row r="126" spans="1:21" ht="16" hidden="1" thickBot="1" x14ac:dyDescent="0.25">
      <c r="A126" s="14"/>
      <c r="B126" s="15"/>
      <c r="C126" s="16"/>
      <c r="D126" s="16"/>
      <c r="E126" s="17"/>
      <c r="F126" s="17"/>
      <c r="G126" s="18"/>
      <c r="H126" s="19"/>
      <c r="I126" s="20"/>
      <c r="J126" s="22"/>
      <c r="K126" s="19"/>
      <c r="L126" s="19"/>
      <c r="M126" s="19"/>
      <c r="N126" s="19"/>
      <c r="O126" s="19"/>
      <c r="P126" s="19"/>
      <c r="Q126" s="19"/>
      <c r="R126" s="19"/>
      <c r="S126" s="19"/>
      <c r="T126" s="19"/>
      <c r="U126" s="21"/>
    </row>
    <row r="127" spans="1:21" ht="16" hidden="1" thickBot="1" x14ac:dyDescent="0.25">
      <c r="A127" s="14">
        <v>2015</v>
      </c>
      <c r="B127" s="15" t="s">
        <v>23</v>
      </c>
      <c r="C127" s="16" t="s">
        <v>22</v>
      </c>
      <c r="D127" s="16" t="str">
        <f>A127&amp;"_"&amp;B127&amp;"_"&amp;C127</f>
        <v>2015_2015 Sample Plot # 02_Avi</v>
      </c>
      <c r="E127" s="17">
        <v>2.9</v>
      </c>
      <c r="F127" s="17">
        <f t="shared" si="67"/>
        <v>1.22</v>
      </c>
      <c r="G127" s="18">
        <v>122</v>
      </c>
      <c r="H127" s="19">
        <f t="shared" si="74"/>
        <v>1.4285372374283896</v>
      </c>
      <c r="I127" s="20">
        <f t="shared" si="68"/>
        <v>142.85372374283895</v>
      </c>
      <c r="J127" s="20">
        <v>448.84640000000002</v>
      </c>
      <c r="K127" s="19">
        <f>2.14*(LOG(H127,10))+0.2</f>
        <v>0.53146795026421811</v>
      </c>
      <c r="L127" s="19">
        <f t="shared" ref="L127" si="149">10^K127</f>
        <v>3.3999141444892853</v>
      </c>
      <c r="M127" s="19">
        <f t="shared" si="77"/>
        <v>0.13599656577957142</v>
      </c>
      <c r="N127" s="19">
        <f t="shared" ref="N127" si="150">0.923*L127</f>
        <v>3.1381207553636106</v>
      </c>
      <c r="O127" s="19">
        <f t="shared" si="90"/>
        <v>0.12552483021454441</v>
      </c>
      <c r="P127" s="19">
        <f t="shared" si="91"/>
        <v>0.26152139599411584</v>
      </c>
      <c r="Q127" s="19">
        <f t="shared" si="79"/>
        <v>1.6319587893548568</v>
      </c>
      <c r="R127" s="19">
        <f t="shared" si="93"/>
        <v>1.2238670945918082</v>
      </c>
      <c r="S127" s="19">
        <f t="shared" si="94"/>
        <v>2.855825883946665</v>
      </c>
      <c r="T127" s="19">
        <f t="shared" si="95"/>
        <v>0.11423303535786659</v>
      </c>
      <c r="U127" s="21">
        <f t="shared" si="80"/>
        <v>6.5380348998528959</v>
      </c>
    </row>
    <row r="128" spans="1:21" ht="16" hidden="1" thickBot="1" x14ac:dyDescent="0.25">
      <c r="A128" s="14"/>
      <c r="B128" s="15"/>
      <c r="C128" s="16"/>
      <c r="D128" s="16"/>
      <c r="E128" s="17"/>
      <c r="F128" s="17"/>
      <c r="G128" s="18"/>
      <c r="H128" s="19"/>
      <c r="I128" s="20"/>
      <c r="J128" s="20"/>
      <c r="K128" s="19"/>
      <c r="L128" s="19"/>
      <c r="M128" s="19"/>
      <c r="N128" s="19"/>
      <c r="O128" s="19"/>
      <c r="P128" s="19"/>
      <c r="Q128" s="19"/>
      <c r="R128" s="19"/>
      <c r="S128" s="19"/>
      <c r="T128" s="19"/>
      <c r="U128" s="21"/>
    </row>
    <row r="129" spans="1:26" ht="16" hidden="1" thickBot="1" x14ac:dyDescent="0.25">
      <c r="A129" s="14"/>
      <c r="B129" s="15"/>
      <c r="C129" s="16"/>
      <c r="D129" s="16"/>
      <c r="E129" s="17"/>
      <c r="F129" s="17"/>
      <c r="G129" s="18"/>
      <c r="H129" s="19"/>
      <c r="I129" s="20"/>
      <c r="J129" s="20"/>
      <c r="K129" s="19"/>
      <c r="L129" s="19"/>
      <c r="M129" s="19"/>
      <c r="N129" s="19"/>
      <c r="O129" s="19"/>
      <c r="P129" s="19"/>
      <c r="Q129" s="19"/>
      <c r="R129" s="19"/>
      <c r="S129" s="19"/>
      <c r="T129" s="19"/>
      <c r="U129" s="21"/>
    </row>
    <row r="130" spans="1:26" ht="16" hidden="1" thickBot="1" x14ac:dyDescent="0.25">
      <c r="A130" s="14">
        <v>2015</v>
      </c>
      <c r="B130" s="15" t="s">
        <v>23</v>
      </c>
      <c r="C130" s="16" t="s">
        <v>22</v>
      </c>
      <c r="D130" s="16" t="str">
        <f>A130&amp;"_"&amp;B130&amp;"_"&amp;C130</f>
        <v>2015_2015 Sample Plot # 02_Avi</v>
      </c>
      <c r="E130" s="17">
        <v>1.9</v>
      </c>
      <c r="F130" s="17">
        <f t="shared" si="67"/>
        <v>0.76</v>
      </c>
      <c r="G130" s="18">
        <v>76</v>
      </c>
      <c r="H130" s="19">
        <f t="shared" si="74"/>
        <v>0.69300000000000006</v>
      </c>
      <c r="I130" s="20">
        <f t="shared" si="68"/>
        <v>69.300000000000011</v>
      </c>
      <c r="J130" s="20">
        <v>217.74060000000003</v>
      </c>
      <c r="K130" s="19">
        <f>2.14*(LOG(H130,10))+0.2</f>
        <v>-0.14083087793073346</v>
      </c>
      <c r="L130" s="19">
        <f t="shared" ref="L130" si="151">10^K130</f>
        <v>0.72305131795126443</v>
      </c>
      <c r="M130" s="19">
        <f t="shared" si="77"/>
        <v>2.8922052718050578E-2</v>
      </c>
      <c r="N130" s="19">
        <f t="shared" ref="N130" si="152">0.923*L130</f>
        <v>0.6673763664690171</v>
      </c>
      <c r="O130" s="19">
        <f t="shared" si="90"/>
        <v>2.6695054658760681E-2</v>
      </c>
      <c r="P130" s="19">
        <f t="shared" si="91"/>
        <v>5.5617107376811262E-2</v>
      </c>
      <c r="Q130" s="19">
        <f t="shared" si="79"/>
        <v>0.34706463261660692</v>
      </c>
      <c r="R130" s="19">
        <f t="shared" si="93"/>
        <v>0.26027678292291667</v>
      </c>
      <c r="S130" s="19">
        <f t="shared" si="94"/>
        <v>0.60734141553952359</v>
      </c>
      <c r="T130" s="19">
        <f t="shared" si="95"/>
        <v>2.4293656621580943E-2</v>
      </c>
      <c r="U130" s="21">
        <f t="shared" si="80"/>
        <v>1.3904276844202816</v>
      </c>
    </row>
    <row r="131" spans="1:26" ht="16" hidden="1" thickBot="1" x14ac:dyDescent="0.25">
      <c r="A131" s="14"/>
      <c r="B131" s="15"/>
      <c r="C131" s="16"/>
      <c r="D131" s="16"/>
      <c r="E131" s="17"/>
      <c r="F131" s="17"/>
      <c r="G131" s="18"/>
      <c r="H131" s="19"/>
      <c r="I131" s="20"/>
      <c r="J131" s="22"/>
      <c r="K131" s="19"/>
      <c r="L131" s="19"/>
      <c r="M131" s="19"/>
      <c r="N131" s="19"/>
      <c r="O131" s="19"/>
      <c r="P131" s="19"/>
      <c r="Q131" s="19"/>
      <c r="R131" s="19"/>
      <c r="S131" s="19"/>
      <c r="T131" s="19"/>
      <c r="U131" s="21"/>
    </row>
    <row r="132" spans="1:26" ht="16" hidden="1" thickBot="1" x14ac:dyDescent="0.25">
      <c r="A132" s="14">
        <v>2015</v>
      </c>
      <c r="B132" s="15" t="s">
        <v>23</v>
      </c>
      <c r="C132" s="16" t="s">
        <v>22</v>
      </c>
      <c r="D132" s="16" t="str">
        <f>A132&amp;"_"&amp;B132&amp;"_"&amp;C132</f>
        <v>2015_2015 Sample Plot # 02_Avi</v>
      </c>
      <c r="E132" s="17">
        <v>2.1</v>
      </c>
      <c r="F132" s="17">
        <f t="shared" ref="F132:F188" si="153">G132/100</f>
        <v>0.78</v>
      </c>
      <c r="G132" s="18">
        <v>78</v>
      </c>
      <c r="H132" s="19">
        <f t="shared" si="74"/>
        <v>0.71500000000000019</v>
      </c>
      <c r="I132" s="20">
        <f t="shared" ref="I132:I188" si="154">J132/3.142</f>
        <v>71.500000000000014</v>
      </c>
      <c r="J132" s="20">
        <v>224.65300000000002</v>
      </c>
      <c r="K132" s="19">
        <f t="shared" ref="K132:K135" si="155">2.14*(LOG(H132,10))+0.2</f>
        <v>-0.1117850705456872</v>
      </c>
      <c r="L132" s="19">
        <f t="shared" ref="L132:L135" si="156">10^K132</f>
        <v>0.77306307422262843</v>
      </c>
      <c r="M132" s="19">
        <f t="shared" ref="M132:M135" si="157">L132*40/1000</f>
        <v>3.0922522968905138E-2</v>
      </c>
      <c r="N132" s="19">
        <f t="shared" ref="N132:N135" si="158">0.923*L132</f>
        <v>0.71353721750748611</v>
      </c>
      <c r="O132" s="19">
        <f t="shared" ref="O132:O135" si="159">N132*40/1000</f>
        <v>2.8541488700299447E-2</v>
      </c>
      <c r="P132" s="19">
        <f t="shared" ref="P132:P135" si="160">M132+O132</f>
        <v>5.9464011669204585E-2</v>
      </c>
      <c r="Q132" s="19">
        <f t="shared" ref="Q132:Q135" si="161">L132*0.48</f>
        <v>0.37107027562686162</v>
      </c>
      <c r="R132" s="19">
        <f t="shared" ref="R132:R135" si="162">N132*0.39</f>
        <v>0.27827951482791957</v>
      </c>
      <c r="S132" s="19">
        <f t="shared" ref="S132:S135" si="163">R132+Q132</f>
        <v>0.64934979045478114</v>
      </c>
      <c r="T132" s="19">
        <f t="shared" ref="T132:T135" si="164">S132*40/1000</f>
        <v>2.5973991618191247E-2</v>
      </c>
      <c r="U132" s="21">
        <f t="shared" ref="U132:U135" si="165">(L132+N132)</f>
        <v>1.4866002917301144</v>
      </c>
    </row>
    <row r="133" spans="1:26" ht="16" hidden="1" thickBot="1" x14ac:dyDescent="0.25">
      <c r="A133" s="14">
        <v>2015</v>
      </c>
      <c r="B133" s="15" t="s">
        <v>23</v>
      </c>
      <c r="C133" s="16" t="s">
        <v>22</v>
      </c>
      <c r="D133" s="16" t="str">
        <f>A133&amp;"_"&amp;B133&amp;"_"&amp;C133</f>
        <v>2015_2015 Sample Plot # 02_Avi</v>
      </c>
      <c r="E133" s="17">
        <v>6.9</v>
      </c>
      <c r="F133" s="17">
        <f t="shared" si="153"/>
        <v>1.95</v>
      </c>
      <c r="G133" s="18">
        <v>195</v>
      </c>
      <c r="H133" s="19">
        <f t="shared" si="74"/>
        <v>4.3670000000000009</v>
      </c>
      <c r="I133" s="20">
        <f t="shared" si="154"/>
        <v>436.7000000000001</v>
      </c>
      <c r="J133" s="20">
        <v>1372.1114000000002</v>
      </c>
      <c r="K133" s="19">
        <f t="shared" si="155"/>
        <v>1.5699920307116679</v>
      </c>
      <c r="L133" s="19">
        <f t="shared" si="156"/>
        <v>37.152841150145406</v>
      </c>
      <c r="M133" s="19">
        <f t="shared" si="157"/>
        <v>1.4861136460058162</v>
      </c>
      <c r="N133" s="19">
        <f t="shared" si="158"/>
        <v>34.292072381584212</v>
      </c>
      <c r="O133" s="19">
        <f t="shared" si="159"/>
        <v>1.3716828952633684</v>
      </c>
      <c r="P133" s="19">
        <f t="shared" si="160"/>
        <v>2.8577965412691846</v>
      </c>
      <c r="Q133" s="19">
        <f t="shared" si="161"/>
        <v>17.833363752069793</v>
      </c>
      <c r="R133" s="19">
        <f t="shared" si="162"/>
        <v>13.373908228817843</v>
      </c>
      <c r="S133" s="19">
        <f t="shared" si="163"/>
        <v>31.207271980887636</v>
      </c>
      <c r="T133" s="19">
        <f t="shared" si="164"/>
        <v>1.2482908792355054</v>
      </c>
      <c r="U133" s="21">
        <f t="shared" si="165"/>
        <v>71.444913531729611</v>
      </c>
    </row>
    <row r="134" spans="1:26" ht="16" hidden="1" thickBot="1" x14ac:dyDescent="0.25">
      <c r="A134" s="14">
        <v>2015</v>
      </c>
      <c r="B134" s="15" t="s">
        <v>23</v>
      </c>
      <c r="C134" s="16" t="s">
        <v>22</v>
      </c>
      <c r="D134" s="16" t="str">
        <f>A134&amp;"_"&amp;B134&amp;"_"&amp;C134</f>
        <v>2015_2015 Sample Plot # 02_Avi</v>
      </c>
      <c r="E134" s="17">
        <v>3.1</v>
      </c>
      <c r="F134" s="17">
        <f t="shared" si="153"/>
        <v>1.76</v>
      </c>
      <c r="G134" s="18">
        <v>176</v>
      </c>
      <c r="H134" s="19">
        <f t="shared" si="74"/>
        <v>1.1880000000000002</v>
      </c>
      <c r="I134" s="20">
        <f t="shared" si="154"/>
        <v>118.80000000000001</v>
      </c>
      <c r="J134" s="20">
        <v>373.26960000000003</v>
      </c>
      <c r="K134" s="19">
        <f t="shared" si="155"/>
        <v>0.36010718298067412</v>
      </c>
      <c r="L134" s="19">
        <f t="shared" si="156"/>
        <v>2.2914331039436715</v>
      </c>
      <c r="M134" s="19">
        <f t="shared" si="157"/>
        <v>9.1657324157746856E-2</v>
      </c>
      <c r="N134" s="19">
        <f t="shared" si="158"/>
        <v>2.1149927549400087</v>
      </c>
      <c r="O134" s="19">
        <f t="shared" si="159"/>
        <v>8.4599710197600347E-2</v>
      </c>
      <c r="P134" s="19">
        <f t="shared" si="160"/>
        <v>0.1762570343553472</v>
      </c>
      <c r="Q134" s="19">
        <f t="shared" si="161"/>
        <v>1.0998878898929623</v>
      </c>
      <c r="R134" s="19">
        <f t="shared" si="162"/>
        <v>0.82484717442660338</v>
      </c>
      <c r="S134" s="19">
        <f t="shared" si="163"/>
        <v>1.9247350643195658</v>
      </c>
      <c r="T134" s="19">
        <f t="shared" si="164"/>
        <v>7.6989402572782639E-2</v>
      </c>
      <c r="U134" s="21">
        <f t="shared" si="165"/>
        <v>4.4064258588836802</v>
      </c>
    </row>
    <row r="135" spans="1:26" ht="16" hidden="1" thickBot="1" x14ac:dyDescent="0.25">
      <c r="A135" s="14">
        <v>2015</v>
      </c>
      <c r="B135" s="15" t="s">
        <v>23</v>
      </c>
      <c r="C135" s="16" t="s">
        <v>22</v>
      </c>
      <c r="D135" s="16" t="str">
        <f>A135&amp;"_"&amp;B135&amp;"_"&amp;C135</f>
        <v>2015_2015 Sample Plot # 02_Avi</v>
      </c>
      <c r="E135" s="17">
        <v>3.2</v>
      </c>
      <c r="F135" s="17">
        <f t="shared" si="153"/>
        <v>1.85</v>
      </c>
      <c r="G135" s="18">
        <v>185</v>
      </c>
      <c r="H135" s="19">
        <f t="shared" si="74"/>
        <v>0.84699999999999998</v>
      </c>
      <c r="I135" s="20">
        <f t="shared" si="154"/>
        <v>84.7</v>
      </c>
      <c r="J135" s="20">
        <v>266.12740000000002</v>
      </c>
      <c r="K135" s="19">
        <f t="shared" si="155"/>
        <v>4.5670498107712787E-2</v>
      </c>
      <c r="L135" s="19">
        <f t="shared" si="156"/>
        <v>1.1108885694831321</v>
      </c>
      <c r="M135" s="19">
        <f t="shared" si="157"/>
        <v>4.4435542779325279E-2</v>
      </c>
      <c r="N135" s="19">
        <f t="shared" si="158"/>
        <v>1.0253501496329309</v>
      </c>
      <c r="O135" s="19">
        <f t="shared" si="159"/>
        <v>4.1014005985317244E-2</v>
      </c>
      <c r="P135" s="19">
        <f t="shared" si="160"/>
        <v>8.544954876464253E-2</v>
      </c>
      <c r="Q135" s="19">
        <f t="shared" si="161"/>
        <v>0.53322651335190341</v>
      </c>
      <c r="R135" s="19">
        <f t="shared" si="162"/>
        <v>0.39988655835684306</v>
      </c>
      <c r="S135" s="19">
        <f t="shared" si="163"/>
        <v>0.93311307170874647</v>
      </c>
      <c r="T135" s="19">
        <f t="shared" si="164"/>
        <v>3.7324522868349856E-2</v>
      </c>
      <c r="U135" s="21">
        <f t="shared" si="165"/>
        <v>2.1362387191160632</v>
      </c>
    </row>
    <row r="136" spans="1:26" ht="16" hidden="1" thickBot="1" x14ac:dyDescent="0.25">
      <c r="A136" s="14"/>
      <c r="B136" s="15"/>
      <c r="C136" s="16"/>
      <c r="D136" s="16"/>
      <c r="E136" s="17"/>
      <c r="F136" s="17"/>
      <c r="G136" s="18"/>
      <c r="H136" s="19"/>
      <c r="I136" s="20"/>
      <c r="J136" s="20"/>
      <c r="K136" s="19"/>
      <c r="L136" s="19"/>
      <c r="M136" s="19"/>
      <c r="N136" s="19"/>
      <c r="O136" s="19"/>
      <c r="P136" s="19"/>
      <c r="Q136" s="19"/>
      <c r="R136" s="19"/>
      <c r="S136" s="19"/>
      <c r="T136" s="19"/>
      <c r="U136" s="21"/>
    </row>
    <row r="137" spans="1:26" ht="16" hidden="1" thickBot="1" x14ac:dyDescent="0.25">
      <c r="A137" s="14">
        <v>2015</v>
      </c>
      <c r="B137" s="15" t="s">
        <v>23</v>
      </c>
      <c r="C137" s="16" t="s">
        <v>22</v>
      </c>
      <c r="D137" s="16" t="str">
        <f>A137&amp;"_"&amp;B137&amp;"_"&amp;C137</f>
        <v>2015_2015 Sample Plot # 02_Avi</v>
      </c>
      <c r="E137" s="17">
        <v>2.8</v>
      </c>
      <c r="F137" s="17">
        <f t="shared" si="153"/>
        <v>1.48</v>
      </c>
      <c r="G137" s="18">
        <v>148</v>
      </c>
      <c r="H137" s="19">
        <f t="shared" si="74"/>
        <v>1.0230000000000004</v>
      </c>
      <c r="I137" s="20">
        <f t="shared" si="154"/>
        <v>102.30000000000003</v>
      </c>
      <c r="J137" s="20">
        <v>321.42660000000006</v>
      </c>
      <c r="K137" s="19">
        <f>2.14*(LOG(H137,10))+0.2</f>
        <v>0.22113385614402306</v>
      </c>
      <c r="L137" s="19">
        <f t="shared" ref="L137" si="166">10^K137</f>
        <v>1.6639254183867782</v>
      </c>
      <c r="M137" s="19">
        <f t="shared" ref="M137" si="167">L137*40/1000</f>
        <v>6.6557016735471125E-2</v>
      </c>
      <c r="N137" s="19">
        <f t="shared" ref="N137" si="168">0.923*L137</f>
        <v>1.5358031611709964</v>
      </c>
      <c r="O137" s="19">
        <f t="shared" ref="O137" si="169">N137*40/1000</f>
        <v>6.1432126446839853E-2</v>
      </c>
      <c r="P137" s="19">
        <f t="shared" ref="P137" si="170">M137+O137</f>
        <v>0.12798914318231097</v>
      </c>
      <c r="Q137" s="19">
        <f t="shared" ref="Q137" si="171">L137*0.48</f>
        <v>0.7986842008256535</v>
      </c>
      <c r="R137" s="19">
        <f t="shared" ref="R137" si="172">N137*0.39</f>
        <v>0.59896323285668862</v>
      </c>
      <c r="S137" s="19">
        <f t="shared" ref="S137" si="173">R137+Q137</f>
        <v>1.3976474336823421</v>
      </c>
      <c r="T137" s="19">
        <f t="shared" ref="T137" si="174">S137*40/1000</f>
        <v>5.590589734729369E-2</v>
      </c>
      <c r="U137" s="21">
        <f t="shared" ref="U137" si="175">(L137+N137)</f>
        <v>3.1997285795577746</v>
      </c>
    </row>
    <row r="138" spans="1:26" ht="16" hidden="1" thickBot="1" x14ac:dyDescent="0.25">
      <c r="A138" s="14"/>
      <c r="B138" s="15"/>
      <c r="C138" s="16"/>
      <c r="D138" s="16"/>
      <c r="E138" s="17"/>
      <c r="F138" s="17"/>
      <c r="G138" s="18"/>
      <c r="H138" s="19"/>
      <c r="I138" s="20"/>
      <c r="J138" s="22"/>
      <c r="K138" s="19"/>
      <c r="L138" s="19"/>
      <c r="M138" s="19"/>
      <c r="N138" s="19"/>
      <c r="O138" s="19"/>
      <c r="P138" s="19"/>
      <c r="Q138" s="19"/>
      <c r="R138" s="19"/>
      <c r="S138" s="19"/>
      <c r="T138" s="19"/>
      <c r="U138" s="21"/>
    </row>
    <row r="139" spans="1:26" ht="16" hidden="1" thickBot="1" x14ac:dyDescent="0.25">
      <c r="A139" s="14"/>
      <c r="B139" s="15"/>
      <c r="C139" s="16"/>
      <c r="D139" s="16"/>
      <c r="E139" s="17"/>
      <c r="F139" s="17"/>
      <c r="G139" s="18"/>
      <c r="H139" s="19"/>
      <c r="I139" s="20"/>
      <c r="J139" s="20"/>
      <c r="K139" s="19"/>
      <c r="L139" s="19"/>
      <c r="M139" s="19"/>
      <c r="N139" s="19"/>
      <c r="O139" s="19"/>
      <c r="P139" s="19"/>
      <c r="Q139" s="19"/>
      <c r="R139" s="19"/>
      <c r="S139" s="19"/>
      <c r="T139" s="19"/>
      <c r="U139" s="21"/>
    </row>
    <row r="140" spans="1:26" ht="16" hidden="1" thickBot="1" x14ac:dyDescent="0.25">
      <c r="A140" s="14">
        <v>2015</v>
      </c>
      <c r="B140" s="15" t="s">
        <v>23</v>
      </c>
      <c r="C140" s="16" t="s">
        <v>22</v>
      </c>
      <c r="D140" s="16" t="str">
        <f>A140&amp;"_"&amp;B140&amp;"_"&amp;C140</f>
        <v>2015_2015 Sample Plot # 02_Avi</v>
      </c>
      <c r="E140" s="17">
        <v>2.1</v>
      </c>
      <c r="F140" s="17">
        <f t="shared" si="153"/>
        <v>0.73</v>
      </c>
      <c r="G140" s="18">
        <v>73</v>
      </c>
      <c r="H140" s="19">
        <f t="shared" ref="H140:H203" si="176">I140/100</f>
        <v>0.74800000000000011</v>
      </c>
      <c r="I140" s="20">
        <f t="shared" si="154"/>
        <v>74.800000000000011</v>
      </c>
      <c r="J140" s="20">
        <v>235.02160000000003</v>
      </c>
      <c r="K140" s="19">
        <f>2.14*(LOG(H140,10))+0.2</f>
        <v>-6.9850580570052556E-2</v>
      </c>
      <c r="L140" s="19">
        <f t="shared" ref="L140" si="177">10^K140</f>
        <v>0.8514309234355365</v>
      </c>
      <c r="M140" s="19">
        <f t="shared" si="77"/>
        <v>3.4057236937421458E-2</v>
      </c>
      <c r="N140" s="19">
        <f t="shared" ref="N140" si="178">0.923*L140</f>
        <v>0.78587074233100018</v>
      </c>
      <c r="O140" s="19">
        <f t="shared" si="90"/>
        <v>3.1434829693240011E-2</v>
      </c>
      <c r="P140" s="19">
        <f t="shared" si="91"/>
        <v>6.5492066630661469E-2</v>
      </c>
      <c r="Q140" s="19">
        <f t="shared" si="79"/>
        <v>0.40868684324905752</v>
      </c>
      <c r="R140" s="19">
        <f t="shared" si="93"/>
        <v>0.30648958950909005</v>
      </c>
      <c r="S140" s="19">
        <f t="shared" si="94"/>
        <v>0.71517643275814757</v>
      </c>
      <c r="T140" s="19">
        <f t="shared" si="95"/>
        <v>2.8607057310325902E-2</v>
      </c>
      <c r="U140" s="21">
        <f t="shared" si="80"/>
        <v>1.6373016657665367</v>
      </c>
      <c r="Z140">
        <f>STDEV(T120:T220)</f>
        <v>0.23526479679570689</v>
      </c>
    </row>
    <row r="141" spans="1:26" ht="16" hidden="1" thickBot="1" x14ac:dyDescent="0.25">
      <c r="A141" s="14"/>
      <c r="B141" s="15"/>
      <c r="C141" s="16"/>
      <c r="D141" s="16"/>
      <c r="E141" s="17"/>
      <c r="F141" s="17"/>
      <c r="G141" s="18"/>
      <c r="H141" s="19"/>
      <c r="I141" s="20"/>
      <c r="J141" s="20"/>
      <c r="K141" s="19"/>
      <c r="L141" s="19"/>
      <c r="M141" s="19"/>
      <c r="N141" s="19"/>
      <c r="O141" s="19"/>
      <c r="P141" s="19"/>
      <c r="Q141" s="19"/>
      <c r="R141" s="19"/>
      <c r="S141" s="19"/>
      <c r="T141" s="19"/>
      <c r="U141" s="21"/>
    </row>
    <row r="142" spans="1:26" ht="16" hidden="1" thickBot="1" x14ac:dyDescent="0.25">
      <c r="A142" s="14">
        <v>2015</v>
      </c>
      <c r="B142" s="15" t="s">
        <v>23</v>
      </c>
      <c r="C142" s="16" t="s">
        <v>22</v>
      </c>
      <c r="D142" s="16" t="str">
        <f>A142&amp;"_"&amp;B142&amp;"_"&amp;C142</f>
        <v>2015_2015 Sample Plot # 02_Avi</v>
      </c>
      <c r="E142" s="17">
        <v>2.9</v>
      </c>
      <c r="F142" s="17">
        <f t="shared" si="153"/>
        <v>1.33</v>
      </c>
      <c r="G142" s="18">
        <v>133</v>
      </c>
      <c r="H142" s="19">
        <f t="shared" si="176"/>
        <v>0.95700000000000018</v>
      </c>
      <c r="I142" s="20">
        <f t="shared" si="154"/>
        <v>95.700000000000017</v>
      </c>
      <c r="J142" s="20">
        <v>300.68940000000003</v>
      </c>
      <c r="K142" s="19">
        <f>2.14*(LOG(H142,10))+0.2</f>
        <v>0.15915154684244542</v>
      </c>
      <c r="L142" s="19">
        <f t="shared" ref="L142" si="179">10^K142</f>
        <v>1.4426186647665107</v>
      </c>
      <c r="M142" s="19">
        <f t="shared" ref="M142:M196" si="180">L142*40/1000</f>
        <v>5.7704746590660425E-2</v>
      </c>
      <c r="N142" s="19">
        <f t="shared" ref="N142" si="181">0.923*L142</f>
        <v>1.3315370275794893</v>
      </c>
      <c r="O142" s="19">
        <f t="shared" ref="O142" si="182">N142*40/1000</f>
        <v>5.3261481103179575E-2</v>
      </c>
      <c r="P142" s="19">
        <f t="shared" ref="P142" si="183">M142+O142</f>
        <v>0.11096622769384</v>
      </c>
      <c r="Q142" s="19">
        <f t="shared" ref="Q142:Q196" si="184">L142*0.48</f>
        <v>0.69245695908792515</v>
      </c>
      <c r="R142" s="19">
        <f t="shared" ref="R142" si="185">N142*0.39</f>
        <v>0.51929944075600087</v>
      </c>
      <c r="S142" s="19">
        <f t="shared" ref="S142" si="186">R142+Q142</f>
        <v>1.211756399843926</v>
      </c>
      <c r="T142" s="19">
        <f t="shared" ref="T142" si="187">S142*40/1000</f>
        <v>4.8470255993757046E-2</v>
      </c>
      <c r="U142" s="21">
        <f t="shared" ref="U142:U196" si="188">(L142+N142)</f>
        <v>2.774155692346</v>
      </c>
    </row>
    <row r="143" spans="1:26" ht="16" hidden="1" thickBot="1" x14ac:dyDescent="0.25">
      <c r="A143" s="14"/>
      <c r="B143" s="15"/>
      <c r="C143" s="16"/>
      <c r="D143" s="16"/>
      <c r="E143" s="17"/>
      <c r="F143" s="17"/>
      <c r="G143" s="18"/>
      <c r="H143" s="19"/>
      <c r="I143" s="20"/>
      <c r="J143" s="22"/>
      <c r="K143" s="19"/>
      <c r="L143" s="19"/>
      <c r="M143" s="19"/>
      <c r="N143" s="19"/>
      <c r="O143" s="19"/>
      <c r="P143" s="19"/>
      <c r="Q143" s="19"/>
      <c r="R143" s="19"/>
      <c r="S143" s="19"/>
      <c r="T143" s="19"/>
      <c r="U143" s="21"/>
    </row>
    <row r="144" spans="1:26" ht="16" hidden="1" thickBot="1" x14ac:dyDescent="0.25">
      <c r="A144" s="14"/>
      <c r="B144" s="15"/>
      <c r="C144" s="16"/>
      <c r="D144" s="16"/>
      <c r="E144" s="17"/>
      <c r="F144" s="17"/>
      <c r="G144" s="18"/>
      <c r="H144" s="19"/>
      <c r="I144" s="20"/>
      <c r="J144" s="22"/>
      <c r="K144" s="19"/>
      <c r="L144" s="19"/>
      <c r="M144" s="19"/>
      <c r="N144" s="19"/>
      <c r="O144" s="19"/>
      <c r="P144" s="19"/>
      <c r="Q144" s="19"/>
      <c r="R144" s="19"/>
      <c r="S144" s="19"/>
      <c r="T144" s="19"/>
      <c r="U144" s="21"/>
    </row>
    <row r="145" spans="1:21" ht="16" hidden="1" thickBot="1" x14ac:dyDescent="0.25">
      <c r="A145" s="14"/>
      <c r="B145" s="15"/>
      <c r="C145" s="16"/>
      <c r="D145" s="16"/>
      <c r="E145" s="17"/>
      <c r="F145" s="17"/>
      <c r="G145" s="18"/>
      <c r="H145" s="19"/>
      <c r="I145" s="20"/>
      <c r="J145" s="20"/>
      <c r="K145" s="19"/>
      <c r="L145" s="19"/>
      <c r="M145" s="19"/>
      <c r="N145" s="19"/>
      <c r="O145" s="19"/>
      <c r="P145" s="19"/>
      <c r="Q145" s="19"/>
      <c r="R145" s="19"/>
      <c r="S145" s="19"/>
      <c r="T145" s="19"/>
      <c r="U145" s="21"/>
    </row>
    <row r="146" spans="1:21" ht="16" hidden="1" thickBot="1" x14ac:dyDescent="0.25">
      <c r="A146" s="14">
        <v>2015</v>
      </c>
      <c r="B146" s="15" t="s">
        <v>23</v>
      </c>
      <c r="C146" s="16" t="s">
        <v>22</v>
      </c>
      <c r="D146" s="16" t="str">
        <f>A146&amp;"_"&amp;B146&amp;"_"&amp;C146</f>
        <v>2015_2015 Sample Plot # 02_Avi</v>
      </c>
      <c r="E146" s="17">
        <v>3.3</v>
      </c>
      <c r="F146" s="17">
        <f t="shared" si="153"/>
        <v>1.57</v>
      </c>
      <c r="G146" s="18">
        <v>157</v>
      </c>
      <c r="H146" s="19">
        <f t="shared" si="176"/>
        <v>1.2100000000000002</v>
      </c>
      <c r="I146" s="20">
        <f t="shared" si="154"/>
        <v>121.00000000000001</v>
      </c>
      <c r="J146" s="20">
        <v>380.18200000000002</v>
      </c>
      <c r="K146" s="19">
        <f>2.14*(LOG(H146,10))+0.2</f>
        <v>0.3771606924772033</v>
      </c>
      <c r="L146" s="19">
        <f t="shared" ref="L146" si="189">10^K146</f>
        <v>2.3832011099622754</v>
      </c>
      <c r="M146" s="19">
        <f t="shared" si="180"/>
        <v>9.5328044398491019E-2</v>
      </c>
      <c r="N146" s="19">
        <f t="shared" ref="N146" si="190">0.923*L146</f>
        <v>2.1996946244951805</v>
      </c>
      <c r="O146" s="19">
        <f t="shared" si="90"/>
        <v>8.7987784979807221E-2</v>
      </c>
      <c r="P146" s="19">
        <f t="shared" si="91"/>
        <v>0.18331582937829824</v>
      </c>
      <c r="Q146" s="19">
        <f t="shared" si="184"/>
        <v>1.1439365327818922</v>
      </c>
      <c r="R146" s="19">
        <f t="shared" si="93"/>
        <v>0.85788090355312041</v>
      </c>
      <c r="S146" s="19">
        <f t="shared" si="94"/>
        <v>2.0018174363350125</v>
      </c>
      <c r="T146" s="19">
        <f t="shared" si="95"/>
        <v>8.007269745340051E-2</v>
      </c>
      <c r="U146" s="21">
        <f t="shared" si="188"/>
        <v>4.5828957344574555</v>
      </c>
    </row>
    <row r="147" spans="1:21" ht="16" hidden="1" thickBot="1" x14ac:dyDescent="0.25">
      <c r="A147" s="14"/>
      <c r="B147" s="15"/>
      <c r="C147" s="16"/>
      <c r="D147" s="16"/>
      <c r="E147" s="17"/>
      <c r="F147" s="17"/>
      <c r="G147" s="18"/>
      <c r="H147" s="19"/>
      <c r="I147" s="20"/>
      <c r="J147" s="20"/>
      <c r="K147" s="19"/>
      <c r="L147" s="19"/>
      <c r="M147" s="19"/>
      <c r="N147" s="19"/>
      <c r="O147" s="19"/>
      <c r="P147" s="19"/>
      <c r="Q147" s="19"/>
      <c r="R147" s="19"/>
      <c r="S147" s="19"/>
      <c r="T147" s="19"/>
      <c r="U147" s="21"/>
    </row>
    <row r="148" spans="1:21" ht="16" hidden="1" thickBot="1" x14ac:dyDescent="0.25">
      <c r="A148" s="14">
        <v>2015</v>
      </c>
      <c r="B148" s="15" t="s">
        <v>23</v>
      </c>
      <c r="C148" s="16" t="s">
        <v>22</v>
      </c>
      <c r="D148" s="16" t="str">
        <f>A148&amp;"_"&amp;B148&amp;"_"&amp;C148</f>
        <v>2015_2015 Sample Plot # 02_Avi</v>
      </c>
      <c r="E148" s="17">
        <v>2.6</v>
      </c>
      <c r="F148" s="17">
        <f t="shared" si="153"/>
        <v>1.55</v>
      </c>
      <c r="G148" s="18">
        <v>155</v>
      </c>
      <c r="H148" s="19">
        <f t="shared" si="176"/>
        <v>0.85799999999999998</v>
      </c>
      <c r="I148" s="20">
        <f t="shared" si="154"/>
        <v>85.8</v>
      </c>
      <c r="J148" s="20">
        <v>269.58359999999999</v>
      </c>
      <c r="K148" s="19">
        <f>2.14*(LOG(H148,10))+0.2</f>
        <v>5.7662795996229643E-2</v>
      </c>
      <c r="L148" s="19">
        <f t="shared" ref="L148" si="191">10^K148</f>
        <v>1.141991301701722</v>
      </c>
      <c r="M148" s="19">
        <f t="shared" ref="M148" si="192">L148*40/1000</f>
        <v>4.5679652068068885E-2</v>
      </c>
      <c r="N148" s="19">
        <f t="shared" ref="N148" si="193">0.923*L148</f>
        <v>1.0540579714706895</v>
      </c>
      <c r="O148" s="19">
        <f t="shared" ref="O148" si="194">N148*40/1000</f>
        <v>4.2162318858827576E-2</v>
      </c>
      <c r="P148" s="19">
        <f t="shared" ref="P148" si="195">M148+O148</f>
        <v>8.7841970926896468E-2</v>
      </c>
      <c r="Q148" s="19">
        <f t="shared" ref="Q148" si="196">L148*0.48</f>
        <v>0.54815582481682656</v>
      </c>
      <c r="R148" s="19">
        <f t="shared" ref="R148" si="197">N148*0.39</f>
        <v>0.4110826088735689</v>
      </c>
      <c r="S148" s="19">
        <f t="shared" ref="S148" si="198">R148+Q148</f>
        <v>0.95923843369039541</v>
      </c>
      <c r="T148" s="19">
        <f t="shared" ref="T148" si="199">S148*40/1000</f>
        <v>3.836953734761582E-2</v>
      </c>
      <c r="U148" s="21">
        <f t="shared" ref="U148" si="200">(L148+N148)</f>
        <v>2.1960492731724113</v>
      </c>
    </row>
    <row r="149" spans="1:21" ht="16" hidden="1" thickBot="1" x14ac:dyDescent="0.25">
      <c r="A149" s="14"/>
      <c r="B149" s="15"/>
      <c r="C149" s="16"/>
      <c r="D149" s="16"/>
      <c r="E149" s="17"/>
      <c r="F149" s="17"/>
      <c r="G149" s="18"/>
      <c r="H149" s="19"/>
      <c r="I149" s="20"/>
      <c r="J149" s="22"/>
      <c r="K149" s="19"/>
      <c r="L149" s="19"/>
      <c r="M149" s="19"/>
      <c r="N149" s="19"/>
      <c r="O149" s="19"/>
      <c r="P149" s="19"/>
      <c r="Q149" s="19"/>
      <c r="R149" s="19"/>
      <c r="S149" s="19"/>
      <c r="T149" s="19"/>
      <c r="U149" s="21"/>
    </row>
    <row r="150" spans="1:21" ht="16" hidden="1" thickBot="1" x14ac:dyDescent="0.25">
      <c r="A150" s="14">
        <v>2015</v>
      </c>
      <c r="B150" s="15" t="s">
        <v>23</v>
      </c>
      <c r="C150" s="16" t="s">
        <v>22</v>
      </c>
      <c r="D150" s="16" t="str">
        <f>A150&amp;"_"&amp;B150&amp;"_"&amp;C150</f>
        <v>2015_2015 Sample Plot # 02_Avi</v>
      </c>
      <c r="E150" s="17">
        <v>2.8</v>
      </c>
      <c r="F150" s="17">
        <f t="shared" si="153"/>
        <v>1.86</v>
      </c>
      <c r="G150" s="18">
        <v>186</v>
      </c>
      <c r="H150" s="19">
        <f t="shared" si="176"/>
        <v>1.7930000000000001</v>
      </c>
      <c r="I150" s="20">
        <f t="shared" si="154"/>
        <v>179.3</v>
      </c>
      <c r="J150" s="20">
        <v>563.36059999999998</v>
      </c>
      <c r="K150" s="19">
        <f t="shared" ref="K150:K153" si="201">2.14*(LOG(H150,10))+0.2</f>
        <v>0.74266181966307143</v>
      </c>
      <c r="L150" s="19">
        <f t="shared" ref="L150:L153" si="202">10^K150</f>
        <v>5.52919389291326</v>
      </c>
      <c r="M150" s="19">
        <f t="shared" ref="M150:M153" si="203">L150*40/1000</f>
        <v>0.22116775571653038</v>
      </c>
      <c r="N150" s="19">
        <f t="shared" ref="N150:N153" si="204">0.923*L150</f>
        <v>5.1034459631589391</v>
      </c>
      <c r="O150" s="19">
        <f t="shared" ref="O150:O186" si="205">N150*40/1000</f>
        <v>0.20413783852635756</v>
      </c>
      <c r="P150" s="19">
        <f t="shared" ref="P150:P186" si="206">M150+O150</f>
        <v>0.42530559424288794</v>
      </c>
      <c r="Q150" s="19">
        <f t="shared" ref="Q150:Q153" si="207">L150*0.48</f>
        <v>2.6540130685983647</v>
      </c>
      <c r="R150" s="19">
        <f t="shared" ref="R150:R186" si="208">N150*0.39</f>
        <v>1.9903439256319864</v>
      </c>
      <c r="S150" s="19">
        <f t="shared" ref="S150:S186" si="209">R150+Q150</f>
        <v>4.6443569942303515</v>
      </c>
      <c r="T150" s="19">
        <f t="shared" ref="T150:T186" si="210">S150*40/1000</f>
        <v>0.18577427976921404</v>
      </c>
      <c r="U150" s="21">
        <f t="shared" ref="U150:U153" si="211">(L150+N150)</f>
        <v>10.632639856072199</v>
      </c>
    </row>
    <row r="151" spans="1:21" ht="16" hidden="1" thickBot="1" x14ac:dyDescent="0.25">
      <c r="A151" s="14">
        <v>2015</v>
      </c>
      <c r="B151" s="15" t="s">
        <v>23</v>
      </c>
      <c r="C151" s="16" t="s">
        <v>22</v>
      </c>
      <c r="D151" s="16" t="str">
        <f>A151&amp;"_"&amp;B151&amp;"_"&amp;C151</f>
        <v>2015_2015 Sample Plot # 02_Avi</v>
      </c>
      <c r="E151" s="17">
        <v>1.4</v>
      </c>
      <c r="F151" s="17">
        <f t="shared" si="153"/>
        <v>0.71</v>
      </c>
      <c r="G151" s="18">
        <v>71</v>
      </c>
      <c r="H151" s="19">
        <f t="shared" si="176"/>
        <v>0.97900000000000009</v>
      </c>
      <c r="I151" s="20">
        <f t="shared" si="154"/>
        <v>97.9</v>
      </c>
      <c r="J151" s="20">
        <v>307.60180000000003</v>
      </c>
      <c r="K151" s="19">
        <f t="shared" si="201"/>
        <v>0.18027496045871505</v>
      </c>
      <c r="L151" s="19">
        <f t="shared" si="202"/>
        <v>1.5145198175244712</v>
      </c>
      <c r="M151" s="19">
        <f t="shared" si="203"/>
        <v>6.0580792700978846E-2</v>
      </c>
      <c r="N151" s="19">
        <f t="shared" si="204"/>
        <v>1.3979017915750869</v>
      </c>
      <c r="O151" s="19">
        <f t="shared" si="205"/>
        <v>5.5916071663003476E-2</v>
      </c>
      <c r="P151" s="19">
        <f t="shared" si="206"/>
        <v>0.11649686436398232</v>
      </c>
      <c r="Q151" s="19">
        <f t="shared" si="207"/>
        <v>0.72696951241174612</v>
      </c>
      <c r="R151" s="19">
        <f t="shared" si="208"/>
        <v>0.5451816987142839</v>
      </c>
      <c r="S151" s="19">
        <f t="shared" si="209"/>
        <v>1.27215121112603</v>
      </c>
      <c r="T151" s="19">
        <f t="shared" si="210"/>
        <v>5.0886048445041195E-2</v>
      </c>
      <c r="U151" s="21">
        <f t="shared" si="211"/>
        <v>2.9124216090995581</v>
      </c>
    </row>
    <row r="152" spans="1:21" ht="16" hidden="1" thickBot="1" x14ac:dyDescent="0.25">
      <c r="A152" s="14">
        <v>2015</v>
      </c>
      <c r="B152" s="15" t="s">
        <v>23</v>
      </c>
      <c r="C152" s="16" t="s">
        <v>22</v>
      </c>
      <c r="D152" s="16" t="str">
        <f>A152&amp;"_"&amp;B152&amp;"_"&amp;C152</f>
        <v>2015_2015 Sample Plot # 02_Avi</v>
      </c>
      <c r="E152" s="17">
        <v>1.2</v>
      </c>
      <c r="F152" s="17">
        <f t="shared" si="153"/>
        <v>1.02</v>
      </c>
      <c r="G152" s="18">
        <v>102</v>
      </c>
      <c r="H152" s="19">
        <f t="shared" si="176"/>
        <v>0.85799999999999998</v>
      </c>
      <c r="I152" s="20">
        <f t="shared" si="154"/>
        <v>85.8</v>
      </c>
      <c r="J152" s="20">
        <v>269.58359999999999</v>
      </c>
      <c r="K152" s="19">
        <f t="shared" si="201"/>
        <v>5.7662795996229643E-2</v>
      </c>
      <c r="L152" s="19">
        <f t="shared" si="202"/>
        <v>1.141991301701722</v>
      </c>
      <c r="M152" s="19">
        <f t="shared" si="203"/>
        <v>4.5679652068068885E-2</v>
      </c>
      <c r="N152" s="19">
        <f t="shared" si="204"/>
        <v>1.0540579714706895</v>
      </c>
      <c r="O152" s="19">
        <f t="shared" si="205"/>
        <v>4.2162318858827576E-2</v>
      </c>
      <c r="P152" s="19">
        <f t="shared" si="206"/>
        <v>8.7841970926896468E-2</v>
      </c>
      <c r="Q152" s="19">
        <f t="shared" si="207"/>
        <v>0.54815582481682656</v>
      </c>
      <c r="R152" s="19">
        <f t="shared" si="208"/>
        <v>0.4110826088735689</v>
      </c>
      <c r="S152" s="19">
        <f t="shared" si="209"/>
        <v>0.95923843369039541</v>
      </c>
      <c r="T152" s="19">
        <f t="shared" si="210"/>
        <v>3.836953734761582E-2</v>
      </c>
      <c r="U152" s="21">
        <f t="shared" si="211"/>
        <v>2.1960492731724113</v>
      </c>
    </row>
    <row r="153" spans="1:21" ht="16" hidden="1" thickBot="1" x14ac:dyDescent="0.25">
      <c r="A153" s="14">
        <v>2015</v>
      </c>
      <c r="B153" s="15" t="s">
        <v>23</v>
      </c>
      <c r="C153" s="16" t="s">
        <v>22</v>
      </c>
      <c r="D153" s="16" t="str">
        <f>A153&amp;"_"&amp;B153&amp;"_"&amp;C153</f>
        <v>2015_2015 Sample Plot # 02_Avi</v>
      </c>
      <c r="E153" s="17">
        <v>5.9</v>
      </c>
      <c r="F153" s="17">
        <f t="shared" si="153"/>
        <v>2.68</v>
      </c>
      <c r="G153" s="18">
        <v>268</v>
      </c>
      <c r="H153" s="19">
        <f t="shared" si="176"/>
        <v>3.7620000000000005</v>
      </c>
      <c r="I153" s="20">
        <f t="shared" si="154"/>
        <v>376.20000000000005</v>
      </c>
      <c r="J153" s="20">
        <v>1182.0204000000001</v>
      </c>
      <c r="K153" s="19">
        <f t="shared" si="201"/>
        <v>1.4313962131987308</v>
      </c>
      <c r="L153" s="19">
        <f t="shared" si="202"/>
        <v>27.002017425597014</v>
      </c>
      <c r="M153" s="19">
        <f t="shared" si="203"/>
        <v>1.0800806970238805</v>
      </c>
      <c r="N153" s="19">
        <f t="shared" si="204"/>
        <v>24.922862083826047</v>
      </c>
      <c r="O153" s="19">
        <f t="shared" si="205"/>
        <v>0.99691448335304189</v>
      </c>
      <c r="P153" s="19">
        <f t="shared" si="206"/>
        <v>2.0769951803769224</v>
      </c>
      <c r="Q153" s="19">
        <f t="shared" si="207"/>
        <v>12.960968364286567</v>
      </c>
      <c r="R153" s="19">
        <f t="shared" si="208"/>
        <v>9.7199162126921586</v>
      </c>
      <c r="S153" s="19">
        <f t="shared" si="209"/>
        <v>22.680884576978727</v>
      </c>
      <c r="T153" s="19">
        <f t="shared" si="210"/>
        <v>0.90723538307914908</v>
      </c>
      <c r="U153" s="21">
        <f t="shared" si="211"/>
        <v>51.924879509423064</v>
      </c>
    </row>
    <row r="154" spans="1:21" ht="16" hidden="1" thickBot="1" x14ac:dyDescent="0.25">
      <c r="A154" s="14"/>
      <c r="B154" s="15"/>
      <c r="C154" s="16"/>
      <c r="D154" s="16"/>
      <c r="E154" s="17"/>
      <c r="F154" s="17"/>
      <c r="G154" s="18"/>
      <c r="H154" s="19"/>
      <c r="I154" s="20"/>
      <c r="J154" s="20"/>
      <c r="K154" s="19"/>
      <c r="L154" s="19"/>
      <c r="M154" s="19"/>
      <c r="N154" s="19"/>
      <c r="O154" s="19"/>
      <c r="P154" s="19"/>
      <c r="Q154" s="19"/>
      <c r="R154" s="19"/>
      <c r="S154" s="19"/>
      <c r="T154" s="19"/>
      <c r="U154" s="21"/>
    </row>
    <row r="155" spans="1:21" ht="16" hidden="1" thickBot="1" x14ac:dyDescent="0.25">
      <c r="A155" s="14"/>
      <c r="B155" s="15"/>
      <c r="C155" s="16"/>
      <c r="D155" s="16"/>
      <c r="E155" s="17"/>
      <c r="F155" s="17"/>
      <c r="G155" s="18"/>
      <c r="H155" s="19"/>
      <c r="I155" s="20"/>
      <c r="J155" s="22"/>
      <c r="K155" s="19"/>
      <c r="L155" s="19"/>
      <c r="M155" s="19"/>
      <c r="N155" s="19"/>
      <c r="O155" s="19"/>
      <c r="P155" s="19"/>
      <c r="Q155" s="19"/>
      <c r="R155" s="19"/>
      <c r="S155" s="19"/>
      <c r="T155" s="19"/>
      <c r="U155" s="21"/>
    </row>
    <row r="156" spans="1:21" ht="16" hidden="1" thickBot="1" x14ac:dyDescent="0.25">
      <c r="A156" s="14"/>
      <c r="B156" s="15"/>
      <c r="C156" s="16"/>
      <c r="D156" s="16"/>
      <c r="E156" s="17"/>
      <c r="F156" s="17"/>
      <c r="G156" s="18"/>
      <c r="H156" s="19"/>
      <c r="I156" s="20"/>
      <c r="J156" s="22"/>
      <c r="K156" s="19"/>
      <c r="L156" s="19"/>
      <c r="M156" s="19"/>
      <c r="N156" s="19"/>
      <c r="O156" s="19"/>
      <c r="P156" s="19"/>
      <c r="Q156" s="19"/>
      <c r="R156" s="19"/>
      <c r="S156" s="19"/>
      <c r="T156" s="19"/>
      <c r="U156" s="21"/>
    </row>
    <row r="157" spans="1:21" ht="16" hidden="1" thickBot="1" x14ac:dyDescent="0.25">
      <c r="A157" s="14">
        <v>2015</v>
      </c>
      <c r="B157" s="15" t="s">
        <v>23</v>
      </c>
      <c r="C157" s="16" t="s">
        <v>22</v>
      </c>
      <c r="D157" s="16" t="str">
        <f>A157&amp;"_"&amp;B157&amp;"_"&amp;C157</f>
        <v>2015_2015 Sample Plot # 02_Avi</v>
      </c>
      <c r="E157" s="17">
        <v>1.2</v>
      </c>
      <c r="F157" s="17">
        <f t="shared" si="153"/>
        <v>1.2</v>
      </c>
      <c r="G157" s="18">
        <v>120</v>
      </c>
      <c r="H157" s="19">
        <f t="shared" si="176"/>
        <v>0.70400000000000007</v>
      </c>
      <c r="I157" s="20">
        <f t="shared" si="154"/>
        <v>70.400000000000006</v>
      </c>
      <c r="J157" s="20">
        <v>221.19680000000002</v>
      </c>
      <c r="K157" s="19">
        <f>2.14*(LOG(H157,10))+0.2</f>
        <v>-0.12619450943587973</v>
      </c>
      <c r="L157" s="19">
        <f t="shared" ref="L157" si="212">10^K157</f>
        <v>0.74783448947667497</v>
      </c>
      <c r="M157" s="19">
        <f t="shared" si="180"/>
        <v>2.9913379579067E-2</v>
      </c>
      <c r="N157" s="19">
        <f t="shared" ref="N157" si="213">0.923*L157</f>
        <v>0.69025123378697106</v>
      </c>
      <c r="O157" s="19">
        <f t="shared" si="205"/>
        <v>2.7610049351478844E-2</v>
      </c>
      <c r="P157" s="19">
        <f t="shared" si="206"/>
        <v>5.7523428930545843E-2</v>
      </c>
      <c r="Q157" s="19">
        <f t="shared" si="184"/>
        <v>0.35896055494880397</v>
      </c>
      <c r="R157" s="19">
        <f t="shared" si="208"/>
        <v>0.26919798117691873</v>
      </c>
      <c r="S157" s="19">
        <f t="shared" si="209"/>
        <v>0.6281585361257227</v>
      </c>
      <c r="T157" s="19">
        <f t="shared" si="210"/>
        <v>2.5126341445028906E-2</v>
      </c>
      <c r="U157" s="21">
        <f t="shared" si="188"/>
        <v>1.4380857232636459</v>
      </c>
    </row>
    <row r="158" spans="1:21" ht="16" hidden="1" thickBot="1" x14ac:dyDescent="0.25">
      <c r="A158" s="14"/>
      <c r="B158" s="15"/>
      <c r="C158" s="16"/>
      <c r="D158" s="16"/>
      <c r="E158" s="17"/>
      <c r="F158" s="17"/>
      <c r="G158" s="18"/>
      <c r="H158" s="19"/>
      <c r="I158" s="20"/>
      <c r="J158" s="22"/>
      <c r="K158" s="19"/>
      <c r="L158" s="19"/>
      <c r="M158" s="19"/>
      <c r="N158" s="19"/>
      <c r="O158" s="19"/>
      <c r="P158" s="19"/>
      <c r="Q158" s="19"/>
      <c r="R158" s="19"/>
      <c r="S158" s="19"/>
      <c r="T158" s="19"/>
      <c r="U158" s="21"/>
    </row>
    <row r="159" spans="1:21" ht="16" hidden="1" thickBot="1" x14ac:dyDescent="0.25">
      <c r="A159" s="14"/>
      <c r="B159" s="15"/>
      <c r="C159" s="16"/>
      <c r="D159" s="16"/>
      <c r="E159" s="17"/>
      <c r="F159" s="17"/>
      <c r="G159" s="18"/>
      <c r="H159" s="19"/>
      <c r="I159" s="20"/>
      <c r="J159" s="22"/>
      <c r="K159" s="19"/>
      <c r="L159" s="19"/>
      <c r="M159" s="19"/>
      <c r="N159" s="19"/>
      <c r="O159" s="19"/>
      <c r="P159" s="19"/>
      <c r="Q159" s="19"/>
      <c r="R159" s="19"/>
      <c r="S159" s="19"/>
      <c r="T159" s="19"/>
      <c r="U159" s="21"/>
    </row>
    <row r="160" spans="1:21" ht="16" hidden="1" thickBot="1" x14ac:dyDescent="0.25">
      <c r="A160" s="14">
        <v>2015</v>
      </c>
      <c r="B160" s="15" t="s">
        <v>23</v>
      </c>
      <c r="C160" s="16" t="s">
        <v>22</v>
      </c>
      <c r="D160" s="16" t="str">
        <f>A160&amp;"_"&amp;B160&amp;"_"&amp;C160</f>
        <v>2015_2015 Sample Plot # 02_Avi</v>
      </c>
      <c r="E160" s="17">
        <v>2.4</v>
      </c>
      <c r="F160" s="17">
        <f t="shared" si="153"/>
        <v>1.35</v>
      </c>
      <c r="G160" s="18">
        <v>135</v>
      </c>
      <c r="H160" s="19">
        <f t="shared" si="176"/>
        <v>1.2100000000000002</v>
      </c>
      <c r="I160" s="20">
        <f t="shared" si="154"/>
        <v>121.00000000000001</v>
      </c>
      <c r="J160" s="20">
        <v>380.18200000000002</v>
      </c>
      <c r="K160" s="19">
        <f t="shared" ref="K160:K161" si="214">2.14*(LOG(H160,10))+0.2</f>
        <v>0.3771606924772033</v>
      </c>
      <c r="L160" s="19">
        <f t="shared" ref="L160:L161" si="215">10^K160</f>
        <v>2.3832011099622754</v>
      </c>
      <c r="M160" s="19">
        <f t="shared" si="180"/>
        <v>9.5328044398491019E-2</v>
      </c>
      <c r="N160" s="19">
        <f t="shared" ref="N160:N161" si="216">0.923*L160</f>
        <v>2.1996946244951805</v>
      </c>
      <c r="O160" s="19">
        <f t="shared" si="205"/>
        <v>8.7987784979807221E-2</v>
      </c>
      <c r="P160" s="19">
        <f t="shared" si="206"/>
        <v>0.18331582937829824</v>
      </c>
      <c r="Q160" s="19">
        <f t="shared" si="184"/>
        <v>1.1439365327818922</v>
      </c>
      <c r="R160" s="19">
        <f t="shared" si="208"/>
        <v>0.85788090355312041</v>
      </c>
      <c r="S160" s="19">
        <f t="shared" si="209"/>
        <v>2.0018174363350125</v>
      </c>
      <c r="T160" s="19">
        <f t="shared" si="210"/>
        <v>8.007269745340051E-2</v>
      </c>
      <c r="U160" s="21">
        <f t="shared" si="188"/>
        <v>4.5828957344574555</v>
      </c>
    </row>
    <row r="161" spans="1:21" ht="16" hidden="1" thickBot="1" x14ac:dyDescent="0.25">
      <c r="A161" s="14">
        <v>2015</v>
      </c>
      <c r="B161" s="15" t="s">
        <v>23</v>
      </c>
      <c r="C161" s="16" t="s">
        <v>22</v>
      </c>
      <c r="D161" s="16" t="str">
        <f>A161&amp;"_"&amp;B161&amp;"_"&amp;C161</f>
        <v>2015_2015 Sample Plot # 02_Avi</v>
      </c>
      <c r="E161" s="17">
        <v>2.1</v>
      </c>
      <c r="F161" s="17">
        <f t="shared" si="153"/>
        <v>1.22</v>
      </c>
      <c r="G161" s="18">
        <v>122</v>
      </c>
      <c r="H161" s="19">
        <f t="shared" si="176"/>
        <v>0.85799999999999998</v>
      </c>
      <c r="I161" s="20">
        <f t="shared" si="154"/>
        <v>85.8</v>
      </c>
      <c r="J161" s="20">
        <v>269.58359999999999</v>
      </c>
      <c r="K161" s="19">
        <f t="shared" si="214"/>
        <v>5.7662795996229643E-2</v>
      </c>
      <c r="L161" s="19">
        <f t="shared" si="215"/>
        <v>1.141991301701722</v>
      </c>
      <c r="M161" s="19">
        <f t="shared" si="180"/>
        <v>4.5679652068068885E-2</v>
      </c>
      <c r="N161" s="19">
        <f t="shared" si="216"/>
        <v>1.0540579714706895</v>
      </c>
      <c r="O161" s="19">
        <f t="shared" si="205"/>
        <v>4.2162318858827576E-2</v>
      </c>
      <c r="P161" s="19">
        <f t="shared" si="206"/>
        <v>8.7841970926896468E-2</v>
      </c>
      <c r="Q161" s="19">
        <f t="shared" si="184"/>
        <v>0.54815582481682656</v>
      </c>
      <c r="R161" s="19">
        <f t="shared" si="208"/>
        <v>0.4110826088735689</v>
      </c>
      <c r="S161" s="19">
        <f t="shared" si="209"/>
        <v>0.95923843369039541</v>
      </c>
      <c r="T161" s="19">
        <f t="shared" si="210"/>
        <v>3.836953734761582E-2</v>
      </c>
      <c r="U161" s="21">
        <f t="shared" si="188"/>
        <v>2.1960492731724113</v>
      </c>
    </row>
    <row r="162" spans="1:21" ht="16" hidden="1" thickBot="1" x14ac:dyDescent="0.25">
      <c r="A162" s="14"/>
      <c r="B162" s="15"/>
      <c r="C162" s="16"/>
      <c r="D162" s="16"/>
      <c r="E162" s="17"/>
      <c r="F162" s="17"/>
      <c r="G162" s="18"/>
      <c r="H162" s="19"/>
      <c r="I162" s="20"/>
      <c r="J162" s="20"/>
      <c r="K162" s="19"/>
      <c r="L162" s="19"/>
      <c r="M162" s="19"/>
      <c r="N162" s="19"/>
      <c r="O162" s="19"/>
      <c r="P162" s="19"/>
      <c r="Q162" s="19"/>
      <c r="R162" s="19"/>
      <c r="S162" s="19"/>
      <c r="T162" s="19"/>
      <c r="U162" s="21"/>
    </row>
    <row r="163" spans="1:21" ht="16" hidden="1" thickBot="1" x14ac:dyDescent="0.25">
      <c r="A163" s="14"/>
      <c r="B163" s="15"/>
      <c r="C163" s="16"/>
      <c r="D163" s="16"/>
      <c r="E163" s="17"/>
      <c r="F163" s="17"/>
      <c r="G163" s="18"/>
      <c r="H163" s="19"/>
      <c r="I163" s="20"/>
      <c r="J163" s="20"/>
      <c r="K163" s="19"/>
      <c r="L163" s="19"/>
      <c r="M163" s="19"/>
      <c r="N163" s="19"/>
      <c r="O163" s="19"/>
      <c r="P163" s="19"/>
      <c r="Q163" s="19"/>
      <c r="R163" s="19"/>
      <c r="S163" s="19"/>
      <c r="T163" s="19"/>
      <c r="U163" s="21"/>
    </row>
    <row r="164" spans="1:21" ht="16" hidden="1" thickBot="1" x14ac:dyDescent="0.25">
      <c r="A164" s="14"/>
      <c r="B164" s="15"/>
      <c r="C164" s="16"/>
      <c r="D164" s="16"/>
      <c r="E164" s="17"/>
      <c r="F164" s="17"/>
      <c r="G164" s="18"/>
      <c r="H164" s="19"/>
      <c r="I164" s="20"/>
      <c r="J164" s="20"/>
      <c r="K164" s="19"/>
      <c r="L164" s="19"/>
      <c r="M164" s="19"/>
      <c r="N164" s="19"/>
      <c r="O164" s="19"/>
      <c r="P164" s="19"/>
      <c r="Q164" s="19"/>
      <c r="R164" s="19"/>
      <c r="S164" s="19"/>
      <c r="T164" s="19"/>
      <c r="U164" s="21"/>
    </row>
    <row r="165" spans="1:21" ht="16" hidden="1" thickBot="1" x14ac:dyDescent="0.25">
      <c r="A165" s="14"/>
      <c r="B165" s="15"/>
      <c r="C165" s="16"/>
      <c r="D165" s="16"/>
      <c r="E165" s="17"/>
      <c r="F165" s="17"/>
      <c r="G165" s="18"/>
      <c r="H165" s="19"/>
      <c r="I165" s="20"/>
      <c r="J165" s="22"/>
      <c r="K165" s="19"/>
      <c r="L165" s="19"/>
      <c r="M165" s="19"/>
      <c r="N165" s="19"/>
      <c r="O165" s="19"/>
      <c r="P165" s="19"/>
      <c r="Q165" s="19"/>
      <c r="R165" s="19"/>
      <c r="S165" s="19"/>
      <c r="T165" s="19"/>
      <c r="U165" s="21"/>
    </row>
    <row r="166" spans="1:21" ht="16" hidden="1" thickBot="1" x14ac:dyDescent="0.25">
      <c r="A166" s="14"/>
      <c r="B166" s="15"/>
      <c r="C166" s="16"/>
      <c r="D166" s="16"/>
      <c r="E166" s="17"/>
      <c r="F166" s="17"/>
      <c r="G166" s="18"/>
      <c r="H166" s="19"/>
      <c r="I166" s="20"/>
      <c r="J166" s="20"/>
      <c r="K166" s="19"/>
      <c r="L166" s="19"/>
      <c r="M166" s="19"/>
      <c r="N166" s="19"/>
      <c r="O166" s="19"/>
      <c r="P166" s="19"/>
      <c r="Q166" s="19"/>
      <c r="R166" s="19"/>
      <c r="S166" s="19"/>
      <c r="T166" s="19"/>
      <c r="U166" s="21"/>
    </row>
    <row r="167" spans="1:21" ht="16" hidden="1" thickBot="1" x14ac:dyDescent="0.25">
      <c r="A167" s="14">
        <v>2015</v>
      </c>
      <c r="B167" s="15" t="s">
        <v>23</v>
      </c>
      <c r="C167" s="16" t="s">
        <v>22</v>
      </c>
      <c r="D167" s="16" t="str">
        <f>A167&amp;"_"&amp;B167&amp;"_"&amp;C167</f>
        <v>2015_2015 Sample Plot # 02_Avi</v>
      </c>
      <c r="E167" s="17">
        <v>2.7</v>
      </c>
      <c r="F167" s="17">
        <f t="shared" si="153"/>
        <v>1.42</v>
      </c>
      <c r="G167" s="18">
        <v>142</v>
      </c>
      <c r="H167" s="19">
        <f t="shared" si="176"/>
        <v>1.3750000000000002</v>
      </c>
      <c r="I167" s="20">
        <f t="shared" si="154"/>
        <v>137.50000000000003</v>
      </c>
      <c r="J167" s="20">
        <v>432.02500000000003</v>
      </c>
      <c r="K167" s="19">
        <f>2.14*(LOG(H167,10))+0.2</f>
        <v>0.49596777407584242</v>
      </c>
      <c r="L167" s="19">
        <f t="shared" ref="L167" si="217">10^K167</f>
        <v>3.1330532339520918</v>
      </c>
      <c r="M167" s="19">
        <f t="shared" si="180"/>
        <v>0.12532212935808368</v>
      </c>
      <c r="N167" s="19">
        <f t="shared" ref="N167" si="218">0.923*L167</f>
        <v>2.8918081349377807</v>
      </c>
      <c r="O167" s="19">
        <f t="shared" si="205"/>
        <v>0.11567232539751122</v>
      </c>
      <c r="P167" s="19">
        <f t="shared" si="206"/>
        <v>0.24099445475559489</v>
      </c>
      <c r="Q167" s="19">
        <f t="shared" si="184"/>
        <v>1.5038655522970039</v>
      </c>
      <c r="R167" s="19">
        <f t="shared" si="208"/>
        <v>1.1278051726257345</v>
      </c>
      <c r="S167" s="19">
        <f t="shared" si="209"/>
        <v>2.6316707249227385</v>
      </c>
      <c r="T167" s="19">
        <f t="shared" si="210"/>
        <v>0.10526682899690953</v>
      </c>
      <c r="U167" s="21">
        <f t="shared" si="188"/>
        <v>6.0248613688898729</v>
      </c>
    </row>
    <row r="168" spans="1:21" ht="16" hidden="1" thickBot="1" x14ac:dyDescent="0.25">
      <c r="A168" s="14"/>
      <c r="B168" s="15"/>
      <c r="C168" s="16"/>
      <c r="D168" s="16"/>
      <c r="E168" s="17"/>
      <c r="F168" s="17"/>
      <c r="G168" s="18"/>
      <c r="H168" s="19"/>
      <c r="I168" s="20"/>
      <c r="J168" s="20"/>
      <c r="K168" s="19"/>
      <c r="L168" s="19"/>
      <c r="M168" s="19"/>
      <c r="N168" s="19"/>
      <c r="O168" s="19"/>
      <c r="P168" s="19"/>
      <c r="Q168" s="19"/>
      <c r="R168" s="19"/>
      <c r="S168" s="19"/>
      <c r="T168" s="19"/>
      <c r="U168" s="21"/>
    </row>
    <row r="169" spans="1:21" ht="16" hidden="1" thickBot="1" x14ac:dyDescent="0.25">
      <c r="A169" s="14"/>
      <c r="B169" s="15"/>
      <c r="C169" s="16"/>
      <c r="D169" s="16"/>
      <c r="E169" s="17"/>
      <c r="F169" s="17"/>
      <c r="G169" s="18"/>
      <c r="H169" s="19"/>
      <c r="I169" s="20"/>
      <c r="J169" s="20"/>
      <c r="K169" s="19"/>
      <c r="L169" s="19"/>
      <c r="M169" s="19"/>
      <c r="N169" s="19"/>
      <c r="O169" s="19"/>
      <c r="P169" s="19"/>
      <c r="Q169" s="19"/>
      <c r="R169" s="19"/>
      <c r="S169" s="19"/>
      <c r="T169" s="19"/>
      <c r="U169" s="21"/>
    </row>
    <row r="170" spans="1:21" ht="16" hidden="1" thickBot="1" x14ac:dyDescent="0.25">
      <c r="A170" s="14"/>
      <c r="B170" s="15"/>
      <c r="C170" s="16"/>
      <c r="D170" s="16"/>
      <c r="E170" s="17"/>
      <c r="F170" s="17"/>
      <c r="G170" s="18"/>
      <c r="H170" s="19"/>
      <c r="I170" s="20"/>
      <c r="J170" s="20"/>
      <c r="K170" s="19"/>
      <c r="L170" s="19"/>
      <c r="M170" s="19"/>
      <c r="N170" s="19"/>
      <c r="O170" s="19"/>
      <c r="P170" s="19"/>
      <c r="Q170" s="19"/>
      <c r="R170" s="19"/>
      <c r="S170" s="19"/>
      <c r="T170" s="19"/>
      <c r="U170" s="21"/>
    </row>
    <row r="171" spans="1:21" ht="16" hidden="1" thickBot="1" x14ac:dyDescent="0.25">
      <c r="A171" s="14"/>
      <c r="B171" s="15"/>
      <c r="C171" s="16"/>
      <c r="D171" s="16"/>
      <c r="E171" s="17"/>
      <c r="F171" s="17"/>
      <c r="G171" s="18"/>
      <c r="H171" s="19"/>
      <c r="I171" s="20"/>
      <c r="J171" s="20"/>
      <c r="K171" s="19"/>
      <c r="L171" s="19"/>
      <c r="M171" s="19"/>
      <c r="N171" s="19"/>
      <c r="O171" s="19"/>
      <c r="P171" s="19"/>
      <c r="Q171" s="19"/>
      <c r="R171" s="19"/>
      <c r="S171" s="19"/>
      <c r="T171" s="19"/>
      <c r="U171" s="21"/>
    </row>
    <row r="172" spans="1:21" ht="16" hidden="1" thickBot="1" x14ac:dyDescent="0.25">
      <c r="A172" s="14"/>
      <c r="B172" s="15"/>
      <c r="C172" s="16"/>
      <c r="D172" s="16"/>
      <c r="E172" s="17"/>
      <c r="F172" s="17"/>
      <c r="G172" s="18"/>
      <c r="H172" s="19"/>
      <c r="I172" s="20"/>
      <c r="J172" s="22"/>
      <c r="K172" s="19"/>
      <c r="L172" s="19"/>
      <c r="M172" s="19"/>
      <c r="N172" s="19"/>
      <c r="O172" s="19"/>
      <c r="P172" s="19"/>
      <c r="Q172" s="19"/>
      <c r="R172" s="19"/>
      <c r="S172" s="19"/>
      <c r="T172" s="19"/>
      <c r="U172" s="21"/>
    </row>
    <row r="173" spans="1:21" ht="16" hidden="1" thickBot="1" x14ac:dyDescent="0.25">
      <c r="A173" s="14"/>
      <c r="B173" s="15"/>
      <c r="C173" s="16"/>
      <c r="D173" s="16"/>
      <c r="E173" s="17"/>
      <c r="F173" s="17"/>
      <c r="G173" s="18"/>
      <c r="H173" s="19"/>
      <c r="I173" s="20"/>
      <c r="J173" s="20"/>
      <c r="K173" s="19"/>
      <c r="L173" s="19"/>
      <c r="M173" s="19"/>
      <c r="N173" s="19"/>
      <c r="O173" s="19"/>
      <c r="P173" s="19"/>
      <c r="Q173" s="19"/>
      <c r="R173" s="19"/>
      <c r="S173" s="19"/>
      <c r="T173" s="19"/>
      <c r="U173" s="21"/>
    </row>
    <row r="174" spans="1:21" ht="16" hidden="1" thickBot="1" x14ac:dyDescent="0.25">
      <c r="A174" s="14">
        <v>2015</v>
      </c>
      <c r="B174" s="15" t="s">
        <v>23</v>
      </c>
      <c r="C174" s="16" t="s">
        <v>22</v>
      </c>
      <c r="D174" s="16" t="str">
        <f>A174&amp;"_"&amp;B174&amp;"_"&amp;C174</f>
        <v>2015_2015 Sample Plot # 02_Avi</v>
      </c>
      <c r="E174" s="17">
        <v>2.2000000000000002</v>
      </c>
      <c r="F174" s="17">
        <f t="shared" si="153"/>
        <v>1.33</v>
      </c>
      <c r="G174" s="18">
        <v>133</v>
      </c>
      <c r="H174" s="19">
        <f t="shared" si="176"/>
        <v>1.1220000000000001</v>
      </c>
      <c r="I174" s="20">
        <f t="shared" si="154"/>
        <v>112.2</v>
      </c>
      <c r="J174" s="20">
        <v>352.5324</v>
      </c>
      <c r="K174" s="19">
        <f>2.14*(LOG(H174,10))+0.2</f>
        <v>0.30698471380910525</v>
      </c>
      <c r="L174" s="19">
        <f t="shared" ref="L174" si="219">10^K174</f>
        <v>2.0276113508971441</v>
      </c>
      <c r="M174" s="19">
        <f t="shared" si="180"/>
        <v>8.1104454035885759E-2</v>
      </c>
      <c r="N174" s="19">
        <f t="shared" ref="N174" si="220">0.923*L174</f>
        <v>1.8714852768780641</v>
      </c>
      <c r="O174" s="19">
        <f t="shared" si="205"/>
        <v>7.4859411075122562E-2</v>
      </c>
      <c r="P174" s="19">
        <f t="shared" si="206"/>
        <v>0.15596386511100832</v>
      </c>
      <c r="Q174" s="19">
        <f t="shared" si="184"/>
        <v>0.97325344843062911</v>
      </c>
      <c r="R174" s="19">
        <f t="shared" si="208"/>
        <v>0.72987925798244502</v>
      </c>
      <c r="S174" s="19">
        <f t="shared" si="209"/>
        <v>1.7031327064130741</v>
      </c>
      <c r="T174" s="19">
        <f t="shared" si="210"/>
        <v>6.8125308256522965E-2</v>
      </c>
      <c r="U174" s="21">
        <f t="shared" si="188"/>
        <v>3.8990966277752079</v>
      </c>
    </row>
    <row r="175" spans="1:21" ht="16" hidden="1" thickBot="1" x14ac:dyDescent="0.25">
      <c r="A175" s="14"/>
      <c r="B175" s="15"/>
      <c r="C175" s="16"/>
      <c r="D175" s="16"/>
      <c r="E175" s="17"/>
      <c r="F175" s="17"/>
      <c r="G175" s="18"/>
      <c r="H175" s="19"/>
      <c r="I175" s="20"/>
      <c r="J175" s="20"/>
      <c r="K175" s="19"/>
      <c r="L175" s="19"/>
      <c r="M175" s="19"/>
      <c r="N175" s="19"/>
      <c r="O175" s="19"/>
      <c r="P175" s="19"/>
      <c r="Q175" s="19"/>
      <c r="R175" s="19"/>
      <c r="S175" s="19"/>
      <c r="T175" s="19"/>
      <c r="U175" s="21"/>
    </row>
    <row r="176" spans="1:21" ht="16" hidden="1" thickBot="1" x14ac:dyDescent="0.25">
      <c r="A176" s="14">
        <v>2015</v>
      </c>
      <c r="B176" s="15" t="s">
        <v>23</v>
      </c>
      <c r="C176" s="16" t="s">
        <v>22</v>
      </c>
      <c r="D176" s="16" t="str">
        <f>A176&amp;"_"&amp;B176&amp;"_"&amp;C176</f>
        <v>2015_2015 Sample Plot # 02_Avi</v>
      </c>
      <c r="E176" s="17">
        <v>1.8</v>
      </c>
      <c r="F176" s="17">
        <f t="shared" si="153"/>
        <v>1.68</v>
      </c>
      <c r="G176" s="18">
        <v>168</v>
      </c>
      <c r="H176" s="19">
        <f t="shared" si="176"/>
        <v>0.85799999999999998</v>
      </c>
      <c r="I176" s="20">
        <f t="shared" si="154"/>
        <v>85.8</v>
      </c>
      <c r="J176" s="20">
        <v>269.58359999999999</v>
      </c>
      <c r="K176" s="19">
        <f>2.14*(LOG(H176,10))+0.2</f>
        <v>5.7662795996229643E-2</v>
      </c>
      <c r="L176" s="19">
        <f t="shared" ref="L176" si="221">10^K176</f>
        <v>1.141991301701722</v>
      </c>
      <c r="M176" s="19">
        <f t="shared" ref="M176" si="222">L176*40/1000</f>
        <v>4.5679652068068885E-2</v>
      </c>
      <c r="N176" s="19">
        <f t="shared" ref="N176" si="223">0.923*L176</f>
        <v>1.0540579714706895</v>
      </c>
      <c r="O176" s="19">
        <f t="shared" ref="O176" si="224">N176*40/1000</f>
        <v>4.2162318858827576E-2</v>
      </c>
      <c r="P176" s="19">
        <f t="shared" ref="P176" si="225">M176+O176</f>
        <v>8.7841970926896468E-2</v>
      </c>
      <c r="Q176" s="19">
        <f t="shared" ref="Q176" si="226">L176*0.48</f>
        <v>0.54815582481682656</v>
      </c>
      <c r="R176" s="19">
        <f t="shared" ref="R176" si="227">N176*0.39</f>
        <v>0.4110826088735689</v>
      </c>
      <c r="S176" s="19">
        <f t="shared" ref="S176" si="228">R176+Q176</f>
        <v>0.95923843369039541</v>
      </c>
      <c r="T176" s="19">
        <f t="shared" ref="T176" si="229">S176*40/1000</f>
        <v>3.836953734761582E-2</v>
      </c>
      <c r="U176" s="21">
        <f t="shared" ref="U176" si="230">(L176+N176)</f>
        <v>2.1960492731724113</v>
      </c>
    </row>
    <row r="177" spans="1:21" ht="16" hidden="1" thickBot="1" x14ac:dyDescent="0.25">
      <c r="A177" s="14"/>
      <c r="B177" s="15"/>
      <c r="C177" s="16"/>
      <c r="D177" s="16"/>
      <c r="E177" s="17"/>
      <c r="F177" s="17"/>
      <c r="G177" s="18"/>
      <c r="H177" s="19"/>
      <c r="I177" s="20"/>
      <c r="J177" s="22"/>
      <c r="K177" s="19"/>
      <c r="L177" s="19"/>
      <c r="M177" s="19"/>
      <c r="N177" s="19"/>
      <c r="O177" s="19"/>
      <c r="P177" s="19"/>
      <c r="Q177" s="19"/>
      <c r="R177" s="19"/>
      <c r="S177" s="19"/>
      <c r="T177" s="19"/>
      <c r="U177" s="21"/>
    </row>
    <row r="178" spans="1:21" ht="16" hidden="1" thickBot="1" x14ac:dyDescent="0.25">
      <c r="A178" s="14"/>
      <c r="B178" s="15"/>
      <c r="C178" s="16"/>
      <c r="D178" s="16"/>
      <c r="E178" s="17"/>
      <c r="F178" s="17"/>
      <c r="G178" s="18"/>
      <c r="H178" s="19"/>
      <c r="I178" s="20"/>
      <c r="J178" s="22"/>
      <c r="K178" s="19"/>
      <c r="L178" s="19"/>
      <c r="M178" s="19"/>
      <c r="N178" s="19"/>
      <c r="O178" s="19"/>
      <c r="P178" s="19"/>
      <c r="Q178" s="19"/>
      <c r="R178" s="19"/>
      <c r="S178" s="19"/>
      <c r="T178" s="19"/>
      <c r="U178" s="21"/>
    </row>
    <row r="179" spans="1:21" ht="16" hidden="1" thickBot="1" x14ac:dyDescent="0.25">
      <c r="A179" s="14"/>
      <c r="B179" s="15"/>
      <c r="C179" s="16"/>
      <c r="D179" s="16"/>
      <c r="E179" s="17"/>
      <c r="F179" s="17"/>
      <c r="G179" s="18"/>
      <c r="H179" s="19"/>
      <c r="I179" s="20"/>
      <c r="J179" s="22"/>
      <c r="K179" s="19"/>
      <c r="L179" s="19"/>
      <c r="M179" s="19"/>
      <c r="N179" s="19"/>
      <c r="O179" s="19"/>
      <c r="P179" s="19"/>
      <c r="Q179" s="19"/>
      <c r="R179" s="19"/>
      <c r="S179" s="19"/>
      <c r="T179" s="19"/>
      <c r="U179" s="21"/>
    </row>
    <row r="180" spans="1:21" ht="16" hidden="1" thickBot="1" x14ac:dyDescent="0.25">
      <c r="A180" s="14"/>
      <c r="B180" s="15"/>
      <c r="C180" s="16"/>
      <c r="D180" s="16"/>
      <c r="E180" s="17"/>
      <c r="F180" s="17"/>
      <c r="G180" s="18"/>
      <c r="H180" s="19"/>
      <c r="I180" s="20"/>
      <c r="J180" s="22"/>
      <c r="K180" s="19"/>
      <c r="L180" s="19"/>
      <c r="M180" s="19"/>
      <c r="N180" s="19"/>
      <c r="O180" s="19"/>
      <c r="P180" s="19"/>
      <c r="Q180" s="19"/>
      <c r="R180" s="19"/>
      <c r="S180" s="19"/>
      <c r="T180" s="19"/>
      <c r="U180" s="21"/>
    </row>
    <row r="181" spans="1:21" ht="16" hidden="1" thickBot="1" x14ac:dyDescent="0.25">
      <c r="A181" s="14"/>
      <c r="B181" s="15"/>
      <c r="C181" s="16"/>
      <c r="D181" s="16"/>
      <c r="E181" s="17"/>
      <c r="F181" s="17"/>
      <c r="G181" s="18"/>
      <c r="H181" s="19"/>
      <c r="I181" s="20"/>
      <c r="J181" s="22"/>
      <c r="K181" s="19"/>
      <c r="L181" s="19"/>
      <c r="M181" s="19"/>
      <c r="N181" s="19"/>
      <c r="O181" s="19"/>
      <c r="P181" s="19"/>
      <c r="Q181" s="19"/>
      <c r="R181" s="19"/>
      <c r="S181" s="19"/>
      <c r="T181" s="19"/>
      <c r="U181" s="21"/>
    </row>
    <row r="182" spans="1:21" ht="16" hidden="1" thickBot="1" x14ac:dyDescent="0.25">
      <c r="A182" s="14">
        <v>2015</v>
      </c>
      <c r="B182" s="15" t="s">
        <v>23</v>
      </c>
      <c r="C182" s="16" t="s">
        <v>22</v>
      </c>
      <c r="D182" s="16" t="str">
        <f>A182&amp;"_"&amp;B182&amp;"_"&amp;C182</f>
        <v>2015_2015 Sample Plot # 02_Avi</v>
      </c>
      <c r="E182" s="17">
        <v>1.8</v>
      </c>
      <c r="F182" s="17">
        <f t="shared" si="153"/>
        <v>0.68</v>
      </c>
      <c r="G182" s="18">
        <v>68</v>
      </c>
      <c r="H182" s="19">
        <f t="shared" si="176"/>
        <v>0.82500000000000018</v>
      </c>
      <c r="I182" s="20">
        <f t="shared" si="154"/>
        <v>82.500000000000014</v>
      </c>
      <c r="J182" s="20">
        <v>259.21500000000003</v>
      </c>
      <c r="K182" s="19">
        <f>2.14*(LOG(H182,10))+0.2</f>
        <v>2.1211449896839901E-2</v>
      </c>
      <c r="L182" s="19">
        <f t="shared" ref="L182" si="231">10^K182</f>
        <v>1.0500535557377839</v>
      </c>
      <c r="M182" s="19">
        <f t="shared" si="180"/>
        <v>4.2002142229511354E-2</v>
      </c>
      <c r="N182" s="19">
        <f t="shared" ref="N182" si="232">0.923*L182</f>
        <v>0.96919943194597458</v>
      </c>
      <c r="O182" s="19">
        <f t="shared" si="205"/>
        <v>3.8767977277838983E-2</v>
      </c>
      <c r="P182" s="19">
        <f t="shared" si="206"/>
        <v>8.077011950735033E-2</v>
      </c>
      <c r="Q182" s="19">
        <f t="shared" si="184"/>
        <v>0.50402570675413627</v>
      </c>
      <c r="R182" s="19">
        <f t="shared" si="208"/>
        <v>0.37798777845893011</v>
      </c>
      <c r="S182" s="19">
        <f t="shared" si="209"/>
        <v>0.88201348521306633</v>
      </c>
      <c r="T182" s="19">
        <f t="shared" si="210"/>
        <v>3.528053940852266E-2</v>
      </c>
      <c r="U182" s="21">
        <f t="shared" si="188"/>
        <v>2.0192529876837586</v>
      </c>
    </row>
    <row r="183" spans="1:21" ht="16" hidden="1" thickBot="1" x14ac:dyDescent="0.25">
      <c r="A183" s="14"/>
      <c r="B183" s="15"/>
      <c r="C183" s="16"/>
      <c r="D183" s="16"/>
      <c r="E183" s="17"/>
      <c r="F183" s="17"/>
      <c r="G183" s="18"/>
      <c r="H183" s="19"/>
      <c r="I183" s="20"/>
      <c r="J183" s="22"/>
      <c r="K183" s="19"/>
      <c r="L183" s="19"/>
      <c r="M183" s="19"/>
      <c r="N183" s="19"/>
      <c r="O183" s="19"/>
      <c r="P183" s="19"/>
      <c r="Q183" s="19"/>
      <c r="R183" s="19"/>
      <c r="S183" s="19"/>
      <c r="T183" s="19"/>
      <c r="U183" s="21"/>
    </row>
    <row r="184" spans="1:21" ht="16" hidden="1" thickBot="1" x14ac:dyDescent="0.25">
      <c r="A184" s="14"/>
      <c r="B184" s="15"/>
      <c r="C184" s="16"/>
      <c r="D184" s="16"/>
      <c r="E184" s="17"/>
      <c r="F184" s="17"/>
      <c r="G184" s="18"/>
      <c r="H184" s="19"/>
      <c r="I184" s="20"/>
      <c r="J184" s="22"/>
      <c r="K184" s="19"/>
      <c r="L184" s="19"/>
      <c r="M184" s="19"/>
      <c r="N184" s="19"/>
      <c r="O184" s="19"/>
      <c r="P184" s="19"/>
      <c r="Q184" s="19"/>
      <c r="R184" s="19"/>
      <c r="S184" s="19"/>
      <c r="T184" s="19"/>
      <c r="U184" s="21"/>
    </row>
    <row r="185" spans="1:21" ht="16" hidden="1" thickBot="1" x14ac:dyDescent="0.25">
      <c r="A185" s="14">
        <v>2015</v>
      </c>
      <c r="B185" s="15" t="s">
        <v>23</v>
      </c>
      <c r="C185" s="16" t="s">
        <v>22</v>
      </c>
      <c r="D185" s="16" t="str">
        <f>A185&amp;"_"&amp;B185&amp;"_"&amp;C185</f>
        <v>2015_2015 Sample Plot # 02_Avi</v>
      </c>
      <c r="E185" s="17">
        <v>3.2</v>
      </c>
      <c r="F185" s="17">
        <f t="shared" si="153"/>
        <v>1.44</v>
      </c>
      <c r="G185" s="18">
        <v>144</v>
      </c>
      <c r="H185" s="19">
        <f t="shared" si="176"/>
        <v>1.9580000000000002</v>
      </c>
      <c r="I185" s="20">
        <f t="shared" si="154"/>
        <v>195.8</v>
      </c>
      <c r="J185" s="20">
        <v>615.20360000000005</v>
      </c>
      <c r="K185" s="19">
        <f t="shared" ref="K185:K186" si="233">2.14*(LOG(H185,10))+0.2</f>
        <v>0.82447915117963477</v>
      </c>
      <c r="L185" s="19">
        <f t="shared" ref="L185:L186" si="234">10^K185</f>
        <v>6.6754285401069025</v>
      </c>
      <c r="M185" s="19">
        <f t="shared" si="180"/>
        <v>0.26701714160427609</v>
      </c>
      <c r="N185" s="19">
        <f t="shared" ref="N185:N186" si="235">0.923*L185</f>
        <v>6.1614205425186714</v>
      </c>
      <c r="O185" s="19">
        <f t="shared" si="205"/>
        <v>0.24645682170074684</v>
      </c>
      <c r="P185" s="19">
        <f t="shared" si="206"/>
        <v>0.51347396330502293</v>
      </c>
      <c r="Q185" s="19">
        <f t="shared" si="184"/>
        <v>3.2042056992513133</v>
      </c>
      <c r="R185" s="19">
        <f t="shared" si="208"/>
        <v>2.4029540115822821</v>
      </c>
      <c r="S185" s="19">
        <f t="shared" si="209"/>
        <v>5.6071597108335958</v>
      </c>
      <c r="T185" s="19">
        <f t="shared" si="210"/>
        <v>0.22428638843334384</v>
      </c>
      <c r="U185" s="21">
        <f t="shared" si="188"/>
        <v>12.836849082625573</v>
      </c>
    </row>
    <row r="186" spans="1:21" ht="16" hidden="1" thickBot="1" x14ac:dyDescent="0.25">
      <c r="A186" s="14">
        <v>2015</v>
      </c>
      <c r="B186" s="15" t="s">
        <v>23</v>
      </c>
      <c r="C186" s="16" t="s">
        <v>22</v>
      </c>
      <c r="D186" s="16" t="str">
        <f>A186&amp;"_"&amp;B186&amp;"_"&amp;C186</f>
        <v>2015_2015 Sample Plot # 02_Avi</v>
      </c>
      <c r="E186" s="17">
        <v>1.2</v>
      </c>
      <c r="F186" s="17">
        <f t="shared" si="153"/>
        <v>0.87</v>
      </c>
      <c r="G186" s="18">
        <v>87</v>
      </c>
      <c r="H186" s="19">
        <f t="shared" si="176"/>
        <v>0.83600000000000008</v>
      </c>
      <c r="I186" s="20">
        <f t="shared" si="154"/>
        <v>83.600000000000009</v>
      </c>
      <c r="J186" s="20">
        <v>262.6712</v>
      </c>
      <c r="K186" s="19">
        <f t="shared" si="233"/>
        <v>3.3521433719495175E-2</v>
      </c>
      <c r="L186" s="19">
        <f t="shared" si="234"/>
        <v>1.0802429327558183</v>
      </c>
      <c r="M186" s="19">
        <f t="shared" si="180"/>
        <v>4.320971731023273E-2</v>
      </c>
      <c r="N186" s="19">
        <f t="shared" si="235"/>
        <v>0.99706422693362029</v>
      </c>
      <c r="O186" s="19">
        <f t="shared" si="205"/>
        <v>3.9882569077344811E-2</v>
      </c>
      <c r="P186" s="19">
        <f t="shared" si="206"/>
        <v>8.3092286387577541E-2</v>
      </c>
      <c r="Q186" s="19">
        <f t="shared" si="184"/>
        <v>0.51851660772279273</v>
      </c>
      <c r="R186" s="19">
        <f t="shared" si="208"/>
        <v>0.3888550485041119</v>
      </c>
      <c r="S186" s="19">
        <f t="shared" si="209"/>
        <v>0.90737165622690463</v>
      </c>
      <c r="T186" s="19">
        <f t="shared" si="210"/>
        <v>3.6294866249076185E-2</v>
      </c>
      <c r="U186" s="21">
        <f t="shared" si="188"/>
        <v>2.0773071596894388</v>
      </c>
    </row>
    <row r="187" spans="1:21" ht="16" hidden="1" thickBot="1" x14ac:dyDescent="0.25">
      <c r="A187" s="14"/>
      <c r="B187" s="15"/>
      <c r="C187" s="16"/>
      <c r="D187" s="16"/>
      <c r="E187" s="17"/>
      <c r="F187" s="17"/>
      <c r="G187" s="18"/>
      <c r="H187" s="19"/>
      <c r="I187" s="20"/>
      <c r="J187" s="20"/>
      <c r="K187" s="19"/>
      <c r="L187" s="19"/>
      <c r="M187" s="19"/>
      <c r="N187" s="19"/>
      <c r="O187" s="19"/>
      <c r="P187" s="19"/>
      <c r="Q187" s="19"/>
      <c r="R187" s="19"/>
      <c r="S187" s="19"/>
      <c r="T187" s="19"/>
      <c r="U187" s="21"/>
    </row>
    <row r="188" spans="1:21" ht="16" hidden="1" thickBot="1" x14ac:dyDescent="0.25">
      <c r="A188" s="14">
        <v>2015</v>
      </c>
      <c r="B188" s="15" t="s">
        <v>23</v>
      </c>
      <c r="C188" s="16" t="s">
        <v>22</v>
      </c>
      <c r="D188" s="16" t="str">
        <f>A188&amp;"_"&amp;B188&amp;"_"&amp;C188</f>
        <v>2015_2015 Sample Plot # 02_Avi</v>
      </c>
      <c r="E188" s="17">
        <v>1.4</v>
      </c>
      <c r="F188" s="17">
        <f t="shared" si="153"/>
        <v>1.02</v>
      </c>
      <c r="G188" s="18">
        <v>102</v>
      </c>
      <c r="H188" s="19">
        <f t="shared" si="176"/>
        <v>0.90200000000000014</v>
      </c>
      <c r="I188" s="20">
        <f t="shared" si="154"/>
        <v>90.200000000000017</v>
      </c>
      <c r="J188" s="20">
        <v>283.40840000000003</v>
      </c>
      <c r="K188" s="19">
        <f>2.14*(LOG(H188,10))+0.2</f>
        <v>0.10414199033975545</v>
      </c>
      <c r="L188" s="19">
        <f t="shared" ref="L188" si="236">10^K188</f>
        <v>1.2709895807707525</v>
      </c>
      <c r="M188" s="19">
        <f t="shared" ref="M188" si="237">L188*40/1000</f>
        <v>5.0839583230830099E-2</v>
      </c>
      <c r="N188" s="19">
        <f t="shared" ref="N188" si="238">0.923*L188</f>
        <v>1.1731233830514047</v>
      </c>
      <c r="O188" s="19">
        <f t="shared" ref="O188:O216" si="239">N188*40/1000</f>
        <v>4.6924935322056188E-2</v>
      </c>
      <c r="P188" s="19">
        <f t="shared" ref="P188:P216" si="240">M188+O188</f>
        <v>9.7764518552886287E-2</v>
      </c>
      <c r="Q188" s="19">
        <f t="shared" ref="Q188" si="241">L188*0.48</f>
        <v>0.61007499876996119</v>
      </c>
      <c r="R188" s="19">
        <f t="shared" ref="R188:R216" si="242">N188*0.39</f>
        <v>0.45751811939004788</v>
      </c>
      <c r="S188" s="19">
        <f t="shared" ref="S188:S216" si="243">R188+Q188</f>
        <v>1.0675931181600091</v>
      </c>
      <c r="T188" s="19">
        <f t="shared" ref="T188:T216" si="244">S188*40/1000</f>
        <v>4.2703724726400369E-2</v>
      </c>
      <c r="U188" s="21">
        <f t="shared" ref="U188" si="245">(L188+N188)</f>
        <v>2.4441129638221573</v>
      </c>
    </row>
    <row r="189" spans="1:21" ht="16" hidden="1" thickBot="1" x14ac:dyDescent="0.25">
      <c r="A189" s="14"/>
      <c r="B189" s="15"/>
      <c r="C189" s="16"/>
      <c r="D189" s="16"/>
      <c r="E189" s="17"/>
      <c r="F189" s="17"/>
      <c r="G189" s="18"/>
      <c r="H189" s="19"/>
      <c r="I189" s="20"/>
      <c r="J189" s="20"/>
      <c r="K189" s="19"/>
      <c r="L189" s="19"/>
      <c r="M189" s="19"/>
      <c r="N189" s="19"/>
      <c r="O189" s="19"/>
      <c r="P189" s="19"/>
      <c r="Q189" s="19"/>
      <c r="R189" s="19"/>
      <c r="S189" s="19"/>
      <c r="T189" s="19"/>
      <c r="U189" s="21"/>
    </row>
    <row r="190" spans="1:21" ht="16" hidden="1" thickBot="1" x14ac:dyDescent="0.25">
      <c r="A190" s="14"/>
      <c r="B190" s="15"/>
      <c r="C190" s="16"/>
      <c r="D190" s="16"/>
      <c r="E190" s="17"/>
      <c r="F190" s="17"/>
      <c r="G190" s="18"/>
      <c r="H190" s="19"/>
      <c r="I190" s="20"/>
      <c r="J190" s="22"/>
      <c r="K190" s="19"/>
      <c r="L190" s="19"/>
      <c r="M190" s="19"/>
      <c r="N190" s="19"/>
      <c r="O190" s="19"/>
      <c r="P190" s="19"/>
      <c r="Q190" s="19"/>
      <c r="R190" s="19"/>
      <c r="S190" s="19"/>
      <c r="T190" s="19"/>
      <c r="U190" s="21"/>
    </row>
    <row r="191" spans="1:21" ht="16" hidden="1" thickBot="1" x14ac:dyDescent="0.25">
      <c r="A191" s="14"/>
      <c r="B191" s="15"/>
      <c r="C191" s="16"/>
      <c r="D191" s="16"/>
      <c r="E191" s="17"/>
      <c r="F191" s="17"/>
      <c r="G191" s="18"/>
      <c r="H191" s="19"/>
      <c r="I191" s="20"/>
      <c r="J191" s="22"/>
      <c r="K191" s="19"/>
      <c r="L191" s="19"/>
      <c r="M191" s="19"/>
      <c r="N191" s="19"/>
      <c r="O191" s="19"/>
      <c r="P191" s="19"/>
      <c r="Q191" s="19"/>
      <c r="R191" s="19"/>
      <c r="S191" s="19"/>
      <c r="T191" s="19"/>
      <c r="U191" s="21"/>
    </row>
    <row r="192" spans="1:21" ht="16" hidden="1" thickBot="1" x14ac:dyDescent="0.25">
      <c r="A192" s="14"/>
      <c r="B192" s="15"/>
      <c r="C192" s="16"/>
      <c r="D192" s="16"/>
      <c r="E192" s="17"/>
      <c r="F192" s="17"/>
      <c r="G192" s="18"/>
      <c r="H192" s="19"/>
      <c r="I192" s="20"/>
      <c r="J192" s="22"/>
      <c r="K192" s="19"/>
      <c r="L192" s="19"/>
      <c r="M192" s="19"/>
      <c r="N192" s="19"/>
      <c r="O192" s="19"/>
      <c r="P192" s="19"/>
      <c r="Q192" s="19"/>
      <c r="R192" s="19"/>
      <c r="S192" s="19"/>
      <c r="T192" s="19"/>
      <c r="U192" s="21"/>
    </row>
    <row r="193" spans="1:21" ht="16" hidden="1" thickBot="1" x14ac:dyDescent="0.25">
      <c r="A193" s="14"/>
      <c r="B193" s="15"/>
      <c r="C193" s="16"/>
      <c r="D193" s="16"/>
      <c r="E193" s="17"/>
      <c r="F193" s="17"/>
      <c r="G193" s="18"/>
      <c r="H193" s="19"/>
      <c r="I193" s="20"/>
      <c r="J193" s="20"/>
      <c r="K193" s="19"/>
      <c r="L193" s="19"/>
      <c r="M193" s="19"/>
      <c r="N193" s="19"/>
      <c r="O193" s="19"/>
      <c r="P193" s="19"/>
      <c r="Q193" s="19"/>
      <c r="R193" s="19"/>
      <c r="S193" s="19"/>
      <c r="T193" s="19"/>
      <c r="U193" s="21"/>
    </row>
    <row r="194" spans="1:21" ht="16" hidden="1" thickBot="1" x14ac:dyDescent="0.25">
      <c r="A194" s="14"/>
      <c r="B194" s="15"/>
      <c r="C194" s="16"/>
      <c r="D194" s="16"/>
      <c r="E194" s="17"/>
      <c r="F194" s="17"/>
      <c r="G194" s="18"/>
      <c r="H194" s="19"/>
      <c r="I194" s="20"/>
      <c r="J194" s="22"/>
      <c r="K194" s="19"/>
      <c r="L194" s="19"/>
      <c r="M194" s="19"/>
      <c r="N194" s="19"/>
      <c r="O194" s="19"/>
      <c r="P194" s="19"/>
      <c r="Q194" s="19"/>
      <c r="R194" s="19"/>
      <c r="S194" s="19"/>
      <c r="T194" s="19"/>
      <c r="U194" s="21"/>
    </row>
    <row r="195" spans="1:21" ht="16" hidden="1" thickBot="1" x14ac:dyDescent="0.25">
      <c r="A195" s="14">
        <v>2015</v>
      </c>
      <c r="B195" s="15" t="s">
        <v>23</v>
      </c>
      <c r="C195" s="16" t="s">
        <v>22</v>
      </c>
      <c r="D195" s="16" t="str">
        <f>A195&amp;"_"&amp;B195&amp;"_"&amp;C195</f>
        <v>2015_2015 Sample Plot # 02_Avi</v>
      </c>
      <c r="E195" s="17">
        <v>1.4</v>
      </c>
      <c r="F195" s="17">
        <f t="shared" ref="F195:F258" si="246">G195/100</f>
        <v>0.8</v>
      </c>
      <c r="G195" s="18">
        <v>80</v>
      </c>
      <c r="H195" s="19">
        <f t="shared" si="176"/>
        <v>0.82500000000000018</v>
      </c>
      <c r="I195" s="20">
        <f t="shared" ref="I195:I258" si="247">J195/3.142</f>
        <v>82.500000000000014</v>
      </c>
      <c r="J195" s="20">
        <v>259.21500000000003</v>
      </c>
      <c r="K195" s="19">
        <f t="shared" ref="K195:K196" si="248">2.14*(LOG(H195,10))+0.2</f>
        <v>2.1211449896839901E-2</v>
      </c>
      <c r="L195" s="19">
        <f t="shared" ref="L195:L196" si="249">10^K195</f>
        <v>1.0500535557377839</v>
      </c>
      <c r="M195" s="19">
        <f t="shared" si="180"/>
        <v>4.2002142229511354E-2</v>
      </c>
      <c r="N195" s="19">
        <f t="shared" ref="N195:N196" si="250">0.923*L195</f>
        <v>0.96919943194597458</v>
      </c>
      <c r="O195" s="19">
        <f t="shared" si="239"/>
        <v>3.8767977277838983E-2</v>
      </c>
      <c r="P195" s="19">
        <f t="shared" si="240"/>
        <v>8.077011950735033E-2</v>
      </c>
      <c r="Q195" s="19">
        <f t="shared" si="184"/>
        <v>0.50402570675413627</v>
      </c>
      <c r="R195" s="19">
        <f t="shared" si="242"/>
        <v>0.37798777845893011</v>
      </c>
      <c r="S195" s="19">
        <f t="shared" si="243"/>
        <v>0.88201348521306633</v>
      </c>
      <c r="T195" s="19">
        <f t="shared" si="244"/>
        <v>3.528053940852266E-2</v>
      </c>
      <c r="U195" s="21">
        <f t="shared" si="188"/>
        <v>2.0192529876837586</v>
      </c>
    </row>
    <row r="196" spans="1:21" ht="16" hidden="1" thickBot="1" x14ac:dyDescent="0.25">
      <c r="A196" s="14">
        <v>2015</v>
      </c>
      <c r="B196" s="15" t="s">
        <v>23</v>
      </c>
      <c r="C196" s="16" t="s">
        <v>22</v>
      </c>
      <c r="D196" s="16" t="str">
        <f>A196&amp;"_"&amp;B196&amp;"_"&amp;C196</f>
        <v>2015_2015 Sample Plot # 02_Avi</v>
      </c>
      <c r="E196" s="17">
        <v>1.3</v>
      </c>
      <c r="F196" s="17">
        <f t="shared" si="246"/>
        <v>1.03</v>
      </c>
      <c r="G196" s="18">
        <v>103</v>
      </c>
      <c r="H196" s="19">
        <f t="shared" si="176"/>
        <v>0.71500000000000019</v>
      </c>
      <c r="I196" s="20">
        <f t="shared" si="247"/>
        <v>71.500000000000014</v>
      </c>
      <c r="J196" s="20">
        <v>224.65300000000002</v>
      </c>
      <c r="K196" s="19">
        <f t="shared" si="248"/>
        <v>-0.1117850705456872</v>
      </c>
      <c r="L196" s="19">
        <f t="shared" si="249"/>
        <v>0.77306307422262843</v>
      </c>
      <c r="M196" s="19">
        <f t="shared" si="180"/>
        <v>3.0922522968905138E-2</v>
      </c>
      <c r="N196" s="19">
        <f t="shared" si="250"/>
        <v>0.71353721750748611</v>
      </c>
      <c r="O196" s="19">
        <f t="shared" si="239"/>
        <v>2.8541488700299447E-2</v>
      </c>
      <c r="P196" s="19">
        <f t="shared" si="240"/>
        <v>5.9464011669204585E-2</v>
      </c>
      <c r="Q196" s="19">
        <f t="shared" si="184"/>
        <v>0.37107027562686162</v>
      </c>
      <c r="R196" s="19">
        <f t="shared" si="242"/>
        <v>0.27827951482791957</v>
      </c>
      <c r="S196" s="19">
        <f t="shared" si="243"/>
        <v>0.64934979045478114</v>
      </c>
      <c r="T196" s="19">
        <f t="shared" si="244"/>
        <v>2.5973991618191247E-2</v>
      </c>
      <c r="U196" s="21">
        <f t="shared" si="188"/>
        <v>1.4866002917301144</v>
      </c>
    </row>
    <row r="197" spans="1:21" ht="16" hidden="1" thickBot="1" x14ac:dyDescent="0.25">
      <c r="A197" s="14"/>
      <c r="B197" s="15"/>
      <c r="C197" s="16"/>
      <c r="D197" s="16"/>
      <c r="E197" s="17"/>
      <c r="F197" s="17"/>
      <c r="G197" s="18"/>
      <c r="H197" s="19"/>
      <c r="I197" s="20"/>
      <c r="J197" s="22"/>
      <c r="K197" s="19"/>
      <c r="L197" s="19"/>
      <c r="M197" s="19"/>
      <c r="N197" s="19"/>
      <c r="O197" s="19"/>
      <c r="P197" s="19"/>
      <c r="Q197" s="19"/>
      <c r="R197" s="19"/>
      <c r="S197" s="19"/>
      <c r="T197" s="19"/>
      <c r="U197" s="21"/>
    </row>
    <row r="198" spans="1:21" ht="16" hidden="1" thickBot="1" x14ac:dyDescent="0.25">
      <c r="A198" s="14">
        <v>2015</v>
      </c>
      <c r="B198" s="15" t="s">
        <v>23</v>
      </c>
      <c r="C198" s="16" t="s">
        <v>22</v>
      </c>
      <c r="D198" s="16" t="str">
        <f>A198&amp;"_"&amp;B198&amp;"_"&amp;C198</f>
        <v>2015_2015 Sample Plot # 02_Avi</v>
      </c>
      <c r="E198" s="17">
        <v>3.7</v>
      </c>
      <c r="F198" s="17">
        <f t="shared" si="246"/>
        <v>1.4</v>
      </c>
      <c r="G198" s="18">
        <v>140</v>
      </c>
      <c r="H198" s="19">
        <f t="shared" si="176"/>
        <v>1.056</v>
      </c>
      <c r="I198" s="20">
        <f t="shared" si="247"/>
        <v>105.60000000000001</v>
      </c>
      <c r="J198" s="20">
        <v>331.79520000000002</v>
      </c>
      <c r="K198" s="19">
        <f t="shared" ref="K198:K199" si="251">2.14*(LOG(H198,10))+0.2</f>
        <v>0.25064078494327802</v>
      </c>
      <c r="L198" s="19">
        <f t="shared" ref="L198:L199" si="252">10^K198</f>
        <v>1.7809051300802092</v>
      </c>
      <c r="M198" s="19">
        <f t="shared" ref="M198:M199" si="253">L198*40/1000</f>
        <v>7.1236205203208378E-2</v>
      </c>
      <c r="N198" s="19">
        <f t="shared" ref="N198:N199" si="254">0.923*L198</f>
        <v>1.6437754350640332</v>
      </c>
      <c r="O198" s="19">
        <f t="shared" ref="O198:O199" si="255">N198*40/1000</f>
        <v>6.5751017402561326E-2</v>
      </c>
      <c r="P198" s="19">
        <f t="shared" ref="P198:P199" si="256">M198+O198</f>
        <v>0.1369872226057697</v>
      </c>
      <c r="Q198" s="19">
        <f t="shared" ref="Q198:Q199" si="257">L198*0.48</f>
        <v>0.85483446243850036</v>
      </c>
      <c r="R198" s="19">
        <f t="shared" ref="R198:R199" si="258">N198*0.39</f>
        <v>0.64107241967497297</v>
      </c>
      <c r="S198" s="19">
        <f t="shared" ref="S198:S199" si="259">R198+Q198</f>
        <v>1.4959068821134733</v>
      </c>
      <c r="T198" s="19">
        <f t="shared" ref="T198:T199" si="260">S198*40/1000</f>
        <v>5.9836275284538935E-2</v>
      </c>
      <c r="U198" s="21">
        <f t="shared" ref="U198:U199" si="261">(L198+N198)</f>
        <v>3.4246805651442425</v>
      </c>
    </row>
    <row r="199" spans="1:21" ht="16" hidden="1" thickBot="1" x14ac:dyDescent="0.25">
      <c r="A199" s="14">
        <v>2015</v>
      </c>
      <c r="B199" s="15" t="s">
        <v>23</v>
      </c>
      <c r="C199" s="16" t="s">
        <v>22</v>
      </c>
      <c r="D199" s="16" t="str">
        <f>A199&amp;"_"&amp;B199&amp;"_"&amp;C199</f>
        <v>2015_2015 Sample Plot # 02_Avi</v>
      </c>
      <c r="E199" s="17">
        <v>3.2</v>
      </c>
      <c r="F199" s="17">
        <f t="shared" si="246"/>
        <v>1.32</v>
      </c>
      <c r="G199" s="18">
        <v>132</v>
      </c>
      <c r="H199" s="19">
        <f t="shared" si="176"/>
        <v>0.91300000000000026</v>
      </c>
      <c r="I199" s="20">
        <f t="shared" si="247"/>
        <v>91.300000000000026</v>
      </c>
      <c r="J199" s="20">
        <v>286.86460000000005</v>
      </c>
      <c r="K199" s="19">
        <f t="shared" si="251"/>
        <v>0.11540746392340002</v>
      </c>
      <c r="L199" s="19">
        <f t="shared" si="252"/>
        <v>1.3043900097915875</v>
      </c>
      <c r="M199" s="19">
        <f t="shared" si="253"/>
        <v>5.2175600391663503E-2</v>
      </c>
      <c r="N199" s="19">
        <f t="shared" si="254"/>
        <v>1.2039519790376354</v>
      </c>
      <c r="O199" s="19">
        <f t="shared" si="255"/>
        <v>4.8158079161505413E-2</v>
      </c>
      <c r="P199" s="19">
        <f t="shared" si="256"/>
        <v>0.10033367955316891</v>
      </c>
      <c r="Q199" s="19">
        <f t="shared" si="257"/>
        <v>0.62610720469996195</v>
      </c>
      <c r="R199" s="19">
        <f t="shared" si="258"/>
        <v>0.46954127182467781</v>
      </c>
      <c r="S199" s="19">
        <f t="shared" si="259"/>
        <v>1.0956484765246397</v>
      </c>
      <c r="T199" s="19">
        <f t="shared" si="260"/>
        <v>4.3825939060985593E-2</v>
      </c>
      <c r="U199" s="21">
        <f t="shared" si="261"/>
        <v>2.5083419888292227</v>
      </c>
    </row>
    <row r="200" spans="1:21" ht="16" hidden="1" thickBot="1" x14ac:dyDescent="0.25">
      <c r="A200" s="14"/>
      <c r="B200" s="15"/>
      <c r="C200" s="16"/>
      <c r="D200" s="16"/>
      <c r="E200" s="17"/>
      <c r="F200" s="17"/>
      <c r="G200" s="18"/>
      <c r="H200" s="19"/>
      <c r="I200" s="20"/>
      <c r="J200" s="22"/>
      <c r="K200" s="19"/>
      <c r="L200" s="19"/>
      <c r="M200" s="19"/>
      <c r="N200" s="19"/>
      <c r="O200" s="19"/>
      <c r="P200" s="19"/>
      <c r="Q200" s="19"/>
      <c r="R200" s="19"/>
      <c r="S200" s="19"/>
      <c r="T200" s="19"/>
      <c r="U200" s="21"/>
    </row>
    <row r="201" spans="1:21" ht="16" hidden="1" thickBot="1" x14ac:dyDescent="0.25">
      <c r="A201" s="14">
        <v>2015</v>
      </c>
      <c r="B201" s="15" t="s">
        <v>23</v>
      </c>
      <c r="C201" s="16" t="s">
        <v>22</v>
      </c>
      <c r="D201" s="16" t="str">
        <f>A201&amp;"_"&amp;B201&amp;"_"&amp;C201</f>
        <v>2015_2015 Sample Plot # 02_Avi</v>
      </c>
      <c r="E201" s="17">
        <v>2.1</v>
      </c>
      <c r="F201" s="17">
        <f t="shared" si="246"/>
        <v>1.38</v>
      </c>
      <c r="G201" s="18">
        <v>138</v>
      </c>
      <c r="H201" s="19">
        <f t="shared" si="176"/>
        <v>1.1880000000000002</v>
      </c>
      <c r="I201" s="20">
        <f t="shared" si="247"/>
        <v>118.80000000000001</v>
      </c>
      <c r="J201" s="20">
        <v>373.26960000000003</v>
      </c>
      <c r="K201" s="19">
        <f>2.14*(LOG(H201,10))+0.2</f>
        <v>0.36010718298067412</v>
      </c>
      <c r="L201" s="19">
        <f t="shared" ref="L201" si="262">10^K201</f>
        <v>2.2914331039436715</v>
      </c>
      <c r="M201" s="19">
        <f t="shared" ref="M201" si="263">L201*40/1000</f>
        <v>9.1657324157746856E-2</v>
      </c>
      <c r="N201" s="19">
        <f t="shared" ref="N201" si="264">0.923*L201</f>
        <v>2.1149927549400087</v>
      </c>
      <c r="O201" s="19">
        <f t="shared" ref="O201" si="265">N201*40/1000</f>
        <v>8.4599710197600347E-2</v>
      </c>
      <c r="P201" s="19">
        <f t="shared" ref="P201" si="266">M201+O201</f>
        <v>0.1762570343553472</v>
      </c>
      <c r="Q201" s="19">
        <f t="shared" ref="Q201" si="267">L201*0.48</f>
        <v>1.0998878898929623</v>
      </c>
      <c r="R201" s="19">
        <f t="shared" ref="R201" si="268">N201*0.39</f>
        <v>0.82484717442660338</v>
      </c>
      <c r="S201" s="19">
        <f t="shared" ref="S201" si="269">R201+Q201</f>
        <v>1.9247350643195658</v>
      </c>
      <c r="T201" s="19">
        <f t="shared" ref="T201" si="270">S201*40/1000</f>
        <v>7.6989402572782639E-2</v>
      </c>
      <c r="U201" s="21">
        <f t="shared" ref="U201" si="271">(L201+N201)</f>
        <v>4.4064258588836802</v>
      </c>
    </row>
    <row r="202" spans="1:21" ht="16" hidden="1" thickBot="1" x14ac:dyDescent="0.25">
      <c r="A202" s="14"/>
      <c r="B202" s="15"/>
      <c r="C202" s="16"/>
      <c r="D202" s="16"/>
      <c r="E202" s="17"/>
      <c r="F202" s="17"/>
      <c r="G202" s="18"/>
      <c r="H202" s="19"/>
      <c r="I202" s="20"/>
      <c r="J202" s="22"/>
      <c r="K202" s="19"/>
      <c r="L202" s="19"/>
      <c r="M202" s="19"/>
      <c r="N202" s="19"/>
      <c r="O202" s="19"/>
      <c r="P202" s="19"/>
      <c r="Q202" s="19"/>
      <c r="R202" s="19"/>
      <c r="S202" s="19"/>
      <c r="T202" s="19"/>
      <c r="U202" s="21"/>
    </row>
    <row r="203" spans="1:21" ht="16" hidden="1" thickBot="1" x14ac:dyDescent="0.25">
      <c r="A203" s="14">
        <v>2015</v>
      </c>
      <c r="B203" s="15" t="s">
        <v>23</v>
      </c>
      <c r="C203" s="16" t="s">
        <v>22</v>
      </c>
      <c r="D203" s="16" t="str">
        <f>A203&amp;"_"&amp;B203&amp;"_"&amp;C203</f>
        <v>2015_2015 Sample Plot # 02_Avi</v>
      </c>
      <c r="E203" s="17">
        <v>1.2</v>
      </c>
      <c r="F203" s="17">
        <f t="shared" si="246"/>
        <v>1.07</v>
      </c>
      <c r="G203" s="18">
        <v>107</v>
      </c>
      <c r="H203" s="19">
        <f t="shared" si="176"/>
        <v>0.84699999999999998</v>
      </c>
      <c r="I203" s="20">
        <f t="shared" si="247"/>
        <v>84.7</v>
      </c>
      <c r="J203" s="20">
        <v>266.12740000000002</v>
      </c>
      <c r="K203" s="19">
        <f t="shared" ref="K203:K204" si="272">2.14*(LOG(H203,10))+0.2</f>
        <v>4.5670498107712787E-2</v>
      </c>
      <c r="L203" s="19">
        <f t="shared" ref="L203:L204" si="273">10^K203</f>
        <v>1.1108885694831321</v>
      </c>
      <c r="M203" s="19">
        <f t="shared" ref="M203:M204" si="274">L203*40/1000</f>
        <v>4.4435542779325279E-2</v>
      </c>
      <c r="N203" s="19">
        <f t="shared" ref="N203:N204" si="275">0.923*L203</f>
        <v>1.0253501496329309</v>
      </c>
      <c r="O203" s="19">
        <f t="shared" ref="O203:O204" si="276">N203*40/1000</f>
        <v>4.1014005985317244E-2</v>
      </c>
      <c r="P203" s="19">
        <f t="shared" ref="P203:P204" si="277">M203+O203</f>
        <v>8.544954876464253E-2</v>
      </c>
      <c r="Q203" s="19">
        <f t="shared" ref="Q203:Q204" si="278">L203*0.48</f>
        <v>0.53322651335190341</v>
      </c>
      <c r="R203" s="19">
        <f t="shared" ref="R203:R204" si="279">N203*0.39</f>
        <v>0.39988655835684306</v>
      </c>
      <c r="S203" s="19">
        <f t="shared" ref="S203:S204" si="280">R203+Q203</f>
        <v>0.93311307170874647</v>
      </c>
      <c r="T203" s="19">
        <f t="shared" ref="T203:T204" si="281">S203*40/1000</f>
        <v>3.7324522868349856E-2</v>
      </c>
      <c r="U203" s="21">
        <f t="shared" ref="U203:U204" si="282">(L203+N203)</f>
        <v>2.1362387191160632</v>
      </c>
    </row>
    <row r="204" spans="1:21" ht="16" hidden="1" thickBot="1" x14ac:dyDescent="0.25">
      <c r="A204" s="14">
        <v>2015</v>
      </c>
      <c r="B204" s="15" t="s">
        <v>23</v>
      </c>
      <c r="C204" s="16" t="s">
        <v>22</v>
      </c>
      <c r="D204" s="16" t="str">
        <f>A204&amp;"_"&amp;B204&amp;"_"&amp;C204</f>
        <v>2015_2015 Sample Plot # 02_Avi</v>
      </c>
      <c r="E204" s="17">
        <v>3.9</v>
      </c>
      <c r="F204" s="17">
        <f t="shared" si="246"/>
        <v>1.74</v>
      </c>
      <c r="G204" s="18">
        <v>174</v>
      </c>
      <c r="H204" s="19">
        <f t="shared" ref="H204:H266" si="283">I204/100</f>
        <v>1.6720000000000002</v>
      </c>
      <c r="I204" s="20">
        <f t="shared" si="247"/>
        <v>167.20000000000002</v>
      </c>
      <c r="J204" s="20">
        <v>525.3424</v>
      </c>
      <c r="K204" s="19">
        <f t="shared" si="272"/>
        <v>0.67772562444041484</v>
      </c>
      <c r="L204" s="19">
        <f t="shared" si="273"/>
        <v>4.7613008559727588</v>
      </c>
      <c r="M204" s="19">
        <f t="shared" si="274"/>
        <v>0.19045203423891036</v>
      </c>
      <c r="N204" s="19">
        <f t="shared" si="275"/>
        <v>4.3946806900628568</v>
      </c>
      <c r="O204" s="19">
        <f t="shared" si="276"/>
        <v>0.17578722760251425</v>
      </c>
      <c r="P204" s="19">
        <f t="shared" si="277"/>
        <v>0.36623926184142463</v>
      </c>
      <c r="Q204" s="19">
        <f t="shared" si="278"/>
        <v>2.2854244108669239</v>
      </c>
      <c r="R204" s="19">
        <f t="shared" si="279"/>
        <v>1.7139254691245143</v>
      </c>
      <c r="S204" s="19">
        <f t="shared" si="280"/>
        <v>3.9993498799914384</v>
      </c>
      <c r="T204" s="19">
        <f t="shared" si="281"/>
        <v>0.15997399519965755</v>
      </c>
      <c r="U204" s="21">
        <f t="shared" si="282"/>
        <v>9.1559815460356155</v>
      </c>
    </row>
    <row r="205" spans="1:21" ht="16" hidden="1" thickBot="1" x14ac:dyDescent="0.25">
      <c r="A205" s="14"/>
      <c r="B205" s="15"/>
      <c r="C205" s="16"/>
      <c r="D205" s="16"/>
      <c r="E205" s="17"/>
      <c r="F205" s="17"/>
      <c r="G205" s="18"/>
      <c r="H205" s="19"/>
      <c r="I205" s="20"/>
      <c r="J205" s="22"/>
      <c r="K205" s="19"/>
      <c r="L205" s="19"/>
      <c r="M205" s="19"/>
      <c r="N205" s="19"/>
      <c r="O205" s="19"/>
      <c r="P205" s="19"/>
      <c r="Q205" s="19"/>
      <c r="R205" s="19"/>
      <c r="S205" s="19"/>
      <c r="T205" s="19"/>
      <c r="U205" s="21"/>
    </row>
    <row r="206" spans="1:21" ht="16" hidden="1" thickBot="1" x14ac:dyDescent="0.25">
      <c r="A206" s="14"/>
      <c r="B206" s="15"/>
      <c r="C206" s="16"/>
      <c r="D206" s="16"/>
      <c r="E206" s="17"/>
      <c r="F206" s="17"/>
      <c r="G206" s="18"/>
      <c r="H206" s="19"/>
      <c r="I206" s="20"/>
      <c r="J206" s="22"/>
      <c r="K206" s="19"/>
      <c r="L206" s="19"/>
      <c r="M206" s="19"/>
      <c r="N206" s="19"/>
      <c r="O206" s="19"/>
      <c r="P206" s="19"/>
      <c r="Q206" s="19"/>
      <c r="R206" s="19"/>
      <c r="S206" s="19"/>
      <c r="T206" s="19"/>
      <c r="U206" s="21"/>
    </row>
    <row r="207" spans="1:21" ht="16" hidden="1" thickBot="1" x14ac:dyDescent="0.25">
      <c r="A207" s="14"/>
      <c r="B207" s="15"/>
      <c r="C207" s="16"/>
      <c r="D207" s="16"/>
      <c r="E207" s="17"/>
      <c r="F207" s="17"/>
      <c r="G207" s="18"/>
      <c r="H207" s="19"/>
      <c r="I207" s="20"/>
      <c r="J207" s="22"/>
      <c r="K207" s="19"/>
      <c r="L207" s="19"/>
      <c r="M207" s="19"/>
      <c r="N207" s="19"/>
      <c r="O207" s="19"/>
      <c r="P207" s="19"/>
      <c r="Q207" s="19"/>
      <c r="R207" s="19"/>
      <c r="S207" s="19"/>
      <c r="T207" s="19"/>
      <c r="U207" s="21"/>
    </row>
    <row r="208" spans="1:21" ht="16" hidden="1" thickBot="1" x14ac:dyDescent="0.25">
      <c r="A208" s="14"/>
      <c r="B208" s="15"/>
      <c r="C208" s="16"/>
      <c r="D208" s="16"/>
      <c r="E208" s="17"/>
      <c r="F208" s="17"/>
      <c r="G208" s="18"/>
      <c r="H208" s="19"/>
      <c r="I208" s="20"/>
      <c r="J208" s="22"/>
      <c r="K208" s="19"/>
      <c r="L208" s="19"/>
      <c r="M208" s="19"/>
      <c r="N208" s="19"/>
      <c r="O208" s="19"/>
      <c r="P208" s="19"/>
      <c r="Q208" s="19"/>
      <c r="R208" s="19"/>
      <c r="S208" s="19"/>
      <c r="T208" s="19"/>
      <c r="U208" s="21"/>
    </row>
    <row r="209" spans="1:21" ht="16" hidden="1" thickBot="1" x14ac:dyDescent="0.25">
      <c r="A209" s="14"/>
      <c r="B209" s="15"/>
      <c r="C209" s="16"/>
      <c r="D209" s="16"/>
      <c r="E209" s="17"/>
      <c r="F209" s="17"/>
      <c r="G209" s="18"/>
      <c r="H209" s="19"/>
      <c r="I209" s="20"/>
      <c r="J209" s="22"/>
      <c r="K209" s="19"/>
      <c r="L209" s="19"/>
      <c r="M209" s="19"/>
      <c r="N209" s="19"/>
      <c r="O209" s="19"/>
      <c r="P209" s="19"/>
      <c r="Q209" s="19"/>
      <c r="R209" s="19"/>
      <c r="S209" s="19"/>
      <c r="T209" s="19"/>
      <c r="U209" s="21"/>
    </row>
    <row r="210" spans="1:21" ht="16" hidden="1" thickBot="1" x14ac:dyDescent="0.25">
      <c r="A210" s="14"/>
      <c r="B210" s="15"/>
      <c r="C210" s="16"/>
      <c r="D210" s="16"/>
      <c r="E210" s="17"/>
      <c r="F210" s="17"/>
      <c r="G210" s="18"/>
      <c r="H210" s="19"/>
      <c r="I210" s="20"/>
      <c r="J210" s="22"/>
      <c r="K210" s="19"/>
      <c r="L210" s="19"/>
      <c r="M210" s="19"/>
      <c r="N210" s="19"/>
      <c r="O210" s="19"/>
      <c r="P210" s="19"/>
      <c r="Q210" s="19"/>
      <c r="R210" s="19"/>
      <c r="S210" s="19"/>
      <c r="T210" s="19"/>
      <c r="U210" s="21"/>
    </row>
    <row r="211" spans="1:21" ht="16" hidden="1" thickBot="1" x14ac:dyDescent="0.25">
      <c r="A211" s="14"/>
      <c r="B211" s="15"/>
      <c r="C211" s="16"/>
      <c r="D211" s="16"/>
      <c r="E211" s="17"/>
      <c r="F211" s="17"/>
      <c r="G211" s="18"/>
      <c r="H211" s="19"/>
      <c r="I211" s="20"/>
      <c r="J211" s="22"/>
      <c r="K211" s="19"/>
      <c r="L211" s="19"/>
      <c r="M211" s="19"/>
      <c r="N211" s="19"/>
      <c r="O211" s="19"/>
      <c r="P211" s="19"/>
      <c r="Q211" s="19"/>
      <c r="R211" s="19"/>
      <c r="S211" s="19"/>
      <c r="T211" s="19"/>
      <c r="U211" s="21"/>
    </row>
    <row r="212" spans="1:21" ht="16" hidden="1" thickBot="1" x14ac:dyDescent="0.25">
      <c r="A212" s="14"/>
      <c r="B212" s="15"/>
      <c r="C212" s="16"/>
      <c r="D212" s="16"/>
      <c r="E212" s="17"/>
      <c r="F212" s="17"/>
      <c r="G212" s="18"/>
      <c r="H212" s="19"/>
      <c r="I212" s="20"/>
      <c r="J212" s="22"/>
      <c r="K212" s="19"/>
      <c r="L212" s="19"/>
      <c r="M212" s="19"/>
      <c r="N212" s="19"/>
      <c r="O212" s="19"/>
      <c r="P212" s="19"/>
      <c r="Q212" s="19"/>
      <c r="R212" s="19"/>
      <c r="S212" s="19"/>
      <c r="T212" s="19"/>
      <c r="U212" s="21"/>
    </row>
    <row r="213" spans="1:21" ht="16" hidden="1" thickBot="1" x14ac:dyDescent="0.25">
      <c r="A213" s="14"/>
      <c r="B213" s="15"/>
      <c r="C213" s="16"/>
      <c r="D213" s="16"/>
      <c r="E213" s="17"/>
      <c r="F213" s="17"/>
      <c r="G213" s="18"/>
      <c r="H213" s="19"/>
      <c r="I213" s="20"/>
      <c r="J213" s="20"/>
      <c r="K213" s="19"/>
      <c r="L213" s="19"/>
      <c r="M213" s="19"/>
      <c r="N213" s="19"/>
      <c r="O213" s="19"/>
      <c r="P213" s="19"/>
      <c r="Q213" s="19"/>
      <c r="R213" s="19"/>
      <c r="S213" s="19"/>
      <c r="T213" s="19"/>
      <c r="U213" s="21"/>
    </row>
    <row r="214" spans="1:21" ht="16" hidden="1" thickBot="1" x14ac:dyDescent="0.25">
      <c r="A214" s="14"/>
      <c r="B214" s="15"/>
      <c r="C214" s="16"/>
      <c r="D214" s="16"/>
      <c r="E214" s="17"/>
      <c r="F214" s="17"/>
      <c r="G214" s="18"/>
      <c r="H214" s="19"/>
      <c r="I214" s="20"/>
      <c r="J214" s="22"/>
      <c r="K214" s="19"/>
      <c r="L214" s="19"/>
      <c r="M214" s="19"/>
      <c r="N214" s="19"/>
      <c r="O214" s="19"/>
      <c r="P214" s="19"/>
      <c r="Q214" s="19"/>
      <c r="R214" s="19"/>
      <c r="S214" s="19"/>
      <c r="T214" s="19"/>
      <c r="U214" s="21"/>
    </row>
    <row r="215" spans="1:21" ht="16" hidden="1" thickBot="1" x14ac:dyDescent="0.25">
      <c r="A215" s="14"/>
      <c r="B215" s="15"/>
      <c r="C215" s="16"/>
      <c r="D215" s="16"/>
      <c r="E215" s="17"/>
      <c r="F215" s="17"/>
      <c r="G215" s="18"/>
      <c r="H215" s="19"/>
      <c r="I215" s="20"/>
      <c r="J215" s="22"/>
      <c r="K215" s="19"/>
      <c r="L215" s="19"/>
      <c r="M215" s="19"/>
      <c r="N215" s="19"/>
      <c r="O215" s="19"/>
      <c r="P215" s="19"/>
      <c r="Q215" s="19"/>
      <c r="R215" s="19"/>
      <c r="S215" s="19"/>
      <c r="T215" s="19"/>
      <c r="U215" s="21"/>
    </row>
    <row r="216" spans="1:21" ht="16" hidden="1" thickBot="1" x14ac:dyDescent="0.25">
      <c r="A216" s="14">
        <v>2015</v>
      </c>
      <c r="B216" s="15" t="s">
        <v>23</v>
      </c>
      <c r="C216" s="16" t="s">
        <v>22</v>
      </c>
      <c r="D216" s="16" t="str">
        <f>A216&amp;"_"&amp;B216&amp;"_"&amp;C216</f>
        <v>2015_2015 Sample Plot # 02_Avi</v>
      </c>
      <c r="E216" s="17">
        <v>1.9</v>
      </c>
      <c r="F216" s="17">
        <f t="shared" si="246"/>
        <v>0.9</v>
      </c>
      <c r="G216" s="18">
        <v>90</v>
      </c>
      <c r="H216" s="19">
        <f t="shared" si="283"/>
        <v>0.79200000000000004</v>
      </c>
      <c r="I216" s="20">
        <f t="shared" si="247"/>
        <v>79.2</v>
      </c>
      <c r="J216" s="20">
        <v>248.84640000000002</v>
      </c>
      <c r="K216" s="19">
        <f>2.14*(LOG(H216,10))+0.2</f>
        <v>-1.6728111398483847E-2</v>
      </c>
      <c r="L216" s="19">
        <f t="shared" ref="L216" si="284">10^K216</f>
        <v>0.9622144810040999</v>
      </c>
      <c r="M216" s="19">
        <f t="shared" ref="M216" si="285">L216*40/1000</f>
        <v>3.8488579240163995E-2</v>
      </c>
      <c r="N216" s="19">
        <f t="shared" ref="N216" si="286">0.923*L216</f>
        <v>0.88812396596678422</v>
      </c>
      <c r="O216" s="19">
        <f t="shared" si="239"/>
        <v>3.5524958638671375E-2</v>
      </c>
      <c r="P216" s="19">
        <f t="shared" si="240"/>
        <v>7.401353787883537E-2</v>
      </c>
      <c r="Q216" s="19">
        <f t="shared" ref="Q216" si="287">L216*0.48</f>
        <v>0.46186295088196794</v>
      </c>
      <c r="R216" s="19">
        <f t="shared" si="242"/>
        <v>0.34636834672704586</v>
      </c>
      <c r="S216" s="19">
        <f t="shared" si="243"/>
        <v>0.8082312976090138</v>
      </c>
      <c r="T216" s="19">
        <f t="shared" si="244"/>
        <v>3.2329251904360555E-2</v>
      </c>
      <c r="U216" s="21">
        <f t="shared" ref="U216" si="288">(L216+N216)</f>
        <v>1.8503384469708841</v>
      </c>
    </row>
    <row r="217" spans="1:21" ht="16" hidden="1" thickBot="1" x14ac:dyDescent="0.25">
      <c r="A217" s="14"/>
      <c r="B217" s="15"/>
      <c r="C217" s="16"/>
      <c r="D217" s="16"/>
      <c r="E217" s="17"/>
      <c r="F217" s="17"/>
      <c r="G217" s="18"/>
      <c r="H217" s="19"/>
      <c r="I217" s="20"/>
      <c r="J217" s="20"/>
      <c r="K217" s="19"/>
      <c r="L217" s="19"/>
      <c r="M217" s="19"/>
      <c r="N217" s="19"/>
      <c r="O217" s="19"/>
      <c r="P217" s="19"/>
      <c r="Q217" s="19"/>
      <c r="R217" s="19"/>
      <c r="S217" s="19"/>
      <c r="T217" s="19"/>
      <c r="U217" s="21"/>
    </row>
    <row r="218" spans="1:21" ht="16" hidden="1" thickBot="1" x14ac:dyDescent="0.25">
      <c r="A218" s="14">
        <v>2015</v>
      </c>
      <c r="B218" s="15" t="s">
        <v>23</v>
      </c>
      <c r="C218" s="16" t="s">
        <v>22</v>
      </c>
      <c r="D218" s="16" t="str">
        <f>A218&amp;"_"&amp;B218&amp;"_"&amp;C218</f>
        <v>2015_2015 Sample Plot # 02_Avi</v>
      </c>
      <c r="E218" s="17">
        <v>3.8</v>
      </c>
      <c r="F218" s="17">
        <f t="shared" si="246"/>
        <v>1.94</v>
      </c>
      <c r="G218" s="18">
        <v>194</v>
      </c>
      <c r="H218" s="19">
        <f t="shared" si="283"/>
        <v>2.0129999999999999</v>
      </c>
      <c r="I218" s="20">
        <f t="shared" si="247"/>
        <v>201.3</v>
      </c>
      <c r="J218" s="20">
        <v>632.4846</v>
      </c>
      <c r="K218" s="19">
        <f t="shared" ref="K218:K220" si="289">2.14*(LOG(H218,10))+0.2</f>
        <v>0.85022567826172057</v>
      </c>
      <c r="L218" s="19">
        <f t="shared" ref="L218:L220" si="290">10^K218</f>
        <v>7.0831375933903464</v>
      </c>
      <c r="M218" s="19">
        <f t="shared" ref="M218:M255" si="291">L218*40/1000</f>
        <v>0.28332550373561383</v>
      </c>
      <c r="N218" s="19">
        <f t="shared" ref="N218:N220" si="292">0.923*L218</f>
        <v>6.53773599869929</v>
      </c>
      <c r="O218" s="19">
        <f t="shared" ref="O218:O234" si="293">N218*40/1000</f>
        <v>0.2615094399479716</v>
      </c>
      <c r="P218" s="19">
        <f t="shared" ref="P218:P234" si="294">M218+O218</f>
        <v>0.54483494368358543</v>
      </c>
      <c r="Q218" s="19">
        <f t="shared" ref="Q218:Q255" si="295">L218*0.48</f>
        <v>3.3999060448273664</v>
      </c>
      <c r="R218" s="19">
        <f t="shared" ref="R218:R234" si="296">N218*0.39</f>
        <v>2.5497170394927231</v>
      </c>
      <c r="S218" s="19">
        <f t="shared" ref="S218:S234" si="297">R218+Q218</f>
        <v>5.9496230843200895</v>
      </c>
      <c r="T218" s="19">
        <f t="shared" ref="T218:T234" si="298">S218*40/1000</f>
        <v>0.23798492337280355</v>
      </c>
      <c r="U218" s="21">
        <f t="shared" ref="U218:U255" si="299">(L218+N218)</f>
        <v>13.620873592089637</v>
      </c>
    </row>
    <row r="219" spans="1:21" ht="16" hidden="1" thickBot="1" x14ac:dyDescent="0.25">
      <c r="A219" s="14">
        <v>2015</v>
      </c>
      <c r="B219" s="15" t="s">
        <v>23</v>
      </c>
      <c r="C219" s="16" t="s">
        <v>22</v>
      </c>
      <c r="D219" s="16" t="str">
        <f>A219&amp;"_"&amp;B219&amp;"_"&amp;C219</f>
        <v>2015_2015 Sample Plot # 02_Avi</v>
      </c>
      <c r="E219" s="17">
        <v>2.9</v>
      </c>
      <c r="F219" s="17">
        <f t="shared" si="246"/>
        <v>1.58</v>
      </c>
      <c r="G219" s="18">
        <v>158</v>
      </c>
      <c r="H219" s="19">
        <f t="shared" si="283"/>
        <v>1.2650000000000001</v>
      </c>
      <c r="I219" s="20">
        <f t="shared" si="247"/>
        <v>126.50000000000001</v>
      </c>
      <c r="J219" s="20">
        <v>397.46300000000002</v>
      </c>
      <c r="K219" s="19">
        <f t="shared" si="289"/>
        <v>0.41847372459533072</v>
      </c>
      <c r="L219" s="19">
        <f t="shared" si="290"/>
        <v>2.6210404573386485</v>
      </c>
      <c r="M219" s="19">
        <f t="shared" si="291"/>
        <v>0.10484161829354594</v>
      </c>
      <c r="N219" s="19">
        <f t="shared" si="292"/>
        <v>2.4192203421235727</v>
      </c>
      <c r="O219" s="19">
        <f t="shared" si="293"/>
        <v>9.6768813684942917E-2</v>
      </c>
      <c r="P219" s="19">
        <f t="shared" si="294"/>
        <v>0.20161043197848885</v>
      </c>
      <c r="Q219" s="19">
        <f t="shared" si="295"/>
        <v>1.2580994195225512</v>
      </c>
      <c r="R219" s="19">
        <f t="shared" si="296"/>
        <v>0.94349593342819338</v>
      </c>
      <c r="S219" s="19">
        <f t="shared" si="297"/>
        <v>2.2015953529507444</v>
      </c>
      <c r="T219" s="19">
        <f t="shared" si="298"/>
        <v>8.8063814118029771E-2</v>
      </c>
      <c r="U219" s="21">
        <f t="shared" si="299"/>
        <v>5.0402607994622208</v>
      </c>
    </row>
    <row r="220" spans="1:21" ht="16" hidden="1" thickBot="1" x14ac:dyDescent="0.25">
      <c r="A220" s="14">
        <v>2015</v>
      </c>
      <c r="B220" s="15" t="s">
        <v>23</v>
      </c>
      <c r="C220" s="16" t="s">
        <v>22</v>
      </c>
      <c r="D220" s="16" t="str">
        <f>A220&amp;"_"&amp;B220&amp;"_"&amp;C220</f>
        <v>2015_2015 Sample Plot # 02_Avi</v>
      </c>
      <c r="E220" s="17">
        <v>1.3</v>
      </c>
      <c r="F220" s="17">
        <f t="shared" si="246"/>
        <v>1.08</v>
      </c>
      <c r="G220" s="18">
        <v>108</v>
      </c>
      <c r="H220" s="19">
        <f t="shared" si="283"/>
        <v>0.71500000000000019</v>
      </c>
      <c r="I220" s="20">
        <f t="shared" si="247"/>
        <v>71.500000000000014</v>
      </c>
      <c r="J220" s="20">
        <v>224.65300000000002</v>
      </c>
      <c r="K220" s="19">
        <f t="shared" si="289"/>
        <v>-0.1117850705456872</v>
      </c>
      <c r="L220" s="19">
        <f t="shared" si="290"/>
        <v>0.77306307422262843</v>
      </c>
      <c r="M220" s="19">
        <f t="shared" si="291"/>
        <v>3.0922522968905138E-2</v>
      </c>
      <c r="N220" s="19">
        <f t="shared" si="292"/>
        <v>0.71353721750748611</v>
      </c>
      <c r="O220" s="19">
        <f t="shared" si="293"/>
        <v>2.8541488700299447E-2</v>
      </c>
      <c r="P220" s="19">
        <f t="shared" si="294"/>
        <v>5.9464011669204585E-2</v>
      </c>
      <c r="Q220" s="19">
        <f t="shared" si="295"/>
        <v>0.37107027562686162</v>
      </c>
      <c r="R220" s="19">
        <f t="shared" si="296"/>
        <v>0.27827951482791957</v>
      </c>
      <c r="S220" s="19">
        <f t="shared" si="297"/>
        <v>0.64934979045478114</v>
      </c>
      <c r="T220" s="19">
        <f t="shared" si="298"/>
        <v>2.5973991618191247E-2</v>
      </c>
      <c r="U220" s="21">
        <f t="shared" si="299"/>
        <v>1.4866002917301144</v>
      </c>
    </row>
    <row r="221" spans="1:21" ht="16" hidden="1" thickBot="1" x14ac:dyDescent="0.25">
      <c r="A221" s="14"/>
      <c r="B221" s="15"/>
      <c r="C221" s="16"/>
      <c r="D221" s="16"/>
      <c r="E221" s="17"/>
      <c r="F221" s="17"/>
      <c r="G221" s="18"/>
      <c r="H221" s="19"/>
      <c r="I221" s="20"/>
      <c r="J221" s="20"/>
      <c r="K221" s="19"/>
      <c r="L221" s="19"/>
      <c r="M221" s="19"/>
      <c r="N221" s="19"/>
      <c r="O221" s="19"/>
      <c r="P221" s="19"/>
      <c r="Q221" s="19"/>
      <c r="R221" s="19"/>
      <c r="S221" s="19"/>
      <c r="T221" s="19"/>
      <c r="U221" s="21"/>
    </row>
    <row r="222" spans="1:21" ht="16" hidden="1" thickBot="1" x14ac:dyDescent="0.25">
      <c r="A222" s="14"/>
      <c r="B222" s="15"/>
      <c r="C222" s="16"/>
      <c r="D222" s="16"/>
      <c r="E222" s="17"/>
      <c r="F222" s="17"/>
      <c r="G222" s="18"/>
      <c r="H222" s="19"/>
      <c r="I222" s="20"/>
      <c r="J222" s="22"/>
      <c r="K222" s="19"/>
      <c r="L222" s="19"/>
      <c r="M222" s="19"/>
      <c r="N222" s="19"/>
      <c r="O222" s="19"/>
      <c r="P222" s="19"/>
      <c r="Q222" s="19"/>
      <c r="R222" s="19"/>
      <c r="S222" s="19"/>
      <c r="T222" s="19"/>
      <c r="U222" s="21"/>
    </row>
    <row r="223" spans="1:21" ht="16" hidden="1" thickBot="1" x14ac:dyDescent="0.25">
      <c r="A223" s="14">
        <v>2015</v>
      </c>
      <c r="B223" s="15" t="s">
        <v>23</v>
      </c>
      <c r="C223" s="16" t="s">
        <v>22</v>
      </c>
      <c r="D223" s="16" t="str">
        <f>A223&amp;"_"&amp;B223&amp;"_"&amp;C223</f>
        <v>2015_2015 Sample Plot # 02_Avi</v>
      </c>
      <c r="E223" s="17">
        <v>2.2999999999999998</v>
      </c>
      <c r="F223" s="17">
        <f t="shared" si="246"/>
        <v>1.1499999999999999</v>
      </c>
      <c r="G223" s="18">
        <v>115</v>
      </c>
      <c r="H223" s="19">
        <f t="shared" si="283"/>
        <v>1.056</v>
      </c>
      <c r="I223" s="20">
        <f t="shared" si="247"/>
        <v>105.60000000000001</v>
      </c>
      <c r="J223" s="20">
        <v>331.79520000000002</v>
      </c>
      <c r="K223" s="19">
        <f>2.14*(LOG(H223,10))+0.2</f>
        <v>0.25064078494327802</v>
      </c>
      <c r="L223" s="19">
        <f t="shared" ref="L223" si="300">10^K223</f>
        <v>1.7809051300802092</v>
      </c>
      <c r="M223" s="19">
        <f t="shared" si="291"/>
        <v>7.1236205203208378E-2</v>
      </c>
      <c r="N223" s="19">
        <f t="shared" ref="N223" si="301">0.923*L223</f>
        <v>1.6437754350640332</v>
      </c>
      <c r="O223" s="19">
        <f t="shared" si="293"/>
        <v>6.5751017402561326E-2</v>
      </c>
      <c r="P223" s="19">
        <f t="shared" si="294"/>
        <v>0.1369872226057697</v>
      </c>
      <c r="Q223" s="19">
        <f t="shared" si="295"/>
        <v>0.85483446243850036</v>
      </c>
      <c r="R223" s="19">
        <f t="shared" si="296"/>
        <v>0.64107241967497297</v>
      </c>
      <c r="S223" s="19">
        <f t="shared" si="297"/>
        <v>1.4959068821134733</v>
      </c>
      <c r="T223" s="19">
        <f t="shared" si="298"/>
        <v>5.9836275284538935E-2</v>
      </c>
      <c r="U223" s="21">
        <f t="shared" si="299"/>
        <v>3.4246805651442425</v>
      </c>
    </row>
    <row r="224" spans="1:21" ht="16" hidden="1" thickBot="1" x14ac:dyDescent="0.25">
      <c r="A224" s="14"/>
      <c r="B224" s="15"/>
      <c r="C224" s="16"/>
      <c r="D224" s="16"/>
      <c r="E224" s="17"/>
      <c r="F224" s="17"/>
      <c r="G224" s="18"/>
      <c r="H224" s="19"/>
      <c r="I224" s="20"/>
      <c r="J224" s="22"/>
      <c r="K224" s="19"/>
      <c r="L224" s="19"/>
      <c r="M224" s="19"/>
      <c r="N224" s="19"/>
      <c r="O224" s="19"/>
      <c r="P224" s="19"/>
      <c r="Q224" s="19"/>
      <c r="R224" s="19"/>
      <c r="S224" s="19"/>
      <c r="T224" s="19"/>
      <c r="U224" s="21"/>
    </row>
    <row r="225" spans="1:21" ht="16" hidden="1" thickBot="1" x14ac:dyDescent="0.25">
      <c r="A225" s="14"/>
      <c r="B225" s="15"/>
      <c r="C225" s="16"/>
      <c r="D225" s="16"/>
      <c r="E225" s="17"/>
      <c r="F225" s="17"/>
      <c r="G225" s="18"/>
      <c r="H225" s="19"/>
      <c r="I225" s="20"/>
      <c r="J225" s="22"/>
      <c r="K225" s="19"/>
      <c r="L225" s="19"/>
      <c r="M225" s="19"/>
      <c r="N225" s="19"/>
      <c r="O225" s="19"/>
      <c r="P225" s="19"/>
      <c r="Q225" s="19"/>
      <c r="R225" s="19"/>
      <c r="S225" s="19"/>
      <c r="T225" s="19"/>
      <c r="U225" s="21"/>
    </row>
    <row r="226" spans="1:21" ht="16" hidden="1" thickBot="1" x14ac:dyDescent="0.25">
      <c r="A226" s="14"/>
      <c r="B226" s="15"/>
      <c r="C226" s="16"/>
      <c r="D226" s="16"/>
      <c r="E226" s="17"/>
      <c r="F226" s="17"/>
      <c r="G226" s="18"/>
      <c r="H226" s="19"/>
      <c r="I226" s="20"/>
      <c r="J226" s="22"/>
      <c r="K226" s="19"/>
      <c r="L226" s="19"/>
      <c r="M226" s="19"/>
      <c r="N226" s="19"/>
      <c r="O226" s="19"/>
      <c r="P226" s="19"/>
      <c r="Q226" s="19"/>
      <c r="R226" s="19"/>
      <c r="S226" s="19"/>
      <c r="T226" s="19"/>
      <c r="U226" s="21"/>
    </row>
    <row r="227" spans="1:21" ht="16" hidden="1" thickBot="1" x14ac:dyDescent="0.25">
      <c r="A227" s="14"/>
      <c r="B227" s="15"/>
      <c r="C227" s="16"/>
      <c r="D227" s="16"/>
      <c r="E227" s="17"/>
      <c r="F227" s="17"/>
      <c r="G227" s="18"/>
      <c r="H227" s="19"/>
      <c r="I227" s="20"/>
      <c r="J227" s="22"/>
      <c r="K227" s="19"/>
      <c r="L227" s="19"/>
      <c r="M227" s="19"/>
      <c r="N227" s="19"/>
      <c r="O227" s="19"/>
      <c r="P227" s="19"/>
      <c r="Q227" s="19"/>
      <c r="R227" s="19"/>
      <c r="S227" s="19"/>
      <c r="T227" s="19"/>
      <c r="U227" s="21"/>
    </row>
    <row r="228" spans="1:21" ht="16" hidden="1" thickBot="1" x14ac:dyDescent="0.25">
      <c r="A228" s="14"/>
      <c r="B228" s="15"/>
      <c r="C228" s="16"/>
      <c r="D228" s="16"/>
      <c r="E228" s="17"/>
      <c r="F228" s="17"/>
      <c r="G228" s="18"/>
      <c r="H228" s="19"/>
      <c r="I228" s="20"/>
      <c r="J228" s="22"/>
      <c r="K228" s="19"/>
      <c r="L228" s="19"/>
      <c r="M228" s="19"/>
      <c r="N228" s="19"/>
      <c r="O228" s="19"/>
      <c r="P228" s="19"/>
      <c r="Q228" s="19"/>
      <c r="R228" s="19"/>
      <c r="S228" s="19"/>
      <c r="T228" s="19"/>
      <c r="U228" s="21"/>
    </row>
    <row r="229" spans="1:21" ht="16" hidden="1" thickBot="1" x14ac:dyDescent="0.25">
      <c r="A229" s="38"/>
      <c r="B229" s="39"/>
      <c r="C229" s="40"/>
      <c r="D229" s="40"/>
      <c r="E229" s="41"/>
      <c r="F229" s="41"/>
      <c r="G229" s="42"/>
      <c r="H229" s="43"/>
      <c r="I229" s="44"/>
      <c r="J229" s="44"/>
      <c r="K229" s="43"/>
      <c r="L229" s="43"/>
      <c r="M229" s="43"/>
      <c r="N229" s="43"/>
      <c r="O229" s="43"/>
      <c r="P229" s="43"/>
      <c r="Q229" s="43"/>
      <c r="R229" s="43"/>
      <c r="S229" s="43"/>
      <c r="T229" s="43"/>
      <c r="U229" s="45"/>
    </row>
    <row r="230" spans="1:21" ht="16" hidden="1" thickBot="1" x14ac:dyDescent="0.25">
      <c r="A230" s="6"/>
      <c r="B230" s="7"/>
      <c r="C230" s="8"/>
      <c r="D230" s="8"/>
      <c r="E230" s="9"/>
      <c r="F230" s="9"/>
      <c r="G230" s="10"/>
      <c r="H230" s="11"/>
      <c r="I230" s="12"/>
      <c r="J230" s="12"/>
      <c r="K230" s="11"/>
      <c r="L230" s="11"/>
      <c r="M230" s="11"/>
      <c r="N230" s="11"/>
      <c r="O230" s="11"/>
      <c r="P230" s="11"/>
      <c r="Q230" s="11"/>
      <c r="R230" s="11"/>
      <c r="S230" s="11"/>
      <c r="T230" s="11"/>
      <c r="U230" s="13"/>
    </row>
    <row r="231" spans="1:21" ht="16" hidden="1" thickBot="1" x14ac:dyDescent="0.25">
      <c r="A231" s="14"/>
      <c r="B231" s="15"/>
      <c r="C231" s="16"/>
      <c r="D231" s="16"/>
      <c r="E231" s="17"/>
      <c r="F231" s="17"/>
      <c r="G231" s="18"/>
      <c r="H231" s="19"/>
      <c r="I231" s="20"/>
      <c r="J231" s="22"/>
      <c r="K231" s="19"/>
      <c r="L231" s="19"/>
      <c r="M231" s="19"/>
      <c r="N231" s="19"/>
      <c r="O231" s="19"/>
      <c r="P231" s="19"/>
      <c r="Q231" s="19"/>
      <c r="R231" s="19"/>
      <c r="S231" s="19"/>
      <c r="T231" s="19"/>
      <c r="U231" s="21"/>
    </row>
    <row r="232" spans="1:21" ht="16" hidden="1" thickBot="1" x14ac:dyDescent="0.25">
      <c r="A232" s="14"/>
      <c r="B232" s="15"/>
      <c r="C232" s="16"/>
      <c r="D232" s="16"/>
      <c r="E232" s="17"/>
      <c r="F232" s="17"/>
      <c r="G232" s="18"/>
      <c r="H232" s="19"/>
      <c r="I232" s="20"/>
      <c r="J232" s="22"/>
      <c r="K232" s="19"/>
      <c r="L232" s="19"/>
      <c r="M232" s="19"/>
      <c r="N232" s="19"/>
      <c r="O232" s="19"/>
      <c r="P232" s="19"/>
      <c r="Q232" s="19"/>
      <c r="R232" s="19"/>
      <c r="S232" s="19"/>
      <c r="T232" s="19"/>
      <c r="U232" s="21"/>
    </row>
    <row r="233" spans="1:21" ht="16" hidden="1" thickBot="1" x14ac:dyDescent="0.25">
      <c r="A233" s="14">
        <v>2015</v>
      </c>
      <c r="B233" s="15" t="s">
        <v>24</v>
      </c>
      <c r="C233" s="16" t="s">
        <v>22</v>
      </c>
      <c r="D233" s="16" t="str">
        <f>A233&amp;"_"&amp;B233&amp;"_"&amp;C233</f>
        <v>2015_2015 Sample Plot # 03_Avi</v>
      </c>
      <c r="E233" s="17">
        <v>1</v>
      </c>
      <c r="F233" s="17">
        <f t="shared" si="246"/>
        <v>0.7</v>
      </c>
      <c r="G233" s="18">
        <v>70</v>
      </c>
      <c r="H233" s="19">
        <f t="shared" si="283"/>
        <v>1.2501909611712287</v>
      </c>
      <c r="I233" s="20">
        <f t="shared" si="247"/>
        <v>125.01909611712287</v>
      </c>
      <c r="J233" s="20">
        <v>392.81000000000006</v>
      </c>
      <c r="K233" s="19">
        <f t="shared" ref="K233:K234" si="302">2.14*(LOG(H233,10))+0.2</f>
        <v>0.40752939894469242</v>
      </c>
      <c r="L233" s="19">
        <f t="shared" ref="L233:L234" si="303">10^K233</f>
        <v>2.5558149074483034</v>
      </c>
      <c r="M233" s="19">
        <f t="shared" si="291"/>
        <v>0.10223259629793213</v>
      </c>
      <c r="N233" s="19">
        <f t="shared" ref="N233:N234" si="304">0.923*L233</f>
        <v>2.3590171595747842</v>
      </c>
      <c r="O233" s="19">
        <f t="shared" si="293"/>
        <v>9.436068638299136E-2</v>
      </c>
      <c r="P233" s="19">
        <f t="shared" si="294"/>
        <v>0.19659328268092349</v>
      </c>
      <c r="Q233" s="19">
        <f t="shared" si="295"/>
        <v>1.2267911555751856</v>
      </c>
      <c r="R233" s="19">
        <f t="shared" si="296"/>
        <v>0.92001669223416582</v>
      </c>
      <c r="S233" s="19">
        <f t="shared" si="297"/>
        <v>2.1468078478093515</v>
      </c>
      <c r="T233" s="19">
        <f t="shared" si="298"/>
        <v>8.5872313912374071E-2</v>
      </c>
      <c r="U233" s="21">
        <f t="shared" si="299"/>
        <v>4.9148320670230881</v>
      </c>
    </row>
    <row r="234" spans="1:21" ht="16" hidden="1" thickBot="1" x14ac:dyDescent="0.25">
      <c r="A234" s="14">
        <v>2015</v>
      </c>
      <c r="B234" s="15" t="s">
        <v>24</v>
      </c>
      <c r="C234" s="16" t="s">
        <v>22</v>
      </c>
      <c r="D234" s="16" t="str">
        <f>A234&amp;"_"&amp;B234&amp;"_"&amp;C234</f>
        <v>2015_2015 Sample Plot # 03_Avi</v>
      </c>
      <c r="E234" s="17">
        <v>1.1000000000000001</v>
      </c>
      <c r="F234" s="17">
        <f t="shared" si="246"/>
        <v>0.65</v>
      </c>
      <c r="G234" s="18">
        <v>65</v>
      </c>
      <c r="H234" s="19">
        <f t="shared" si="283"/>
        <v>1.2095798854232973</v>
      </c>
      <c r="I234" s="20">
        <f t="shared" si="247"/>
        <v>120.95798854232973</v>
      </c>
      <c r="J234" s="20">
        <v>380.05</v>
      </c>
      <c r="K234" s="19">
        <f t="shared" si="302"/>
        <v>0.37683795019200378</v>
      </c>
      <c r="L234" s="19">
        <f t="shared" si="303"/>
        <v>2.381430712046027</v>
      </c>
      <c r="M234" s="19">
        <f t="shared" si="291"/>
        <v>9.525722848184108E-2</v>
      </c>
      <c r="N234" s="19">
        <f t="shared" si="304"/>
        <v>2.1980605472184829</v>
      </c>
      <c r="O234" s="19">
        <f t="shared" si="293"/>
        <v>8.7922421888739305E-2</v>
      </c>
      <c r="P234" s="19">
        <f t="shared" si="294"/>
        <v>0.18317965037058037</v>
      </c>
      <c r="Q234" s="19">
        <f t="shared" si="295"/>
        <v>1.1430867417820929</v>
      </c>
      <c r="R234" s="19">
        <f t="shared" si="296"/>
        <v>0.85724361341520838</v>
      </c>
      <c r="S234" s="19">
        <f t="shared" si="297"/>
        <v>2.0003303551973013</v>
      </c>
      <c r="T234" s="19">
        <f t="shared" si="298"/>
        <v>8.001321420789205E-2</v>
      </c>
      <c r="U234" s="21">
        <f t="shared" si="299"/>
        <v>4.5794912592645094</v>
      </c>
    </row>
    <row r="235" spans="1:21" ht="16" hidden="1" thickBot="1" x14ac:dyDescent="0.25">
      <c r="A235" s="14"/>
      <c r="B235" s="15"/>
      <c r="C235" s="16"/>
      <c r="D235" s="16"/>
      <c r="E235" s="17"/>
      <c r="F235" s="17"/>
      <c r="G235" s="18"/>
      <c r="H235" s="19"/>
      <c r="I235" s="20"/>
      <c r="J235" s="22"/>
      <c r="K235" s="19"/>
      <c r="L235" s="19"/>
      <c r="M235" s="19"/>
      <c r="N235" s="19"/>
      <c r="O235" s="19"/>
      <c r="P235" s="19"/>
      <c r="Q235" s="19"/>
      <c r="R235" s="19"/>
      <c r="S235" s="19"/>
      <c r="T235" s="19"/>
      <c r="U235" s="21"/>
    </row>
    <row r="236" spans="1:21" ht="16" hidden="1" thickBot="1" x14ac:dyDescent="0.25">
      <c r="A236" s="14">
        <v>2015</v>
      </c>
      <c r="B236" s="15" t="s">
        <v>24</v>
      </c>
      <c r="C236" s="16" t="s">
        <v>22</v>
      </c>
      <c r="D236" s="16" t="str">
        <f>A236&amp;"_"&amp;B236&amp;"_"&amp;C236</f>
        <v>2015_2015 Sample Plot # 03_Avi</v>
      </c>
      <c r="E236" s="17">
        <v>1.8</v>
      </c>
      <c r="F236" s="17">
        <f t="shared" si="246"/>
        <v>0.83</v>
      </c>
      <c r="G236" s="18">
        <v>83</v>
      </c>
      <c r="H236" s="19">
        <f t="shared" si="283"/>
        <v>1.5801909611712288</v>
      </c>
      <c r="I236" s="20">
        <f t="shared" si="247"/>
        <v>158.01909611712287</v>
      </c>
      <c r="J236" s="20">
        <v>496.49600000000004</v>
      </c>
      <c r="K236" s="19">
        <f t="shared" ref="K236:K238" si="305">2.14*(LOG(H236,10))+0.2</f>
        <v>0.62523848678830185</v>
      </c>
      <c r="L236" s="19">
        <f t="shared" ref="L236:L238" si="306">10^K236</f>
        <v>4.2192813580485105</v>
      </c>
      <c r="M236" s="19">
        <f t="shared" ref="M236:M238" si="307">L236*40/1000</f>
        <v>0.16877125432194043</v>
      </c>
      <c r="N236" s="19">
        <f t="shared" ref="N236:N238" si="308">0.923*L236</f>
        <v>3.8943966934787753</v>
      </c>
      <c r="O236" s="19">
        <f t="shared" ref="O236:O238" si="309">N236*40/1000</f>
        <v>0.155775867739151</v>
      </c>
      <c r="P236" s="19">
        <f t="shared" ref="P236:P238" si="310">M236+O236</f>
        <v>0.32454712206109143</v>
      </c>
      <c r="Q236" s="19">
        <f t="shared" ref="Q236:Q238" si="311">L236*0.48</f>
        <v>2.0252550518632848</v>
      </c>
      <c r="R236" s="19">
        <f t="shared" ref="R236:R238" si="312">N236*0.39</f>
        <v>1.5188147104567224</v>
      </c>
      <c r="S236" s="19">
        <f t="shared" ref="S236:S238" si="313">R236+Q236</f>
        <v>3.5440697623200075</v>
      </c>
      <c r="T236" s="19">
        <f t="shared" ref="T236:T238" si="314">S236*40/1000</f>
        <v>0.1417627904928003</v>
      </c>
      <c r="U236" s="21">
        <f t="shared" ref="U236:U238" si="315">(L236+N236)</f>
        <v>8.1136780515272857</v>
      </c>
    </row>
    <row r="237" spans="1:21" ht="16" hidden="1" thickBot="1" x14ac:dyDescent="0.25">
      <c r="A237" s="14">
        <v>2015</v>
      </c>
      <c r="B237" s="15" t="s">
        <v>24</v>
      </c>
      <c r="C237" s="16" t="s">
        <v>22</v>
      </c>
      <c r="D237" s="16" t="str">
        <f>A237&amp;"_"&amp;B237&amp;"_"&amp;C237</f>
        <v>2015_2015 Sample Plot # 03_Avi</v>
      </c>
      <c r="E237" s="17">
        <v>1</v>
      </c>
      <c r="F237" s="17">
        <f t="shared" si="246"/>
        <v>0.66</v>
      </c>
      <c r="G237" s="18">
        <v>66</v>
      </c>
      <c r="H237" s="19">
        <f t="shared" si="283"/>
        <v>1.4701909611712287</v>
      </c>
      <c r="I237" s="20">
        <f t="shared" si="247"/>
        <v>147.01909611712287</v>
      </c>
      <c r="J237" s="20">
        <v>461.93400000000003</v>
      </c>
      <c r="K237" s="19">
        <f t="shared" si="305"/>
        <v>0.55817982147184464</v>
      </c>
      <c r="L237" s="19">
        <f t="shared" si="306"/>
        <v>3.6155953691028175</v>
      </c>
      <c r="M237" s="19">
        <f t="shared" si="307"/>
        <v>0.14462381476411271</v>
      </c>
      <c r="N237" s="19">
        <f t="shared" si="308"/>
        <v>3.3371945256819009</v>
      </c>
      <c r="O237" s="19">
        <f t="shared" si="309"/>
        <v>0.13348778102727604</v>
      </c>
      <c r="P237" s="19">
        <f t="shared" si="310"/>
        <v>0.27811159579138878</v>
      </c>
      <c r="Q237" s="19">
        <f t="shared" si="311"/>
        <v>1.7354857771693524</v>
      </c>
      <c r="R237" s="19">
        <f t="shared" si="312"/>
        <v>1.3015058650159415</v>
      </c>
      <c r="S237" s="19">
        <f t="shared" si="313"/>
        <v>3.0369916421852938</v>
      </c>
      <c r="T237" s="19">
        <f t="shared" si="314"/>
        <v>0.12147966568741175</v>
      </c>
      <c r="U237" s="21">
        <f t="shared" si="315"/>
        <v>6.9527898947847184</v>
      </c>
    </row>
    <row r="238" spans="1:21" ht="16" hidden="1" thickBot="1" x14ac:dyDescent="0.25">
      <c r="A238" s="14">
        <v>2015</v>
      </c>
      <c r="B238" s="15" t="s">
        <v>24</v>
      </c>
      <c r="C238" s="16" t="s">
        <v>22</v>
      </c>
      <c r="D238" s="16" t="str">
        <f>A238&amp;"_"&amp;B238&amp;"_"&amp;C238</f>
        <v>2015_2015 Sample Plot # 03_Avi</v>
      </c>
      <c r="E238" s="17">
        <v>2.2999999999999998</v>
      </c>
      <c r="F238" s="17">
        <f t="shared" si="246"/>
        <v>0.8</v>
      </c>
      <c r="G238" s="18">
        <v>80</v>
      </c>
      <c r="H238" s="19">
        <f t="shared" si="283"/>
        <v>1.3750000000000002</v>
      </c>
      <c r="I238" s="20">
        <f t="shared" si="247"/>
        <v>137.50000000000003</v>
      </c>
      <c r="J238" s="20">
        <v>432.02500000000003</v>
      </c>
      <c r="K238" s="19">
        <f t="shared" si="305"/>
        <v>0.49596777407584242</v>
      </c>
      <c r="L238" s="19">
        <f t="shared" si="306"/>
        <v>3.1330532339520918</v>
      </c>
      <c r="M238" s="19">
        <f t="shared" si="307"/>
        <v>0.12532212935808368</v>
      </c>
      <c r="N238" s="19">
        <f t="shared" si="308"/>
        <v>2.8918081349377807</v>
      </c>
      <c r="O238" s="19">
        <f t="shared" si="309"/>
        <v>0.11567232539751122</v>
      </c>
      <c r="P238" s="19">
        <f t="shared" si="310"/>
        <v>0.24099445475559489</v>
      </c>
      <c r="Q238" s="19">
        <f t="shared" si="311"/>
        <v>1.5038655522970039</v>
      </c>
      <c r="R238" s="19">
        <f t="shared" si="312"/>
        <v>1.1278051726257345</v>
      </c>
      <c r="S238" s="19">
        <f t="shared" si="313"/>
        <v>2.6316707249227385</v>
      </c>
      <c r="T238" s="19">
        <f t="shared" si="314"/>
        <v>0.10526682899690953</v>
      </c>
      <c r="U238" s="21">
        <f t="shared" si="315"/>
        <v>6.0248613688898729</v>
      </c>
    </row>
    <row r="239" spans="1:21" ht="16" hidden="1" thickBot="1" x14ac:dyDescent="0.25">
      <c r="A239" s="14"/>
      <c r="B239" s="15"/>
      <c r="C239" s="16"/>
      <c r="D239" s="16"/>
      <c r="E239" s="17"/>
      <c r="F239" s="17"/>
      <c r="G239" s="18"/>
      <c r="H239" s="19"/>
      <c r="I239" s="20"/>
      <c r="J239" s="22"/>
      <c r="K239" s="19"/>
      <c r="L239" s="19"/>
      <c r="M239" s="19"/>
      <c r="N239" s="19"/>
      <c r="O239" s="19"/>
      <c r="P239" s="19"/>
      <c r="Q239" s="19"/>
      <c r="R239" s="19"/>
      <c r="S239" s="19"/>
      <c r="T239" s="19"/>
      <c r="U239" s="21"/>
    </row>
    <row r="240" spans="1:21" ht="16" hidden="1" thickBot="1" x14ac:dyDescent="0.25">
      <c r="A240" s="14">
        <v>2015</v>
      </c>
      <c r="B240" s="15" t="s">
        <v>24</v>
      </c>
      <c r="C240" s="16" t="s">
        <v>22</v>
      </c>
      <c r="D240" s="16" t="str">
        <f>A240&amp;"_"&amp;B240&amp;"_"&amp;C240</f>
        <v>2015_2015 Sample Plot # 03_Avi</v>
      </c>
      <c r="E240" s="17">
        <v>1.8</v>
      </c>
      <c r="F240" s="17">
        <f t="shared" si="246"/>
        <v>0.7</v>
      </c>
      <c r="G240" s="18">
        <v>70</v>
      </c>
      <c r="H240" s="19">
        <f t="shared" si="283"/>
        <v>0.99</v>
      </c>
      <c r="I240" s="20">
        <f t="shared" si="247"/>
        <v>99</v>
      </c>
      <c r="J240" s="20">
        <v>311.05799999999999</v>
      </c>
      <c r="K240" s="19">
        <f>2.14*(LOG(H240,10))+0.2</f>
        <v>0.19065931643875683</v>
      </c>
      <c r="L240" s="19">
        <f t="shared" ref="L240" si="316">10^K240</f>
        <v>1.5511697130009074</v>
      </c>
      <c r="M240" s="19">
        <f t="shared" ref="M240" si="317">L240*40/1000</f>
        <v>6.2046788520036304E-2</v>
      </c>
      <c r="N240" s="19">
        <f t="shared" ref="N240" si="318">0.923*L240</f>
        <v>1.4317296450998376</v>
      </c>
      <c r="O240" s="19">
        <f t="shared" ref="O240" si="319">N240*40/1000</f>
        <v>5.7269185803993504E-2</v>
      </c>
      <c r="P240" s="19">
        <f t="shared" ref="P240" si="320">M240+O240</f>
        <v>0.11931597432402981</v>
      </c>
      <c r="Q240" s="19">
        <f t="shared" ref="Q240" si="321">L240*0.48</f>
        <v>0.74456146224043551</v>
      </c>
      <c r="R240" s="19">
        <f t="shared" ref="R240" si="322">N240*0.39</f>
        <v>0.55837456158893672</v>
      </c>
      <c r="S240" s="19">
        <f t="shared" ref="S240" si="323">R240+Q240</f>
        <v>1.3029360238293721</v>
      </c>
      <c r="T240" s="19">
        <f t="shared" ref="T240" si="324">S240*40/1000</f>
        <v>5.2117440953174887E-2</v>
      </c>
      <c r="U240" s="21">
        <f t="shared" ref="U240" si="325">(L240+N240)</f>
        <v>2.9828993581007452</v>
      </c>
    </row>
    <row r="241" spans="1:21" ht="16" hidden="1" thickBot="1" x14ac:dyDescent="0.25">
      <c r="A241" s="14"/>
      <c r="B241" s="15"/>
      <c r="C241" s="16"/>
      <c r="D241" s="16"/>
      <c r="E241" s="17"/>
      <c r="F241" s="17"/>
      <c r="G241" s="18"/>
      <c r="H241" s="19"/>
      <c r="I241" s="20"/>
      <c r="J241" s="22"/>
      <c r="K241" s="19"/>
      <c r="L241" s="19"/>
      <c r="M241" s="19"/>
      <c r="N241" s="19"/>
      <c r="O241" s="19"/>
      <c r="P241" s="19"/>
      <c r="Q241" s="19"/>
      <c r="R241" s="19"/>
      <c r="S241" s="19"/>
      <c r="T241" s="19"/>
      <c r="U241" s="21"/>
    </row>
    <row r="242" spans="1:21" ht="16" hidden="1" thickBot="1" x14ac:dyDescent="0.25">
      <c r="A242" s="14">
        <v>2015</v>
      </c>
      <c r="B242" s="15" t="s">
        <v>24</v>
      </c>
      <c r="C242" s="16" t="s">
        <v>22</v>
      </c>
      <c r="D242" s="16" t="str">
        <f>A242&amp;"_"&amp;B242&amp;"_"&amp;C242</f>
        <v>2015_2015 Sample Plot # 03_Avi</v>
      </c>
      <c r="E242" s="17">
        <v>1.4</v>
      </c>
      <c r="F242" s="17">
        <f t="shared" si="246"/>
        <v>0.65</v>
      </c>
      <c r="G242" s="18">
        <v>65</v>
      </c>
      <c r="H242" s="19">
        <f t="shared" si="283"/>
        <v>1.0450000000000002</v>
      </c>
      <c r="I242" s="20">
        <f t="shared" si="247"/>
        <v>104.50000000000001</v>
      </c>
      <c r="J242" s="20">
        <v>328.33900000000006</v>
      </c>
      <c r="K242" s="19">
        <f t="shared" ref="K242:K245" si="326">2.14*(LOG(H242,10))+0.2</f>
        <v>0.24090886155673594</v>
      </c>
      <c r="L242" s="19">
        <f t="shared" ref="L242:L245" si="327">10^K242</f>
        <v>1.7414413865664553</v>
      </c>
      <c r="M242" s="19">
        <f t="shared" ref="M242:M245" si="328">L242*40/1000</f>
        <v>6.9657655462658216E-2</v>
      </c>
      <c r="N242" s="19">
        <f t="shared" ref="N242:N245" si="329">0.923*L242</f>
        <v>1.6073503998008383</v>
      </c>
      <c r="O242" s="19">
        <f t="shared" ref="O242:O245" si="330">N242*40/1000</f>
        <v>6.4294015992033535E-2</v>
      </c>
      <c r="P242" s="19">
        <f t="shared" ref="P242:P245" si="331">M242+O242</f>
        <v>0.13395167145469175</v>
      </c>
      <c r="Q242" s="19">
        <f t="shared" ref="Q242:Q245" si="332">L242*0.48</f>
        <v>0.83589186555189854</v>
      </c>
      <c r="R242" s="19">
        <f t="shared" ref="R242:R245" si="333">N242*0.39</f>
        <v>0.62686665592232693</v>
      </c>
      <c r="S242" s="19">
        <f t="shared" ref="S242:S245" si="334">R242+Q242</f>
        <v>1.4627585214742256</v>
      </c>
      <c r="T242" s="19">
        <f t="shared" ref="T242:T245" si="335">S242*40/1000</f>
        <v>5.8510340858969022E-2</v>
      </c>
      <c r="U242" s="21">
        <f t="shared" ref="U242:U245" si="336">(L242+N242)</f>
        <v>3.3487917863672934</v>
      </c>
    </row>
    <row r="243" spans="1:21" ht="16" hidden="1" thickBot="1" x14ac:dyDescent="0.25">
      <c r="A243" s="14">
        <v>2015</v>
      </c>
      <c r="B243" s="15" t="s">
        <v>24</v>
      </c>
      <c r="C243" s="16" t="s">
        <v>22</v>
      </c>
      <c r="D243" s="16" t="str">
        <f>A243&amp;"_"&amp;B243&amp;"_"&amp;C243</f>
        <v>2015_2015 Sample Plot # 03_Avi</v>
      </c>
      <c r="E243" s="17">
        <v>1.9</v>
      </c>
      <c r="F243" s="17">
        <f t="shared" si="246"/>
        <v>0.8</v>
      </c>
      <c r="G243" s="18">
        <v>80</v>
      </c>
      <c r="H243" s="19">
        <f t="shared" si="283"/>
        <v>1.1000000000000001</v>
      </c>
      <c r="I243" s="20">
        <f t="shared" si="247"/>
        <v>110</v>
      </c>
      <c r="J243" s="20">
        <v>345.62</v>
      </c>
      <c r="K243" s="19">
        <f t="shared" si="326"/>
        <v>0.28858034623860168</v>
      </c>
      <c r="L243" s="19">
        <f t="shared" si="327"/>
        <v>1.9434812104687251</v>
      </c>
      <c r="M243" s="19">
        <f t="shared" si="328"/>
        <v>7.7739248418749005E-2</v>
      </c>
      <c r="N243" s="19">
        <f t="shared" si="329"/>
        <v>1.7938331572626334</v>
      </c>
      <c r="O243" s="19">
        <f t="shared" si="330"/>
        <v>7.1753326290505334E-2</v>
      </c>
      <c r="P243" s="19">
        <f t="shared" si="331"/>
        <v>0.14949257470925434</v>
      </c>
      <c r="Q243" s="19">
        <f t="shared" si="332"/>
        <v>0.932870981024988</v>
      </c>
      <c r="R243" s="19">
        <f t="shared" si="333"/>
        <v>0.69959493133242701</v>
      </c>
      <c r="S243" s="19">
        <f t="shared" si="334"/>
        <v>1.632465912357415</v>
      </c>
      <c r="T243" s="19">
        <f t="shared" si="335"/>
        <v>6.5298636494296597E-2</v>
      </c>
      <c r="U243" s="21">
        <f t="shared" si="336"/>
        <v>3.7373143677313587</v>
      </c>
    </row>
    <row r="244" spans="1:21" ht="16" hidden="1" thickBot="1" x14ac:dyDescent="0.25">
      <c r="A244" s="14">
        <v>2015</v>
      </c>
      <c r="B244" s="15" t="s">
        <v>24</v>
      </c>
      <c r="C244" s="16" t="s">
        <v>22</v>
      </c>
      <c r="D244" s="16" t="str">
        <f>A244&amp;"_"&amp;B244&amp;"_"&amp;C244</f>
        <v>2015_2015 Sample Plot # 03_Avi</v>
      </c>
      <c r="E244" s="17">
        <v>1.3</v>
      </c>
      <c r="F244" s="17">
        <f t="shared" si="246"/>
        <v>0.8</v>
      </c>
      <c r="G244" s="18">
        <v>80</v>
      </c>
      <c r="H244" s="19">
        <f t="shared" si="283"/>
        <v>1.1399108847867603</v>
      </c>
      <c r="I244" s="20">
        <f t="shared" si="247"/>
        <v>113.99108847867603</v>
      </c>
      <c r="J244" s="20">
        <v>358.16000000000008</v>
      </c>
      <c r="K244" s="19">
        <f t="shared" si="326"/>
        <v>0.32170372743686926</v>
      </c>
      <c r="L244" s="19">
        <f t="shared" si="327"/>
        <v>2.0975084902725039</v>
      </c>
      <c r="M244" s="19">
        <f t="shared" si="328"/>
        <v>8.390033961090014E-2</v>
      </c>
      <c r="N244" s="19">
        <f t="shared" si="329"/>
        <v>1.9360003365215213</v>
      </c>
      <c r="O244" s="19">
        <f t="shared" si="330"/>
        <v>7.7440013460860851E-2</v>
      </c>
      <c r="P244" s="19">
        <f t="shared" si="331"/>
        <v>0.16134035307176098</v>
      </c>
      <c r="Q244" s="19">
        <f t="shared" si="332"/>
        <v>1.0068040753308019</v>
      </c>
      <c r="R244" s="19">
        <f t="shared" si="333"/>
        <v>0.75504013124339331</v>
      </c>
      <c r="S244" s="19">
        <f t="shared" si="334"/>
        <v>1.761844206574195</v>
      </c>
      <c r="T244" s="19">
        <f t="shared" si="335"/>
        <v>7.0473768262967806E-2</v>
      </c>
      <c r="U244" s="21">
        <f t="shared" si="336"/>
        <v>4.0335088267940247</v>
      </c>
    </row>
    <row r="245" spans="1:21" ht="16" hidden="1" thickBot="1" x14ac:dyDescent="0.25">
      <c r="A245" s="14">
        <v>2015</v>
      </c>
      <c r="B245" s="15" t="s">
        <v>24</v>
      </c>
      <c r="C245" s="16" t="s">
        <v>22</v>
      </c>
      <c r="D245" s="16" t="str">
        <f>A245&amp;"_"&amp;B245&amp;"_"&amp;C245</f>
        <v>2015_2015 Sample Plot # 03_Avi</v>
      </c>
      <c r="E245" s="17">
        <v>1.2</v>
      </c>
      <c r="F245" s="17">
        <f t="shared" si="246"/>
        <v>0.75</v>
      </c>
      <c r="G245" s="18">
        <v>75</v>
      </c>
      <c r="H245" s="19">
        <f t="shared" si="283"/>
        <v>0.99</v>
      </c>
      <c r="I245" s="20">
        <f t="shared" si="247"/>
        <v>99</v>
      </c>
      <c r="J245" s="20">
        <v>311.05799999999999</v>
      </c>
      <c r="K245" s="19">
        <f t="shared" si="326"/>
        <v>0.19065931643875683</v>
      </c>
      <c r="L245" s="19">
        <f t="shared" si="327"/>
        <v>1.5511697130009074</v>
      </c>
      <c r="M245" s="19">
        <f t="shared" si="328"/>
        <v>6.2046788520036304E-2</v>
      </c>
      <c r="N245" s="19">
        <f t="shared" si="329"/>
        <v>1.4317296450998376</v>
      </c>
      <c r="O245" s="19">
        <f t="shared" si="330"/>
        <v>5.7269185803993504E-2</v>
      </c>
      <c r="P245" s="19">
        <f t="shared" si="331"/>
        <v>0.11931597432402981</v>
      </c>
      <c r="Q245" s="19">
        <f t="shared" si="332"/>
        <v>0.74456146224043551</v>
      </c>
      <c r="R245" s="19">
        <f t="shared" si="333"/>
        <v>0.55837456158893672</v>
      </c>
      <c r="S245" s="19">
        <f t="shared" si="334"/>
        <v>1.3029360238293721</v>
      </c>
      <c r="T245" s="19">
        <f t="shared" si="335"/>
        <v>5.2117440953174887E-2</v>
      </c>
      <c r="U245" s="21">
        <f t="shared" si="336"/>
        <v>2.9828993581007452</v>
      </c>
    </row>
    <row r="246" spans="1:21" ht="16" hidden="1" thickBot="1" x14ac:dyDescent="0.25">
      <c r="A246" s="14"/>
      <c r="B246" s="15"/>
      <c r="C246" s="16"/>
      <c r="D246" s="16"/>
      <c r="E246" s="17"/>
      <c r="F246" s="17"/>
      <c r="G246" s="18"/>
      <c r="H246" s="19"/>
      <c r="I246" s="20"/>
      <c r="J246" s="22"/>
      <c r="K246" s="19"/>
      <c r="L246" s="19"/>
      <c r="M246" s="19"/>
      <c r="N246" s="19"/>
      <c r="O246" s="19"/>
      <c r="P246" s="19"/>
      <c r="Q246" s="19"/>
      <c r="R246" s="19"/>
      <c r="S246" s="19"/>
      <c r="T246" s="19"/>
      <c r="U246" s="21"/>
    </row>
    <row r="247" spans="1:21" ht="16" hidden="1" thickBot="1" x14ac:dyDescent="0.25">
      <c r="A247" s="14">
        <v>2015</v>
      </c>
      <c r="B247" s="15" t="s">
        <v>24</v>
      </c>
      <c r="C247" s="16" t="s">
        <v>22</v>
      </c>
      <c r="D247" s="16" t="str">
        <f>A247&amp;"_"&amp;B247&amp;"_"&amp;C247</f>
        <v>2015_2015 Sample Plot # 03_Avi</v>
      </c>
      <c r="E247" s="17">
        <v>1.2</v>
      </c>
      <c r="F247" s="17">
        <f t="shared" si="246"/>
        <v>0.8</v>
      </c>
      <c r="G247" s="18">
        <v>80</v>
      </c>
      <c r="H247" s="19">
        <f t="shared" si="283"/>
        <v>1.0450000000000002</v>
      </c>
      <c r="I247" s="20">
        <f t="shared" si="247"/>
        <v>104.50000000000001</v>
      </c>
      <c r="J247" s="20">
        <v>328.33900000000006</v>
      </c>
      <c r="K247" s="19">
        <f>2.14*(LOG(H247,10))+0.2</f>
        <v>0.24090886155673594</v>
      </c>
      <c r="L247" s="19">
        <f t="shared" ref="L247" si="337">10^K247</f>
        <v>1.7414413865664553</v>
      </c>
      <c r="M247" s="19">
        <f t="shared" ref="M247" si="338">L247*40/1000</f>
        <v>6.9657655462658216E-2</v>
      </c>
      <c r="N247" s="19">
        <f t="shared" ref="N247" si="339">0.923*L247</f>
        <v>1.6073503998008383</v>
      </c>
      <c r="O247" s="19">
        <f t="shared" ref="O247" si="340">N247*40/1000</f>
        <v>6.4294015992033535E-2</v>
      </c>
      <c r="P247" s="19">
        <f t="shared" ref="P247" si="341">M247+O247</f>
        <v>0.13395167145469175</v>
      </c>
      <c r="Q247" s="19">
        <f t="shared" ref="Q247" si="342">L247*0.48</f>
        <v>0.83589186555189854</v>
      </c>
      <c r="R247" s="19">
        <f t="shared" ref="R247" si="343">N247*0.39</f>
        <v>0.62686665592232693</v>
      </c>
      <c r="S247" s="19">
        <f t="shared" ref="S247" si="344">R247+Q247</f>
        <v>1.4627585214742256</v>
      </c>
      <c r="T247" s="19">
        <f t="shared" ref="T247" si="345">S247*40/1000</f>
        <v>5.8510340858969022E-2</v>
      </c>
      <c r="U247" s="21">
        <f t="shared" ref="U247" si="346">(L247+N247)</f>
        <v>3.3487917863672934</v>
      </c>
    </row>
    <row r="248" spans="1:21" ht="16" hidden="1" thickBot="1" x14ac:dyDescent="0.25">
      <c r="A248" s="14"/>
      <c r="B248" s="15"/>
      <c r="C248" s="16"/>
      <c r="D248" s="16"/>
      <c r="E248" s="17"/>
      <c r="F248" s="17"/>
      <c r="G248" s="18"/>
      <c r="H248" s="19"/>
      <c r="I248" s="20"/>
      <c r="J248" s="22"/>
      <c r="K248" s="19"/>
      <c r="L248" s="19"/>
      <c r="M248" s="19"/>
      <c r="N248" s="19"/>
      <c r="O248" s="19"/>
      <c r="P248" s="19"/>
      <c r="Q248" s="19"/>
      <c r="R248" s="19"/>
      <c r="S248" s="19"/>
      <c r="T248" s="19"/>
      <c r="U248" s="21"/>
    </row>
    <row r="249" spans="1:21" ht="16" hidden="1" thickBot="1" x14ac:dyDescent="0.25">
      <c r="A249" s="14">
        <v>2015</v>
      </c>
      <c r="B249" s="15" t="s">
        <v>24</v>
      </c>
      <c r="C249" s="16" t="s">
        <v>22</v>
      </c>
      <c r="D249" s="16" t="str">
        <f>A249&amp;"_"&amp;B249&amp;"_"&amp;C249</f>
        <v>2015_2015 Sample Plot # 03_Avi</v>
      </c>
      <c r="E249" s="17">
        <v>2.2999999999999998</v>
      </c>
      <c r="F249" s="17">
        <f t="shared" si="246"/>
        <v>1.25</v>
      </c>
      <c r="G249" s="18">
        <v>125</v>
      </c>
      <c r="H249" s="19">
        <f t="shared" si="283"/>
        <v>1.4300000000000004</v>
      </c>
      <c r="I249" s="20">
        <f t="shared" si="247"/>
        <v>143.00000000000003</v>
      </c>
      <c r="J249" s="20">
        <v>449.30600000000004</v>
      </c>
      <c r="K249" s="19">
        <f>2.14*(LOG(H249,10))+0.2</f>
        <v>0.53241912017523252</v>
      </c>
      <c r="L249" s="19">
        <f t="shared" ref="L249" si="347">10^K249</f>
        <v>3.4073686255248572</v>
      </c>
      <c r="M249" s="19">
        <f t="shared" ref="M249" si="348">L249*40/1000</f>
        <v>0.13629474502099431</v>
      </c>
      <c r="N249" s="19">
        <f t="shared" ref="N249" si="349">0.923*L249</f>
        <v>3.1450012413594433</v>
      </c>
      <c r="O249" s="19">
        <f t="shared" ref="O249:O304" si="350">N249*40/1000</f>
        <v>0.12580004965437774</v>
      </c>
      <c r="P249" s="19">
        <f t="shared" ref="P249:P304" si="351">M249+O249</f>
        <v>0.26209479467537206</v>
      </c>
      <c r="Q249" s="19">
        <f t="shared" ref="Q249" si="352">L249*0.48</f>
        <v>1.6355369402519313</v>
      </c>
      <c r="R249" s="19">
        <f t="shared" ref="R249:R304" si="353">N249*0.39</f>
        <v>1.2265504841301829</v>
      </c>
      <c r="S249" s="19">
        <f t="shared" ref="S249:S304" si="354">R249+Q249</f>
        <v>2.8620874243821142</v>
      </c>
      <c r="T249" s="19">
        <f t="shared" ref="T249:T304" si="355">S249*40/1000</f>
        <v>0.11448349697528457</v>
      </c>
      <c r="U249" s="21">
        <f t="shared" ref="U249" si="356">(L249+N249)</f>
        <v>6.5523698668843</v>
      </c>
    </row>
    <row r="250" spans="1:21" ht="16" hidden="1" thickBot="1" x14ac:dyDescent="0.25">
      <c r="A250" s="14"/>
      <c r="B250" s="15"/>
      <c r="C250" s="16"/>
      <c r="D250" s="16"/>
      <c r="E250" s="17"/>
      <c r="F250" s="17"/>
      <c r="G250" s="18"/>
      <c r="H250" s="19"/>
      <c r="I250" s="20"/>
      <c r="J250" s="22"/>
      <c r="K250" s="19"/>
      <c r="L250" s="19"/>
      <c r="M250" s="19"/>
      <c r="N250" s="19"/>
      <c r="O250" s="19"/>
      <c r="P250" s="19"/>
      <c r="Q250" s="19"/>
      <c r="R250" s="19"/>
      <c r="S250" s="19"/>
      <c r="T250" s="19"/>
      <c r="U250" s="21"/>
    </row>
    <row r="251" spans="1:21" ht="16" hidden="1" thickBot="1" x14ac:dyDescent="0.25">
      <c r="A251" s="14"/>
      <c r="B251" s="15"/>
      <c r="C251" s="16"/>
      <c r="D251" s="16"/>
      <c r="E251" s="17"/>
      <c r="F251" s="17"/>
      <c r="G251" s="18"/>
      <c r="H251" s="19"/>
      <c r="I251" s="20"/>
      <c r="J251" s="22"/>
      <c r="K251" s="19"/>
      <c r="L251" s="19"/>
      <c r="M251" s="19"/>
      <c r="N251" s="19"/>
      <c r="O251" s="19"/>
      <c r="P251" s="19"/>
      <c r="Q251" s="19"/>
      <c r="R251" s="19"/>
      <c r="S251" s="19"/>
      <c r="T251" s="19"/>
      <c r="U251" s="21"/>
    </row>
    <row r="252" spans="1:21" ht="16" hidden="1" thickBot="1" x14ac:dyDescent="0.25">
      <c r="A252" s="14">
        <v>2015</v>
      </c>
      <c r="B252" s="15" t="s">
        <v>24</v>
      </c>
      <c r="C252" s="16" t="s">
        <v>22</v>
      </c>
      <c r="D252" s="16" t="str">
        <f>A252&amp;"_"&amp;B252&amp;"_"&amp;C252</f>
        <v>2015_2015 Sample Plot # 03_Avi</v>
      </c>
      <c r="E252" s="17">
        <v>1.2</v>
      </c>
      <c r="F252" s="17">
        <f t="shared" si="246"/>
        <v>0.7</v>
      </c>
      <c r="G252" s="18">
        <v>70</v>
      </c>
      <c r="H252" s="19">
        <f t="shared" si="283"/>
        <v>0.99</v>
      </c>
      <c r="I252" s="20">
        <f t="shared" si="247"/>
        <v>99</v>
      </c>
      <c r="J252" s="20">
        <v>311.05799999999999</v>
      </c>
      <c r="K252" s="19">
        <f t="shared" ref="K252:K255" si="357">2.14*(LOG(H252,10))+0.2</f>
        <v>0.19065931643875683</v>
      </c>
      <c r="L252" s="19">
        <f t="shared" ref="L252:L255" si="358">10^K252</f>
        <v>1.5511697130009074</v>
      </c>
      <c r="M252" s="19">
        <f t="shared" si="291"/>
        <v>6.2046788520036304E-2</v>
      </c>
      <c r="N252" s="19">
        <f t="shared" ref="N252:N255" si="359">0.923*L252</f>
        <v>1.4317296450998376</v>
      </c>
      <c r="O252" s="19">
        <f t="shared" si="350"/>
        <v>5.7269185803993504E-2</v>
      </c>
      <c r="P252" s="19">
        <f t="shared" si="351"/>
        <v>0.11931597432402981</v>
      </c>
      <c r="Q252" s="19">
        <f t="shared" si="295"/>
        <v>0.74456146224043551</v>
      </c>
      <c r="R252" s="19">
        <f t="shared" si="353"/>
        <v>0.55837456158893672</v>
      </c>
      <c r="S252" s="19">
        <f t="shared" si="354"/>
        <v>1.3029360238293721</v>
      </c>
      <c r="T252" s="19">
        <f t="shared" si="355"/>
        <v>5.2117440953174887E-2</v>
      </c>
      <c r="U252" s="21">
        <f t="shared" si="299"/>
        <v>2.9828993581007452</v>
      </c>
    </row>
    <row r="253" spans="1:21" ht="16" hidden="1" thickBot="1" x14ac:dyDescent="0.25">
      <c r="A253" s="14">
        <v>2015</v>
      </c>
      <c r="B253" s="15" t="s">
        <v>24</v>
      </c>
      <c r="C253" s="16" t="s">
        <v>22</v>
      </c>
      <c r="D253" s="16" t="str">
        <f>A253&amp;"_"&amp;B253&amp;"_"&amp;C253</f>
        <v>2015_2015 Sample Plot # 03_Avi</v>
      </c>
      <c r="E253" s="17">
        <v>1.1000000000000001</v>
      </c>
      <c r="F253" s="17">
        <f t="shared" si="246"/>
        <v>0.74</v>
      </c>
      <c r="G253" s="18">
        <v>74</v>
      </c>
      <c r="H253" s="19">
        <f t="shared" si="283"/>
        <v>1.5952100572883514</v>
      </c>
      <c r="I253" s="20">
        <f t="shared" si="247"/>
        <v>159.52100572883515</v>
      </c>
      <c r="J253" s="20">
        <v>501.21500000000003</v>
      </c>
      <c r="K253" s="19">
        <f t="shared" si="357"/>
        <v>0.63403026119649941</v>
      </c>
      <c r="L253" s="19">
        <f t="shared" si="358"/>
        <v>4.3055661019193563</v>
      </c>
      <c r="M253" s="19">
        <f t="shared" si="291"/>
        <v>0.17222264407677426</v>
      </c>
      <c r="N253" s="19">
        <f t="shared" si="359"/>
        <v>3.9740375120715661</v>
      </c>
      <c r="O253" s="19">
        <f t="shared" si="350"/>
        <v>0.15896150048286264</v>
      </c>
      <c r="P253" s="19">
        <f t="shared" si="351"/>
        <v>0.33118414455963691</v>
      </c>
      <c r="Q253" s="19">
        <f t="shared" si="295"/>
        <v>2.0666717289212908</v>
      </c>
      <c r="R253" s="19">
        <f t="shared" si="353"/>
        <v>1.5498746297079109</v>
      </c>
      <c r="S253" s="19">
        <f t="shared" si="354"/>
        <v>3.6165463586292015</v>
      </c>
      <c r="T253" s="19">
        <f t="shared" si="355"/>
        <v>0.14466185434516804</v>
      </c>
      <c r="U253" s="21">
        <f t="shared" si="299"/>
        <v>8.2796036139909219</v>
      </c>
    </row>
    <row r="254" spans="1:21" ht="16" hidden="1" thickBot="1" x14ac:dyDescent="0.25">
      <c r="A254" s="14">
        <v>2015</v>
      </c>
      <c r="B254" s="15" t="s">
        <v>24</v>
      </c>
      <c r="C254" s="16" t="s">
        <v>22</v>
      </c>
      <c r="D254" s="16" t="str">
        <f>A254&amp;"_"&amp;B254&amp;"_"&amp;C254</f>
        <v>2015_2015 Sample Plot # 03_Avi</v>
      </c>
      <c r="E254" s="17">
        <v>1.2</v>
      </c>
      <c r="F254" s="17">
        <f t="shared" si="246"/>
        <v>0.65</v>
      </c>
      <c r="G254" s="18">
        <v>65</v>
      </c>
      <c r="H254" s="19">
        <f t="shared" si="283"/>
        <v>1.5052005092297902</v>
      </c>
      <c r="I254" s="20">
        <f t="shared" si="247"/>
        <v>150.52005092297901</v>
      </c>
      <c r="J254" s="20">
        <v>472.93400000000003</v>
      </c>
      <c r="K254" s="19">
        <f t="shared" si="357"/>
        <v>0.58005192307173592</v>
      </c>
      <c r="L254" s="19">
        <f t="shared" si="358"/>
        <v>3.8023485345214931</v>
      </c>
      <c r="M254" s="19">
        <f t="shared" si="291"/>
        <v>0.15209394138085972</v>
      </c>
      <c r="N254" s="19">
        <f t="shared" si="359"/>
        <v>3.5095676973633383</v>
      </c>
      <c r="O254" s="19">
        <f t="shared" si="350"/>
        <v>0.14038270789453353</v>
      </c>
      <c r="P254" s="19">
        <f t="shared" si="351"/>
        <v>0.29247664927539324</v>
      </c>
      <c r="Q254" s="19">
        <f t="shared" si="295"/>
        <v>1.8251272965703167</v>
      </c>
      <c r="R254" s="19">
        <f t="shared" si="353"/>
        <v>1.3687314019717021</v>
      </c>
      <c r="S254" s="19">
        <f t="shared" si="354"/>
        <v>3.1938586985420185</v>
      </c>
      <c r="T254" s="19">
        <f t="shared" si="355"/>
        <v>0.12775434794168075</v>
      </c>
      <c r="U254" s="21">
        <f t="shared" si="299"/>
        <v>7.3119162318848314</v>
      </c>
    </row>
    <row r="255" spans="1:21" ht="16" hidden="1" thickBot="1" x14ac:dyDescent="0.25">
      <c r="A255" s="14">
        <v>2015</v>
      </c>
      <c r="B255" s="15" t="s">
        <v>24</v>
      </c>
      <c r="C255" s="16" t="s">
        <v>22</v>
      </c>
      <c r="D255" s="16" t="str">
        <f>A255&amp;"_"&amp;B255&amp;"_"&amp;C255</f>
        <v>2015_2015 Sample Plot # 03_Avi</v>
      </c>
      <c r="E255" s="17">
        <v>1.7</v>
      </c>
      <c r="F255" s="17">
        <f t="shared" si="246"/>
        <v>0.6</v>
      </c>
      <c r="G255" s="18">
        <v>60</v>
      </c>
      <c r="H255" s="19">
        <f t="shared" si="283"/>
        <v>0.93500000000000016</v>
      </c>
      <c r="I255" s="20">
        <f t="shared" si="247"/>
        <v>93.500000000000014</v>
      </c>
      <c r="J255" s="20">
        <v>293.77700000000004</v>
      </c>
      <c r="K255" s="19">
        <f t="shared" si="357"/>
        <v>0.13753684726718821</v>
      </c>
      <c r="L255" s="19">
        <f t="shared" si="358"/>
        <v>1.3725774109815871</v>
      </c>
      <c r="M255" s="19">
        <f t="shared" si="291"/>
        <v>5.4903096439263485E-2</v>
      </c>
      <c r="N255" s="19">
        <f t="shared" si="359"/>
        <v>1.266888950336005</v>
      </c>
      <c r="O255" s="19">
        <f t="shared" si="350"/>
        <v>5.0675558013440203E-2</v>
      </c>
      <c r="P255" s="19">
        <f t="shared" si="351"/>
        <v>0.10557865445270369</v>
      </c>
      <c r="Q255" s="19">
        <f t="shared" si="295"/>
        <v>0.65883715727116177</v>
      </c>
      <c r="R255" s="19">
        <f t="shared" si="353"/>
        <v>0.49408669063104199</v>
      </c>
      <c r="S255" s="19">
        <f t="shared" si="354"/>
        <v>1.1529238479022037</v>
      </c>
      <c r="T255" s="19">
        <f t="shared" si="355"/>
        <v>4.6116953916088152E-2</v>
      </c>
      <c r="U255" s="21">
        <f t="shared" si="299"/>
        <v>2.6394663613175924</v>
      </c>
    </row>
    <row r="256" spans="1:21" ht="16" hidden="1" thickBot="1" x14ac:dyDescent="0.25">
      <c r="A256" s="14"/>
      <c r="B256" s="15"/>
      <c r="C256" s="16"/>
      <c r="D256" s="16"/>
      <c r="E256" s="17"/>
      <c r="F256" s="17"/>
      <c r="G256" s="18"/>
      <c r="H256" s="19"/>
      <c r="I256" s="20"/>
      <c r="J256" s="22"/>
      <c r="K256" s="19"/>
      <c r="L256" s="19"/>
      <c r="M256" s="19"/>
      <c r="N256" s="19"/>
      <c r="O256" s="19"/>
      <c r="P256" s="19"/>
      <c r="Q256" s="19"/>
      <c r="R256" s="19"/>
      <c r="S256" s="19"/>
      <c r="T256" s="19"/>
      <c r="U256" s="21"/>
    </row>
    <row r="257" spans="1:21" ht="16" hidden="1" thickBot="1" x14ac:dyDescent="0.25">
      <c r="A257" s="14">
        <v>2015</v>
      </c>
      <c r="B257" s="15" t="s">
        <v>24</v>
      </c>
      <c r="C257" s="16" t="s">
        <v>22</v>
      </c>
      <c r="D257" s="16" t="str">
        <f t="shared" ref="D257:D266" si="360">A257&amp;"_"&amp;B257&amp;"_"&amp;C257</f>
        <v>2015_2015 Sample Plot # 03_Avi</v>
      </c>
      <c r="E257" s="17">
        <v>2.8</v>
      </c>
      <c r="F257" s="17">
        <f t="shared" si="246"/>
        <v>1.1000000000000001</v>
      </c>
      <c r="G257" s="18">
        <v>110</v>
      </c>
      <c r="H257" s="19">
        <f t="shared" si="283"/>
        <v>2.0900000000000003</v>
      </c>
      <c r="I257" s="20">
        <f t="shared" si="247"/>
        <v>209.00000000000003</v>
      </c>
      <c r="J257" s="20">
        <v>656.67800000000011</v>
      </c>
      <c r="K257" s="19">
        <f t="shared" ref="K257:K266" si="361">2.14*(LOG(H257,10))+0.2</f>
        <v>0.8851130522776558</v>
      </c>
      <c r="L257" s="19">
        <f t="shared" ref="L257:L266" si="362">10^K257</f>
        <v>7.675612691427343</v>
      </c>
      <c r="M257" s="19">
        <f t="shared" ref="M257:M266" si="363">L257*40/1000</f>
        <v>0.30702450765709377</v>
      </c>
      <c r="N257" s="19">
        <f t="shared" ref="N257:N266" si="364">0.923*L257</f>
        <v>7.0845905141874379</v>
      </c>
      <c r="O257" s="19">
        <f t="shared" ref="O257:O266" si="365">N257*40/1000</f>
        <v>0.28338362056749755</v>
      </c>
      <c r="P257" s="19">
        <f t="shared" ref="P257:P266" si="366">M257+O257</f>
        <v>0.59040812822459132</v>
      </c>
      <c r="Q257" s="19">
        <f t="shared" ref="Q257:Q266" si="367">L257*0.48</f>
        <v>3.6842940918851244</v>
      </c>
      <c r="R257" s="19">
        <f t="shared" ref="R257:R266" si="368">N257*0.39</f>
        <v>2.7629903005331009</v>
      </c>
      <c r="S257" s="19">
        <f t="shared" ref="S257:S266" si="369">R257+Q257</f>
        <v>6.4472843924182257</v>
      </c>
      <c r="T257" s="19">
        <f t="shared" ref="T257:T266" si="370">S257*40/1000</f>
        <v>0.25789137569672904</v>
      </c>
      <c r="U257" s="21">
        <f t="shared" ref="U257:U266" si="371">(L257+N257)</f>
        <v>14.760203205614781</v>
      </c>
    </row>
    <row r="258" spans="1:21" ht="16" hidden="1" thickBot="1" x14ac:dyDescent="0.25">
      <c r="A258" s="14">
        <v>2015</v>
      </c>
      <c r="B258" s="15" t="s">
        <v>24</v>
      </c>
      <c r="C258" s="16" t="s">
        <v>22</v>
      </c>
      <c r="D258" s="16" t="str">
        <f t="shared" si="360"/>
        <v>2015_2015 Sample Plot # 03_Avi</v>
      </c>
      <c r="E258" s="17">
        <v>1.1000000000000001</v>
      </c>
      <c r="F258" s="17">
        <f t="shared" si="246"/>
        <v>0.67</v>
      </c>
      <c r="G258" s="18">
        <v>67</v>
      </c>
      <c r="H258" s="19">
        <f t="shared" si="283"/>
        <v>1.2100000000000002</v>
      </c>
      <c r="I258" s="20">
        <f t="shared" si="247"/>
        <v>121.00000000000001</v>
      </c>
      <c r="J258" s="20">
        <v>380.18200000000002</v>
      </c>
      <c r="K258" s="19">
        <f t="shared" si="361"/>
        <v>0.3771606924772033</v>
      </c>
      <c r="L258" s="19">
        <f t="shared" si="362"/>
        <v>2.3832011099622754</v>
      </c>
      <c r="M258" s="19">
        <f t="shared" si="363"/>
        <v>9.5328044398491019E-2</v>
      </c>
      <c r="N258" s="19">
        <f t="shared" si="364"/>
        <v>2.1996946244951805</v>
      </c>
      <c r="O258" s="19">
        <f t="shared" si="365"/>
        <v>8.7987784979807221E-2</v>
      </c>
      <c r="P258" s="19">
        <f t="shared" si="366"/>
        <v>0.18331582937829824</v>
      </c>
      <c r="Q258" s="19">
        <f t="shared" si="367"/>
        <v>1.1439365327818922</v>
      </c>
      <c r="R258" s="19">
        <f t="shared" si="368"/>
        <v>0.85788090355312041</v>
      </c>
      <c r="S258" s="19">
        <f t="shared" si="369"/>
        <v>2.0018174363350125</v>
      </c>
      <c r="T258" s="19">
        <f t="shared" si="370"/>
        <v>8.007269745340051E-2</v>
      </c>
      <c r="U258" s="21">
        <f t="shared" si="371"/>
        <v>4.5828957344574555</v>
      </c>
    </row>
    <row r="259" spans="1:21" ht="16" hidden="1" thickBot="1" x14ac:dyDescent="0.25">
      <c r="A259" s="14">
        <v>2015</v>
      </c>
      <c r="B259" s="15" t="s">
        <v>24</v>
      </c>
      <c r="C259" s="16" t="s">
        <v>22</v>
      </c>
      <c r="D259" s="16" t="str">
        <f t="shared" si="360"/>
        <v>2015_2015 Sample Plot # 03_Avi</v>
      </c>
      <c r="E259" s="17">
        <v>1.5</v>
      </c>
      <c r="F259" s="17">
        <f t="shared" ref="F259:F322" si="372">G259/100</f>
        <v>0.81</v>
      </c>
      <c r="G259" s="18">
        <v>81</v>
      </c>
      <c r="H259" s="19">
        <f t="shared" si="283"/>
        <v>1.6652291534054742</v>
      </c>
      <c r="I259" s="20">
        <f t="shared" ref="I259:I322" si="373">J259/3.142</f>
        <v>166.52291534054743</v>
      </c>
      <c r="J259" s="20">
        <v>523.21500000000003</v>
      </c>
      <c r="K259" s="19">
        <f t="shared" si="361"/>
        <v>0.67395437184926654</v>
      </c>
      <c r="L259" s="19">
        <f t="shared" si="362"/>
        <v>4.7201344765131203</v>
      </c>
      <c r="M259" s="19">
        <f t="shared" si="363"/>
        <v>0.1888053790605248</v>
      </c>
      <c r="N259" s="19">
        <f t="shared" si="364"/>
        <v>4.3566841218216101</v>
      </c>
      <c r="O259" s="19">
        <f t="shared" si="365"/>
        <v>0.1742673648728644</v>
      </c>
      <c r="P259" s="19">
        <f t="shared" si="366"/>
        <v>0.36307274393338917</v>
      </c>
      <c r="Q259" s="19">
        <f t="shared" si="367"/>
        <v>2.2656645487262979</v>
      </c>
      <c r="R259" s="19">
        <f t="shared" si="368"/>
        <v>1.6991068075104281</v>
      </c>
      <c r="S259" s="19">
        <f t="shared" si="369"/>
        <v>3.9647713562367262</v>
      </c>
      <c r="T259" s="19">
        <f t="shared" si="370"/>
        <v>0.15859085424946903</v>
      </c>
      <c r="U259" s="21">
        <f t="shared" si="371"/>
        <v>9.0768185983347305</v>
      </c>
    </row>
    <row r="260" spans="1:21" ht="16" hidden="1" thickBot="1" x14ac:dyDescent="0.25">
      <c r="A260" s="14">
        <v>2015</v>
      </c>
      <c r="B260" s="15" t="s">
        <v>24</v>
      </c>
      <c r="C260" s="16" t="s">
        <v>22</v>
      </c>
      <c r="D260" s="16" t="str">
        <f t="shared" si="360"/>
        <v>2015_2015 Sample Plot # 03_Avi</v>
      </c>
      <c r="E260" s="17">
        <v>1</v>
      </c>
      <c r="F260" s="17">
        <f t="shared" si="372"/>
        <v>0.7</v>
      </c>
      <c r="G260" s="18">
        <v>70</v>
      </c>
      <c r="H260" s="19">
        <f t="shared" si="283"/>
        <v>1.28520050922979</v>
      </c>
      <c r="I260" s="20">
        <f t="shared" si="373"/>
        <v>128.52005092297901</v>
      </c>
      <c r="J260" s="20">
        <v>403.81000000000006</v>
      </c>
      <c r="K260" s="19">
        <f t="shared" si="361"/>
        <v>0.43319770237067068</v>
      </c>
      <c r="L260" s="19">
        <f t="shared" si="362"/>
        <v>2.7114256638880225</v>
      </c>
      <c r="M260" s="19">
        <f t="shared" si="363"/>
        <v>0.10845702655552089</v>
      </c>
      <c r="N260" s="19">
        <f t="shared" si="364"/>
        <v>2.502645887768645</v>
      </c>
      <c r="O260" s="19">
        <f t="shared" si="365"/>
        <v>0.10010583551074581</v>
      </c>
      <c r="P260" s="19">
        <f t="shared" si="366"/>
        <v>0.2085628620662667</v>
      </c>
      <c r="Q260" s="19">
        <f t="shared" si="367"/>
        <v>1.3014843186662508</v>
      </c>
      <c r="R260" s="19">
        <f t="shared" si="368"/>
        <v>0.9760318962297716</v>
      </c>
      <c r="S260" s="19">
        <f t="shared" si="369"/>
        <v>2.2775162148960222</v>
      </c>
      <c r="T260" s="19">
        <f t="shared" si="370"/>
        <v>9.1100648595840883E-2</v>
      </c>
      <c r="U260" s="21">
        <f t="shared" si="371"/>
        <v>5.2140715516566676</v>
      </c>
    </row>
    <row r="261" spans="1:21" ht="16" hidden="1" thickBot="1" x14ac:dyDescent="0.25">
      <c r="A261" s="14">
        <v>2015</v>
      </c>
      <c r="B261" s="15" t="s">
        <v>24</v>
      </c>
      <c r="C261" s="16" t="s">
        <v>22</v>
      </c>
      <c r="D261" s="16" t="str">
        <f t="shared" si="360"/>
        <v>2015_2015 Sample Plot # 03_Avi</v>
      </c>
      <c r="E261" s="17">
        <v>1.8</v>
      </c>
      <c r="F261" s="17">
        <f t="shared" si="372"/>
        <v>0.9</v>
      </c>
      <c r="G261" s="18">
        <v>90</v>
      </c>
      <c r="H261" s="19">
        <f t="shared" si="283"/>
        <v>1.76</v>
      </c>
      <c r="I261" s="20">
        <f t="shared" si="373"/>
        <v>176</v>
      </c>
      <c r="J261" s="20">
        <v>552.99199999999996</v>
      </c>
      <c r="K261" s="19">
        <f t="shared" si="361"/>
        <v>0.72539710912228061</v>
      </c>
      <c r="L261" s="19">
        <f t="shared" si="362"/>
        <v>5.3137009504618158</v>
      </c>
      <c r="M261" s="19">
        <f t="shared" si="363"/>
        <v>0.21254803801847263</v>
      </c>
      <c r="N261" s="19">
        <f t="shared" si="364"/>
        <v>4.9045459772762561</v>
      </c>
      <c r="O261" s="19">
        <f t="shared" si="365"/>
        <v>0.19618183909105025</v>
      </c>
      <c r="P261" s="19">
        <f t="shared" si="366"/>
        <v>0.40872987710952291</v>
      </c>
      <c r="Q261" s="19">
        <f t="shared" si="367"/>
        <v>2.5505764562216715</v>
      </c>
      <c r="R261" s="19">
        <f t="shared" si="368"/>
        <v>1.9127729311377399</v>
      </c>
      <c r="S261" s="19">
        <f t="shared" si="369"/>
        <v>4.4633493873594112</v>
      </c>
      <c r="T261" s="19">
        <f t="shared" si="370"/>
        <v>0.17853397549437644</v>
      </c>
      <c r="U261" s="21">
        <f t="shared" si="371"/>
        <v>10.218246927738072</v>
      </c>
    </row>
    <row r="262" spans="1:21" ht="16" hidden="1" thickBot="1" x14ac:dyDescent="0.25">
      <c r="A262" s="14">
        <v>2015</v>
      </c>
      <c r="B262" s="15" t="s">
        <v>24</v>
      </c>
      <c r="C262" s="16" t="s">
        <v>22</v>
      </c>
      <c r="D262" s="16" t="str">
        <f t="shared" si="360"/>
        <v>2015_2015 Sample Plot # 03_Avi</v>
      </c>
      <c r="E262" s="17">
        <v>2.1</v>
      </c>
      <c r="F262" s="17">
        <f t="shared" si="372"/>
        <v>1</v>
      </c>
      <c r="G262" s="18">
        <v>100</v>
      </c>
      <c r="H262" s="19">
        <f t="shared" si="283"/>
        <v>1.32</v>
      </c>
      <c r="I262" s="20">
        <f t="shared" si="373"/>
        <v>132</v>
      </c>
      <c r="J262" s="20">
        <v>414.74399999999997</v>
      </c>
      <c r="K262" s="19">
        <f t="shared" si="361"/>
        <v>0.45802821278051881</v>
      </c>
      <c r="L262" s="19">
        <f t="shared" si="362"/>
        <v>2.8709670806716865</v>
      </c>
      <c r="M262" s="19">
        <f t="shared" si="363"/>
        <v>0.11483868322686747</v>
      </c>
      <c r="N262" s="19">
        <f t="shared" si="364"/>
        <v>2.649902615459967</v>
      </c>
      <c r="O262" s="19">
        <f t="shared" si="365"/>
        <v>0.10599610461839867</v>
      </c>
      <c r="P262" s="19">
        <f t="shared" si="366"/>
        <v>0.22083478784526614</v>
      </c>
      <c r="Q262" s="19">
        <f t="shared" si="367"/>
        <v>1.3780641987224094</v>
      </c>
      <c r="R262" s="19">
        <f t="shared" si="368"/>
        <v>1.0334620200293871</v>
      </c>
      <c r="S262" s="19">
        <f t="shared" si="369"/>
        <v>2.4115262187517965</v>
      </c>
      <c r="T262" s="19">
        <f t="shared" si="370"/>
        <v>9.6461048750071859E-2</v>
      </c>
      <c r="U262" s="21">
        <f t="shared" si="371"/>
        <v>5.520869696131653</v>
      </c>
    </row>
    <row r="263" spans="1:21" ht="16" hidden="1" thickBot="1" x14ac:dyDescent="0.25">
      <c r="A263" s="14">
        <v>2015</v>
      </c>
      <c r="B263" s="15" t="s">
        <v>24</v>
      </c>
      <c r="C263" s="16" t="s">
        <v>22</v>
      </c>
      <c r="D263" s="16" t="str">
        <f t="shared" si="360"/>
        <v>2015_2015 Sample Plot # 03_Avi</v>
      </c>
      <c r="E263" s="17">
        <v>1.7</v>
      </c>
      <c r="F263" s="17">
        <f t="shared" si="372"/>
        <v>0.9</v>
      </c>
      <c r="G263" s="18">
        <v>90</v>
      </c>
      <c r="H263" s="19">
        <f t="shared" si="283"/>
        <v>1.2100000000000002</v>
      </c>
      <c r="I263" s="20">
        <f t="shared" si="373"/>
        <v>121.00000000000001</v>
      </c>
      <c r="J263" s="20">
        <v>380.18200000000002</v>
      </c>
      <c r="K263" s="19">
        <f t="shared" si="361"/>
        <v>0.3771606924772033</v>
      </c>
      <c r="L263" s="19">
        <f t="shared" si="362"/>
        <v>2.3832011099622754</v>
      </c>
      <c r="M263" s="19">
        <f t="shared" si="363"/>
        <v>9.5328044398491019E-2</v>
      </c>
      <c r="N263" s="19">
        <f t="shared" si="364"/>
        <v>2.1996946244951805</v>
      </c>
      <c r="O263" s="19">
        <f t="shared" si="365"/>
        <v>8.7987784979807221E-2</v>
      </c>
      <c r="P263" s="19">
        <f t="shared" si="366"/>
        <v>0.18331582937829824</v>
      </c>
      <c r="Q263" s="19">
        <f t="shared" si="367"/>
        <v>1.1439365327818922</v>
      </c>
      <c r="R263" s="19">
        <f t="shared" si="368"/>
        <v>0.85788090355312041</v>
      </c>
      <c r="S263" s="19">
        <f t="shared" si="369"/>
        <v>2.0018174363350125</v>
      </c>
      <c r="T263" s="19">
        <f t="shared" si="370"/>
        <v>8.007269745340051E-2</v>
      </c>
      <c r="U263" s="21">
        <f t="shared" si="371"/>
        <v>4.5828957344574555</v>
      </c>
    </row>
    <row r="264" spans="1:21" ht="16" hidden="1" thickBot="1" x14ac:dyDescent="0.25">
      <c r="A264" s="14">
        <v>2015</v>
      </c>
      <c r="B264" s="15" t="s">
        <v>24</v>
      </c>
      <c r="C264" s="16" t="s">
        <v>22</v>
      </c>
      <c r="D264" s="16" t="str">
        <f t="shared" si="360"/>
        <v>2015_2015 Sample Plot # 03_Avi</v>
      </c>
      <c r="E264" s="17">
        <v>1.3</v>
      </c>
      <c r="F264" s="17">
        <f t="shared" si="372"/>
        <v>0.7</v>
      </c>
      <c r="G264" s="18">
        <v>70</v>
      </c>
      <c r="H264" s="19">
        <f t="shared" si="283"/>
        <v>1.3461171228516868</v>
      </c>
      <c r="I264" s="20">
        <f t="shared" si="373"/>
        <v>134.61171228516869</v>
      </c>
      <c r="J264" s="20">
        <v>422.95000000000005</v>
      </c>
      <c r="K264" s="19">
        <f t="shared" si="361"/>
        <v>0.47623729598628156</v>
      </c>
      <c r="L264" s="19">
        <f t="shared" si="362"/>
        <v>2.9939000393990232</v>
      </c>
      <c r="M264" s="19">
        <f t="shared" si="363"/>
        <v>0.11975600157596092</v>
      </c>
      <c r="N264" s="19">
        <f t="shared" si="364"/>
        <v>2.7633697363652985</v>
      </c>
      <c r="O264" s="19">
        <f t="shared" si="365"/>
        <v>0.11053478945461194</v>
      </c>
      <c r="P264" s="19">
        <f t="shared" si="366"/>
        <v>0.23029079103057287</v>
      </c>
      <c r="Q264" s="19">
        <f t="shared" si="367"/>
        <v>1.4370720189115311</v>
      </c>
      <c r="R264" s="19">
        <f t="shared" si="368"/>
        <v>1.0777141971824664</v>
      </c>
      <c r="S264" s="19">
        <f t="shared" si="369"/>
        <v>2.5147862160939978</v>
      </c>
      <c r="T264" s="19">
        <f t="shared" si="370"/>
        <v>0.10059144864375992</v>
      </c>
      <c r="U264" s="21">
        <f t="shared" si="371"/>
        <v>5.7572697757643212</v>
      </c>
    </row>
    <row r="265" spans="1:21" ht="16" hidden="1" thickBot="1" x14ac:dyDescent="0.25">
      <c r="A265" s="14">
        <v>2015</v>
      </c>
      <c r="B265" s="15" t="s">
        <v>24</v>
      </c>
      <c r="C265" s="16" t="s">
        <v>22</v>
      </c>
      <c r="D265" s="16" t="str">
        <f t="shared" si="360"/>
        <v>2015_2015 Sample Plot # 03_Avi</v>
      </c>
      <c r="E265" s="17">
        <v>2</v>
      </c>
      <c r="F265" s="17">
        <f t="shared" si="372"/>
        <v>0.9</v>
      </c>
      <c r="G265" s="18">
        <v>90</v>
      </c>
      <c r="H265" s="19">
        <f t="shared" si="283"/>
        <v>1.7585295989815406</v>
      </c>
      <c r="I265" s="20">
        <f t="shared" si="373"/>
        <v>175.85295989815407</v>
      </c>
      <c r="J265" s="20">
        <v>552.53000000000009</v>
      </c>
      <c r="K265" s="19">
        <f t="shared" si="361"/>
        <v>0.72462032079357441</v>
      </c>
      <c r="L265" s="19">
        <f t="shared" si="362"/>
        <v>5.3042052467928187</v>
      </c>
      <c r="M265" s="19">
        <f t="shared" si="363"/>
        <v>0.21216820987171275</v>
      </c>
      <c r="N265" s="19">
        <f t="shared" si="364"/>
        <v>4.8957814427897715</v>
      </c>
      <c r="O265" s="19">
        <f t="shared" si="365"/>
        <v>0.19583125771159088</v>
      </c>
      <c r="P265" s="19">
        <f t="shared" si="366"/>
        <v>0.40799946758330363</v>
      </c>
      <c r="Q265" s="19">
        <f t="shared" si="367"/>
        <v>2.5460185184605528</v>
      </c>
      <c r="R265" s="19">
        <f t="shared" si="368"/>
        <v>1.909354762688011</v>
      </c>
      <c r="S265" s="19">
        <f t="shared" si="369"/>
        <v>4.4553732811485638</v>
      </c>
      <c r="T265" s="19">
        <f t="shared" si="370"/>
        <v>0.17821493124594256</v>
      </c>
      <c r="U265" s="21">
        <f t="shared" si="371"/>
        <v>10.199986689582591</v>
      </c>
    </row>
    <row r="266" spans="1:21" ht="16" hidden="1" thickBot="1" x14ac:dyDescent="0.25">
      <c r="A266" s="14">
        <v>2015</v>
      </c>
      <c r="B266" s="15" t="s">
        <v>24</v>
      </c>
      <c r="C266" s="16" t="s">
        <v>22</v>
      </c>
      <c r="D266" s="16" t="str">
        <f t="shared" si="360"/>
        <v>2015_2015 Sample Plot # 03_Avi</v>
      </c>
      <c r="E266" s="17">
        <v>1</v>
      </c>
      <c r="F266" s="17">
        <f t="shared" si="372"/>
        <v>0.86</v>
      </c>
      <c r="G266" s="18">
        <v>86</v>
      </c>
      <c r="H266" s="19">
        <f t="shared" si="283"/>
        <v>1.5251909611712287</v>
      </c>
      <c r="I266" s="20">
        <f t="shared" si="373"/>
        <v>152.51909611712287</v>
      </c>
      <c r="J266" s="20">
        <v>479.21500000000003</v>
      </c>
      <c r="K266" s="19">
        <f t="shared" si="361"/>
        <v>0.59231383684413963</v>
      </c>
      <c r="L266" s="19">
        <f t="shared" si="362"/>
        <v>3.9112343358289619</v>
      </c>
      <c r="M266" s="19">
        <f t="shared" si="363"/>
        <v>0.15644937343315848</v>
      </c>
      <c r="N266" s="19">
        <f t="shared" si="364"/>
        <v>3.6100692919701318</v>
      </c>
      <c r="O266" s="19">
        <f t="shared" si="365"/>
        <v>0.14440277167880528</v>
      </c>
      <c r="P266" s="19">
        <f t="shared" si="366"/>
        <v>0.30085214511196379</v>
      </c>
      <c r="Q266" s="19">
        <f t="shared" si="367"/>
        <v>1.8773924811979017</v>
      </c>
      <c r="R266" s="19">
        <f t="shared" si="368"/>
        <v>1.4079270238683514</v>
      </c>
      <c r="S266" s="19">
        <f t="shared" si="369"/>
        <v>3.2853195050662531</v>
      </c>
      <c r="T266" s="19">
        <f t="shared" si="370"/>
        <v>0.13141278020265015</v>
      </c>
      <c r="U266" s="21">
        <f t="shared" si="371"/>
        <v>7.5213036277990941</v>
      </c>
    </row>
    <row r="267" spans="1:21" ht="16" hidden="1" thickBot="1" x14ac:dyDescent="0.25">
      <c r="A267" s="14"/>
      <c r="B267" s="15"/>
      <c r="C267" s="16"/>
      <c r="D267" s="16"/>
      <c r="E267" s="17"/>
      <c r="F267" s="17"/>
      <c r="G267" s="18"/>
      <c r="H267" s="19"/>
      <c r="I267" s="20"/>
      <c r="J267" s="22"/>
      <c r="K267" s="19"/>
      <c r="L267" s="19"/>
      <c r="M267" s="19"/>
      <c r="N267" s="19"/>
      <c r="O267" s="19"/>
      <c r="P267" s="19"/>
      <c r="Q267" s="19"/>
      <c r="R267" s="19"/>
      <c r="S267" s="19"/>
      <c r="T267" s="19"/>
      <c r="U267" s="21"/>
    </row>
    <row r="268" spans="1:21" ht="16" hidden="1" thickBot="1" x14ac:dyDescent="0.25">
      <c r="A268" s="14">
        <v>2015</v>
      </c>
      <c r="B268" s="15" t="s">
        <v>24</v>
      </c>
      <c r="C268" s="16" t="s">
        <v>22</v>
      </c>
      <c r="D268" s="16" t="str">
        <f t="shared" ref="D268:D273" si="374">A268&amp;"_"&amp;B268&amp;"_"&amp;C268</f>
        <v>2015_2015 Sample Plot # 03_Avi</v>
      </c>
      <c r="E268" s="17">
        <v>2.1</v>
      </c>
      <c r="F268" s="17">
        <f t="shared" si="372"/>
        <v>0.7</v>
      </c>
      <c r="G268" s="18">
        <v>70</v>
      </c>
      <c r="H268" s="19">
        <f t="shared" ref="H268:H330" si="375">I268/100</f>
        <v>0.99</v>
      </c>
      <c r="I268" s="20">
        <f t="shared" si="373"/>
        <v>99</v>
      </c>
      <c r="J268" s="20">
        <v>311.05799999999999</v>
      </c>
      <c r="K268" s="19">
        <f t="shared" ref="K268:K273" si="376">2.14*(LOG(H268,10))+0.2</f>
        <v>0.19065931643875683</v>
      </c>
      <c r="L268" s="19">
        <f t="shared" ref="L268:L273" si="377">10^K268</f>
        <v>1.5511697130009074</v>
      </c>
      <c r="M268" s="19">
        <f t="shared" ref="M268:M330" si="378">L268*40/1000</f>
        <v>6.2046788520036304E-2</v>
      </c>
      <c r="N268" s="19">
        <f t="shared" ref="N268:N273" si="379">0.923*L268</f>
        <v>1.4317296450998376</v>
      </c>
      <c r="O268" s="19">
        <f t="shared" ref="O268:O273" si="380">N268*40/1000</f>
        <v>5.7269185803993504E-2</v>
      </c>
      <c r="P268" s="19">
        <f t="shared" ref="P268:P273" si="381">M268+O268</f>
        <v>0.11931597432402981</v>
      </c>
      <c r="Q268" s="19">
        <f t="shared" ref="Q268:Q330" si="382">L268*0.48</f>
        <v>0.74456146224043551</v>
      </c>
      <c r="R268" s="19">
        <f t="shared" ref="R268:R273" si="383">N268*0.39</f>
        <v>0.55837456158893672</v>
      </c>
      <c r="S268" s="19">
        <f t="shared" ref="S268:S273" si="384">R268+Q268</f>
        <v>1.3029360238293721</v>
      </c>
      <c r="T268" s="19">
        <f t="shared" ref="T268:T273" si="385">S268*40/1000</f>
        <v>5.2117440953174887E-2</v>
      </c>
      <c r="U268" s="21">
        <f t="shared" ref="U268:U330" si="386">(L268+N268)</f>
        <v>2.9828993581007452</v>
      </c>
    </row>
    <row r="269" spans="1:21" ht="16" hidden="1" thickBot="1" x14ac:dyDescent="0.25">
      <c r="A269" s="14">
        <v>2015</v>
      </c>
      <c r="B269" s="15" t="s">
        <v>24</v>
      </c>
      <c r="C269" s="16" t="s">
        <v>22</v>
      </c>
      <c r="D269" s="16" t="str">
        <f t="shared" si="374"/>
        <v>2015_2015 Sample Plot # 03_Avi</v>
      </c>
      <c r="E269" s="17">
        <v>1.8</v>
      </c>
      <c r="F269" s="17">
        <f t="shared" si="372"/>
        <v>0.6</v>
      </c>
      <c r="G269" s="18">
        <v>60</v>
      </c>
      <c r="H269" s="19">
        <f t="shared" si="375"/>
        <v>0.93500000000000016</v>
      </c>
      <c r="I269" s="20">
        <f t="shared" si="373"/>
        <v>93.500000000000014</v>
      </c>
      <c r="J269" s="20">
        <v>293.77700000000004</v>
      </c>
      <c r="K269" s="19">
        <f t="shared" si="376"/>
        <v>0.13753684726718821</v>
      </c>
      <c r="L269" s="19">
        <f t="shared" si="377"/>
        <v>1.3725774109815871</v>
      </c>
      <c r="M269" s="19">
        <f t="shared" si="378"/>
        <v>5.4903096439263485E-2</v>
      </c>
      <c r="N269" s="19">
        <f t="shared" si="379"/>
        <v>1.266888950336005</v>
      </c>
      <c r="O269" s="19">
        <f t="shared" si="380"/>
        <v>5.0675558013440203E-2</v>
      </c>
      <c r="P269" s="19">
        <f t="shared" si="381"/>
        <v>0.10557865445270369</v>
      </c>
      <c r="Q269" s="19">
        <f t="shared" si="382"/>
        <v>0.65883715727116177</v>
      </c>
      <c r="R269" s="19">
        <f t="shared" si="383"/>
        <v>0.49408669063104199</v>
      </c>
      <c r="S269" s="19">
        <f t="shared" si="384"/>
        <v>1.1529238479022037</v>
      </c>
      <c r="T269" s="19">
        <f t="shared" si="385"/>
        <v>4.6116953916088152E-2</v>
      </c>
      <c r="U269" s="21">
        <f t="shared" si="386"/>
        <v>2.6394663613175924</v>
      </c>
    </row>
    <row r="270" spans="1:21" ht="16" hidden="1" thickBot="1" x14ac:dyDescent="0.25">
      <c r="A270" s="14">
        <v>2015</v>
      </c>
      <c r="B270" s="15" t="s">
        <v>24</v>
      </c>
      <c r="C270" s="16" t="s">
        <v>22</v>
      </c>
      <c r="D270" s="16" t="str">
        <f t="shared" si="374"/>
        <v>2015_2015 Sample Plot # 03_Avi</v>
      </c>
      <c r="E270" s="17">
        <v>1.5</v>
      </c>
      <c r="F270" s="17">
        <f t="shared" si="372"/>
        <v>0.53</v>
      </c>
      <c r="G270" s="18">
        <v>53</v>
      </c>
      <c r="H270" s="19">
        <f t="shared" si="375"/>
        <v>0.88</v>
      </c>
      <c r="I270" s="20">
        <f t="shared" si="373"/>
        <v>88</v>
      </c>
      <c r="J270" s="20">
        <v>276.49599999999998</v>
      </c>
      <c r="K270" s="19">
        <f t="shared" si="376"/>
        <v>8.1192918401360892E-2</v>
      </c>
      <c r="L270" s="19">
        <f t="shared" si="377"/>
        <v>1.2055713495427753</v>
      </c>
      <c r="M270" s="19">
        <f t="shared" si="378"/>
        <v>4.8222853981711014E-2</v>
      </c>
      <c r="N270" s="19">
        <f t="shared" si="379"/>
        <v>1.1127423556279816</v>
      </c>
      <c r="O270" s="19">
        <f t="shared" si="380"/>
        <v>4.4509694225119259E-2</v>
      </c>
      <c r="P270" s="19">
        <f t="shared" si="381"/>
        <v>9.2732548206830273E-2</v>
      </c>
      <c r="Q270" s="19">
        <f t="shared" si="382"/>
        <v>0.57867424778053211</v>
      </c>
      <c r="R270" s="19">
        <f t="shared" si="383"/>
        <v>0.43396951869491285</v>
      </c>
      <c r="S270" s="19">
        <f t="shared" si="384"/>
        <v>1.0126437664754451</v>
      </c>
      <c r="T270" s="19">
        <f t="shared" si="385"/>
        <v>4.0505750659017806E-2</v>
      </c>
      <c r="U270" s="21">
        <f t="shared" si="386"/>
        <v>2.3183137051707572</v>
      </c>
    </row>
    <row r="271" spans="1:21" ht="16" hidden="1" thickBot="1" x14ac:dyDescent="0.25">
      <c r="A271" s="14">
        <v>2015</v>
      </c>
      <c r="B271" s="15" t="s">
        <v>24</v>
      </c>
      <c r="C271" s="16" t="s">
        <v>22</v>
      </c>
      <c r="D271" s="16" t="str">
        <f t="shared" si="374"/>
        <v>2015_2015 Sample Plot # 03_Avi</v>
      </c>
      <c r="E271" s="17">
        <v>2.1</v>
      </c>
      <c r="F271" s="17">
        <f t="shared" si="372"/>
        <v>0.65</v>
      </c>
      <c r="G271" s="18">
        <v>65</v>
      </c>
      <c r="H271" s="19">
        <f t="shared" si="375"/>
        <v>1.2100000000000002</v>
      </c>
      <c r="I271" s="20">
        <f t="shared" si="373"/>
        <v>121.00000000000001</v>
      </c>
      <c r="J271" s="20">
        <v>380.18200000000002</v>
      </c>
      <c r="K271" s="19">
        <f t="shared" si="376"/>
        <v>0.3771606924772033</v>
      </c>
      <c r="L271" s="19">
        <f t="shared" si="377"/>
        <v>2.3832011099622754</v>
      </c>
      <c r="M271" s="19">
        <f t="shared" si="378"/>
        <v>9.5328044398491019E-2</v>
      </c>
      <c r="N271" s="19">
        <f t="shared" si="379"/>
        <v>2.1996946244951805</v>
      </c>
      <c r="O271" s="19">
        <f t="shared" si="380"/>
        <v>8.7987784979807221E-2</v>
      </c>
      <c r="P271" s="19">
        <f t="shared" si="381"/>
        <v>0.18331582937829824</v>
      </c>
      <c r="Q271" s="19">
        <f t="shared" si="382"/>
        <v>1.1439365327818922</v>
      </c>
      <c r="R271" s="19">
        <f t="shared" si="383"/>
        <v>0.85788090355312041</v>
      </c>
      <c r="S271" s="19">
        <f t="shared" si="384"/>
        <v>2.0018174363350125</v>
      </c>
      <c r="T271" s="19">
        <f t="shared" si="385"/>
        <v>8.007269745340051E-2</v>
      </c>
      <c r="U271" s="21">
        <f t="shared" si="386"/>
        <v>4.5828957344574555</v>
      </c>
    </row>
    <row r="272" spans="1:21" ht="16" hidden="1" thickBot="1" x14ac:dyDescent="0.25">
      <c r="A272" s="14">
        <v>2015</v>
      </c>
      <c r="B272" s="15" t="s">
        <v>24</v>
      </c>
      <c r="C272" s="16" t="s">
        <v>22</v>
      </c>
      <c r="D272" s="16" t="str">
        <f t="shared" si="374"/>
        <v>2015_2015 Sample Plot # 03_Avi</v>
      </c>
      <c r="E272" s="17">
        <v>1.1000000000000001</v>
      </c>
      <c r="F272" s="17">
        <f t="shared" si="372"/>
        <v>0.65</v>
      </c>
      <c r="G272" s="18">
        <v>65</v>
      </c>
      <c r="H272" s="19">
        <f t="shared" si="375"/>
        <v>1.5402100572883515</v>
      </c>
      <c r="I272" s="20">
        <f t="shared" si="373"/>
        <v>154.02100572883515</v>
      </c>
      <c r="J272" s="20">
        <v>483.93400000000003</v>
      </c>
      <c r="K272" s="19">
        <f t="shared" si="376"/>
        <v>0.60142110354468725</v>
      </c>
      <c r="L272" s="19">
        <f t="shared" si="377"/>
        <v>3.9941199521669959</v>
      </c>
      <c r="M272" s="19">
        <f t="shared" si="378"/>
        <v>0.15976479808667984</v>
      </c>
      <c r="N272" s="19">
        <f t="shared" si="379"/>
        <v>3.6865727158501373</v>
      </c>
      <c r="O272" s="19">
        <f t="shared" si="380"/>
        <v>0.14746290863400549</v>
      </c>
      <c r="P272" s="19">
        <f t="shared" si="381"/>
        <v>0.30722770672068533</v>
      </c>
      <c r="Q272" s="19">
        <f t="shared" si="382"/>
        <v>1.917177577040158</v>
      </c>
      <c r="R272" s="19">
        <f t="shared" si="383"/>
        <v>1.4377633591815535</v>
      </c>
      <c r="S272" s="19">
        <f t="shared" si="384"/>
        <v>3.3549409362217117</v>
      </c>
      <c r="T272" s="19">
        <f t="shared" si="385"/>
        <v>0.13419763744886848</v>
      </c>
      <c r="U272" s="21">
        <f t="shared" si="386"/>
        <v>7.6806926680171337</v>
      </c>
    </row>
    <row r="273" spans="1:21" ht="16" hidden="1" thickBot="1" x14ac:dyDescent="0.25">
      <c r="A273" s="14">
        <v>2015</v>
      </c>
      <c r="B273" s="15" t="s">
        <v>24</v>
      </c>
      <c r="C273" s="16" t="s">
        <v>22</v>
      </c>
      <c r="D273" s="16" t="str">
        <f t="shared" si="374"/>
        <v>2015_2015 Sample Plot # 03_Avi</v>
      </c>
      <c r="E273" s="17">
        <v>1.7</v>
      </c>
      <c r="F273" s="17">
        <f t="shared" si="372"/>
        <v>0.92</v>
      </c>
      <c r="G273" s="18">
        <v>92</v>
      </c>
      <c r="H273" s="19">
        <f t="shared" si="375"/>
        <v>1.5602005092297901</v>
      </c>
      <c r="I273" s="20">
        <f t="shared" si="373"/>
        <v>156.02005092297901</v>
      </c>
      <c r="J273" s="20">
        <v>490.21500000000003</v>
      </c>
      <c r="K273" s="19">
        <f t="shared" si="376"/>
        <v>0.61340608877113789</v>
      </c>
      <c r="L273" s="19">
        <f t="shared" si="377"/>
        <v>4.105878453357013</v>
      </c>
      <c r="M273" s="19">
        <f t="shared" si="378"/>
        <v>0.16423513813428053</v>
      </c>
      <c r="N273" s="19">
        <f t="shared" si="379"/>
        <v>3.7897258124485234</v>
      </c>
      <c r="O273" s="19">
        <f t="shared" si="380"/>
        <v>0.15158903249794092</v>
      </c>
      <c r="P273" s="19">
        <f t="shared" si="381"/>
        <v>0.31582417063222146</v>
      </c>
      <c r="Q273" s="19">
        <f t="shared" si="382"/>
        <v>1.9708216576113662</v>
      </c>
      <c r="R273" s="19">
        <f t="shared" si="383"/>
        <v>1.4779930668549242</v>
      </c>
      <c r="S273" s="19">
        <f t="shared" si="384"/>
        <v>3.4488147244662901</v>
      </c>
      <c r="T273" s="19">
        <f t="shared" si="385"/>
        <v>0.13795258897865159</v>
      </c>
      <c r="U273" s="21">
        <f t="shared" si="386"/>
        <v>7.8956042658055363</v>
      </c>
    </row>
    <row r="274" spans="1:21" ht="16" hidden="1" thickBot="1" x14ac:dyDescent="0.25">
      <c r="A274" s="14"/>
      <c r="B274" s="15"/>
      <c r="C274" s="16"/>
      <c r="D274" s="16"/>
      <c r="E274" s="17"/>
      <c r="F274" s="17"/>
      <c r="G274" s="18"/>
      <c r="H274" s="19"/>
      <c r="I274" s="20"/>
      <c r="J274" s="22"/>
      <c r="K274" s="19"/>
      <c r="L274" s="19"/>
      <c r="M274" s="19"/>
      <c r="N274" s="19"/>
      <c r="O274" s="19"/>
      <c r="P274" s="19"/>
      <c r="Q274" s="19"/>
      <c r="R274" s="19"/>
      <c r="S274" s="19"/>
      <c r="T274" s="19"/>
      <c r="U274" s="21"/>
    </row>
    <row r="275" spans="1:21" ht="16" hidden="1" thickBot="1" x14ac:dyDescent="0.25">
      <c r="A275" s="14"/>
      <c r="B275" s="15"/>
      <c r="C275" s="16"/>
      <c r="D275" s="16"/>
      <c r="E275" s="17"/>
      <c r="F275" s="17"/>
      <c r="G275" s="18"/>
      <c r="H275" s="19"/>
      <c r="I275" s="20"/>
      <c r="J275" s="22"/>
      <c r="K275" s="19"/>
      <c r="L275" s="19"/>
      <c r="M275" s="19"/>
      <c r="N275" s="19"/>
      <c r="O275" s="19"/>
      <c r="P275" s="19"/>
      <c r="Q275" s="19"/>
      <c r="R275" s="19"/>
      <c r="S275" s="19"/>
      <c r="T275" s="19"/>
      <c r="U275" s="21"/>
    </row>
    <row r="276" spans="1:21" ht="16" hidden="1" thickBot="1" x14ac:dyDescent="0.25">
      <c r="A276" s="14">
        <v>2015</v>
      </c>
      <c r="B276" s="15" t="s">
        <v>24</v>
      </c>
      <c r="C276" s="16" t="s">
        <v>22</v>
      </c>
      <c r="D276" s="16" t="str">
        <f>A276&amp;"_"&amp;B276&amp;"_"&amp;C276</f>
        <v>2015_2015 Sample Plot # 03_Avi</v>
      </c>
      <c r="E276" s="17">
        <v>2.42</v>
      </c>
      <c r="F276" s="17">
        <f t="shared" si="372"/>
        <v>0.96</v>
      </c>
      <c r="G276" s="18">
        <v>96</v>
      </c>
      <c r="H276" s="19">
        <f t="shared" si="375"/>
        <v>1.7728835136855505</v>
      </c>
      <c r="I276" s="20">
        <f t="shared" si="373"/>
        <v>177.28835136855506</v>
      </c>
      <c r="J276" s="20">
        <v>557.04</v>
      </c>
      <c r="K276" s="19">
        <f t="shared" ref="K276:K280" si="387">2.14*(LOG(H276,10))+0.2</f>
        <v>0.73217563113203799</v>
      </c>
      <c r="L276" s="19">
        <f t="shared" ref="L276:L280" si="388">10^K276</f>
        <v>5.3972884776921353</v>
      </c>
      <c r="M276" s="19">
        <f t="shared" si="378"/>
        <v>0.21589153910768541</v>
      </c>
      <c r="N276" s="19">
        <f t="shared" ref="N276:N280" si="389">0.923*L276</f>
        <v>4.9816972649098412</v>
      </c>
      <c r="O276" s="19">
        <f t="shared" si="350"/>
        <v>0.19926789059639363</v>
      </c>
      <c r="P276" s="19">
        <f t="shared" si="351"/>
        <v>0.41515942970407904</v>
      </c>
      <c r="Q276" s="19">
        <f t="shared" si="382"/>
        <v>2.5906984692922248</v>
      </c>
      <c r="R276" s="19">
        <f t="shared" si="353"/>
        <v>1.942861933314838</v>
      </c>
      <c r="S276" s="19">
        <f t="shared" si="354"/>
        <v>4.5335604026070628</v>
      </c>
      <c r="T276" s="19">
        <f t="shared" si="355"/>
        <v>0.18134241610428251</v>
      </c>
      <c r="U276" s="21">
        <f t="shared" si="386"/>
        <v>10.378985742601976</v>
      </c>
    </row>
    <row r="277" spans="1:21" ht="16" hidden="1" thickBot="1" x14ac:dyDescent="0.25">
      <c r="A277" s="14">
        <v>2015</v>
      </c>
      <c r="B277" s="15" t="s">
        <v>24</v>
      </c>
      <c r="C277" s="16" t="s">
        <v>22</v>
      </c>
      <c r="D277" s="16" t="str">
        <f>A277&amp;"_"&amp;B277&amp;"_"&amp;C277</f>
        <v>2015_2015 Sample Plot # 03_Avi</v>
      </c>
      <c r="E277" s="17">
        <v>1.2</v>
      </c>
      <c r="F277" s="17">
        <f t="shared" si="372"/>
        <v>0.7</v>
      </c>
      <c r="G277" s="18">
        <v>70</v>
      </c>
      <c r="H277" s="19">
        <f t="shared" si="375"/>
        <v>1.5554742202418845</v>
      </c>
      <c r="I277" s="20">
        <f t="shared" si="373"/>
        <v>155.54742202418845</v>
      </c>
      <c r="J277" s="20">
        <v>488.73000000000008</v>
      </c>
      <c r="K277" s="19">
        <f t="shared" si="387"/>
        <v>0.61058642986760292</v>
      </c>
      <c r="L277" s="19">
        <f t="shared" si="388"/>
        <v>4.0793073685627421</v>
      </c>
      <c r="M277" s="19">
        <f t="shared" si="378"/>
        <v>0.16317229474250969</v>
      </c>
      <c r="N277" s="19">
        <f t="shared" si="389"/>
        <v>3.765200701183411</v>
      </c>
      <c r="O277" s="19">
        <f t="shared" si="350"/>
        <v>0.15060802804733645</v>
      </c>
      <c r="P277" s="19">
        <f t="shared" si="351"/>
        <v>0.31378032278984613</v>
      </c>
      <c r="Q277" s="19">
        <f t="shared" si="382"/>
        <v>1.9580675369101161</v>
      </c>
      <c r="R277" s="19">
        <f t="shared" si="353"/>
        <v>1.4684282734615304</v>
      </c>
      <c r="S277" s="19">
        <f t="shared" si="354"/>
        <v>3.4264958103716463</v>
      </c>
      <c r="T277" s="19">
        <f t="shared" si="355"/>
        <v>0.13705983241486586</v>
      </c>
      <c r="U277" s="21">
        <f t="shared" si="386"/>
        <v>7.8445080697461531</v>
      </c>
    </row>
    <row r="278" spans="1:21" ht="16" hidden="1" thickBot="1" x14ac:dyDescent="0.25">
      <c r="A278" s="14">
        <v>2015</v>
      </c>
      <c r="B278" s="15" t="s">
        <v>24</v>
      </c>
      <c r="C278" s="16" t="s">
        <v>22</v>
      </c>
      <c r="D278" s="16" t="str">
        <f>A278&amp;"_"&amp;B278&amp;"_"&amp;C278</f>
        <v>2015_2015 Sample Plot # 03_Avi</v>
      </c>
      <c r="E278" s="17">
        <v>2.5</v>
      </c>
      <c r="F278" s="17">
        <f t="shared" si="372"/>
        <v>0.8</v>
      </c>
      <c r="G278" s="18">
        <v>80</v>
      </c>
      <c r="H278" s="19">
        <f t="shared" si="375"/>
        <v>1.7050000000000001</v>
      </c>
      <c r="I278" s="20">
        <f t="shared" si="373"/>
        <v>170.5</v>
      </c>
      <c r="J278" s="20">
        <v>535.71100000000001</v>
      </c>
      <c r="K278" s="19">
        <f t="shared" si="387"/>
        <v>0.69589018032302541</v>
      </c>
      <c r="L278" s="19">
        <f t="shared" si="388"/>
        <v>4.964667644469742</v>
      </c>
      <c r="M278" s="19">
        <f t="shared" si="378"/>
        <v>0.19858670577878967</v>
      </c>
      <c r="N278" s="19">
        <f t="shared" si="389"/>
        <v>4.5823882358455723</v>
      </c>
      <c r="O278" s="19">
        <f t="shared" si="350"/>
        <v>0.18329552943382288</v>
      </c>
      <c r="P278" s="19">
        <f t="shared" si="351"/>
        <v>0.38188223521261255</v>
      </c>
      <c r="Q278" s="19">
        <f t="shared" si="382"/>
        <v>2.3830404693454761</v>
      </c>
      <c r="R278" s="19">
        <f t="shared" si="353"/>
        <v>1.7871314119797732</v>
      </c>
      <c r="S278" s="19">
        <f t="shared" si="354"/>
        <v>4.1701718813252491</v>
      </c>
      <c r="T278" s="19">
        <f t="shared" si="355"/>
        <v>0.16680687525300997</v>
      </c>
      <c r="U278" s="21">
        <f t="shared" si="386"/>
        <v>9.5470558803153143</v>
      </c>
    </row>
    <row r="279" spans="1:21" ht="16" hidden="1" thickBot="1" x14ac:dyDescent="0.25">
      <c r="A279" s="14">
        <v>2015</v>
      </c>
      <c r="B279" s="15" t="s">
        <v>24</v>
      </c>
      <c r="C279" s="16" t="s">
        <v>22</v>
      </c>
      <c r="D279" s="16" t="str">
        <f>A279&amp;"_"&amp;B279&amp;"_"&amp;C279</f>
        <v>2015_2015 Sample Plot # 03_Avi</v>
      </c>
      <c r="E279" s="17">
        <v>3.9</v>
      </c>
      <c r="F279" s="17">
        <f t="shared" si="372"/>
        <v>1.1000000000000001</v>
      </c>
      <c r="G279" s="18">
        <v>110</v>
      </c>
      <c r="H279" s="19">
        <f t="shared" si="375"/>
        <v>2.2000000000000002</v>
      </c>
      <c r="I279" s="20">
        <f t="shared" si="373"/>
        <v>220</v>
      </c>
      <c r="J279" s="20">
        <v>691.24</v>
      </c>
      <c r="K279" s="19">
        <f t="shared" si="387"/>
        <v>0.93278453695952135</v>
      </c>
      <c r="L279" s="19">
        <f t="shared" si="388"/>
        <v>8.5661275537022217</v>
      </c>
      <c r="M279" s="19">
        <f t="shared" si="378"/>
        <v>0.34264510214808885</v>
      </c>
      <c r="N279" s="19">
        <f t="shared" si="389"/>
        <v>7.9065357320671508</v>
      </c>
      <c r="O279" s="19">
        <f t="shared" si="350"/>
        <v>0.31626142928268602</v>
      </c>
      <c r="P279" s="19">
        <f t="shared" si="351"/>
        <v>0.65890653143077493</v>
      </c>
      <c r="Q279" s="19">
        <f t="shared" si="382"/>
        <v>4.1117412257770667</v>
      </c>
      <c r="R279" s="19">
        <f t="shared" si="353"/>
        <v>3.0835489355061889</v>
      </c>
      <c r="S279" s="19">
        <f t="shared" si="354"/>
        <v>7.1952901612832552</v>
      </c>
      <c r="T279" s="19">
        <f t="shared" si="355"/>
        <v>0.28781160645133019</v>
      </c>
      <c r="U279" s="21">
        <f t="shared" si="386"/>
        <v>16.472663285769372</v>
      </c>
    </row>
    <row r="280" spans="1:21" ht="16" hidden="1" thickBot="1" x14ac:dyDescent="0.25">
      <c r="A280" s="14">
        <v>2015</v>
      </c>
      <c r="B280" s="15" t="s">
        <v>24</v>
      </c>
      <c r="C280" s="16" t="s">
        <v>22</v>
      </c>
      <c r="D280" s="16" t="str">
        <f>A280&amp;"_"&amp;B280&amp;"_"&amp;C280</f>
        <v>2015_2015 Sample Plot # 03_Avi</v>
      </c>
      <c r="E280" s="17">
        <v>1.1000000000000001</v>
      </c>
      <c r="F280" s="17">
        <f t="shared" si="372"/>
        <v>0.69</v>
      </c>
      <c r="G280" s="18">
        <v>69</v>
      </c>
      <c r="H280" s="19">
        <f t="shared" si="375"/>
        <v>1.1462126034373012</v>
      </c>
      <c r="I280" s="20">
        <f t="shared" si="373"/>
        <v>114.62126034373011</v>
      </c>
      <c r="J280" s="20">
        <v>360.14</v>
      </c>
      <c r="K280" s="19">
        <f t="shared" si="387"/>
        <v>0.32682748419461349</v>
      </c>
      <c r="L280" s="19">
        <f t="shared" si="388"/>
        <v>2.1224012081677812</v>
      </c>
      <c r="M280" s="19">
        <f t="shared" si="378"/>
        <v>8.4896048326711257E-2</v>
      </c>
      <c r="N280" s="19">
        <f t="shared" si="389"/>
        <v>1.9589763151388622</v>
      </c>
      <c r="O280" s="19">
        <f t="shared" si="350"/>
        <v>7.835905260555448E-2</v>
      </c>
      <c r="P280" s="19">
        <f t="shared" si="351"/>
        <v>0.16325510093226575</v>
      </c>
      <c r="Q280" s="19">
        <f t="shared" si="382"/>
        <v>1.018752579920535</v>
      </c>
      <c r="R280" s="19">
        <f t="shared" si="353"/>
        <v>0.76400076290415631</v>
      </c>
      <c r="S280" s="19">
        <f t="shared" si="354"/>
        <v>1.7827533428246913</v>
      </c>
      <c r="T280" s="19">
        <f t="shared" si="355"/>
        <v>7.1310133712987653E-2</v>
      </c>
      <c r="U280" s="21">
        <f t="shared" si="386"/>
        <v>4.0813775233066432</v>
      </c>
    </row>
    <row r="281" spans="1:21" ht="16" hidden="1" thickBot="1" x14ac:dyDescent="0.25">
      <c r="A281" s="14"/>
      <c r="B281" s="15"/>
      <c r="C281" s="16"/>
      <c r="D281" s="16"/>
      <c r="E281" s="17"/>
      <c r="F281" s="17"/>
      <c r="G281" s="18"/>
      <c r="H281" s="19"/>
      <c r="I281" s="20"/>
      <c r="J281" s="22"/>
      <c r="K281" s="19"/>
      <c r="L281" s="19"/>
      <c r="M281" s="19"/>
      <c r="N281" s="19"/>
      <c r="O281" s="19"/>
      <c r="P281" s="19"/>
      <c r="Q281" s="19"/>
      <c r="R281" s="19"/>
      <c r="S281" s="19"/>
      <c r="T281" s="19"/>
      <c r="U281" s="21"/>
    </row>
    <row r="282" spans="1:21" ht="16" hidden="1" thickBot="1" x14ac:dyDescent="0.25">
      <c r="A282" s="14"/>
      <c r="B282" s="15"/>
      <c r="C282" s="16"/>
      <c r="D282" s="16"/>
      <c r="E282" s="17"/>
      <c r="F282" s="17"/>
      <c r="G282" s="18"/>
      <c r="H282" s="19"/>
      <c r="I282" s="20"/>
      <c r="J282" s="22"/>
      <c r="K282" s="19"/>
      <c r="L282" s="19"/>
      <c r="M282" s="19"/>
      <c r="N282" s="19"/>
      <c r="O282" s="19"/>
      <c r="P282" s="19"/>
      <c r="Q282" s="19"/>
      <c r="R282" s="19"/>
      <c r="S282" s="19"/>
      <c r="T282" s="19"/>
      <c r="U282" s="21"/>
    </row>
    <row r="283" spans="1:21" ht="16" hidden="1" thickBot="1" x14ac:dyDescent="0.25">
      <c r="A283" s="14">
        <v>2015</v>
      </c>
      <c r="B283" s="15" t="s">
        <v>24</v>
      </c>
      <c r="C283" s="16" t="s">
        <v>22</v>
      </c>
      <c r="D283" s="16" t="str">
        <f>A283&amp;"_"&amp;B283&amp;"_"&amp;C283</f>
        <v>2015_2015 Sample Plot # 03_Avi</v>
      </c>
      <c r="E283" s="17">
        <v>2</v>
      </c>
      <c r="F283" s="17">
        <f t="shared" si="372"/>
        <v>0.7</v>
      </c>
      <c r="G283" s="18">
        <v>70</v>
      </c>
      <c r="H283" s="19">
        <f t="shared" si="375"/>
        <v>0.99</v>
      </c>
      <c r="I283" s="20">
        <f t="shared" si="373"/>
        <v>99</v>
      </c>
      <c r="J283" s="20">
        <v>311.05799999999999</v>
      </c>
      <c r="K283" s="19">
        <f>2.14*(LOG(H283,10))+0.2</f>
        <v>0.19065931643875683</v>
      </c>
      <c r="L283" s="19">
        <f t="shared" ref="L283" si="390">10^K283</f>
        <v>1.5511697130009074</v>
      </c>
      <c r="M283" s="19">
        <f t="shared" si="378"/>
        <v>6.2046788520036304E-2</v>
      </c>
      <c r="N283" s="19">
        <f t="shared" ref="N283" si="391">0.923*L283</f>
        <v>1.4317296450998376</v>
      </c>
      <c r="O283" s="19">
        <f t="shared" si="350"/>
        <v>5.7269185803993504E-2</v>
      </c>
      <c r="P283" s="19">
        <f t="shared" si="351"/>
        <v>0.11931597432402981</v>
      </c>
      <c r="Q283" s="19">
        <f t="shared" si="382"/>
        <v>0.74456146224043551</v>
      </c>
      <c r="R283" s="19">
        <f t="shared" si="353"/>
        <v>0.55837456158893672</v>
      </c>
      <c r="S283" s="19">
        <f t="shared" si="354"/>
        <v>1.3029360238293721</v>
      </c>
      <c r="T283" s="19">
        <f t="shared" si="355"/>
        <v>5.2117440953174887E-2</v>
      </c>
      <c r="U283" s="21">
        <f t="shared" si="386"/>
        <v>2.9828993581007452</v>
      </c>
    </row>
    <row r="284" spans="1:21" ht="16" hidden="1" thickBot="1" x14ac:dyDescent="0.25">
      <c r="A284" s="14"/>
      <c r="B284" s="15"/>
      <c r="C284" s="16"/>
      <c r="D284" s="16"/>
      <c r="E284" s="17"/>
      <c r="F284" s="17"/>
      <c r="G284" s="18"/>
      <c r="H284" s="19"/>
      <c r="I284" s="20"/>
      <c r="J284" s="22"/>
      <c r="K284" s="19"/>
      <c r="L284" s="19"/>
      <c r="M284" s="19"/>
      <c r="N284" s="19"/>
      <c r="O284" s="19"/>
      <c r="P284" s="19"/>
      <c r="Q284" s="19"/>
      <c r="R284" s="19"/>
      <c r="S284" s="19"/>
      <c r="T284" s="19"/>
      <c r="U284" s="21"/>
    </row>
    <row r="285" spans="1:21" ht="16" hidden="1" thickBot="1" x14ac:dyDescent="0.25">
      <c r="A285" s="14"/>
      <c r="B285" s="15"/>
      <c r="C285" s="16"/>
      <c r="D285" s="16"/>
      <c r="E285" s="17"/>
      <c r="F285" s="17"/>
      <c r="G285" s="18"/>
      <c r="H285" s="19"/>
      <c r="I285" s="20"/>
      <c r="J285" s="22"/>
      <c r="K285" s="19"/>
      <c r="L285" s="19"/>
      <c r="M285" s="19"/>
      <c r="N285" s="19"/>
      <c r="O285" s="19"/>
      <c r="P285" s="19"/>
      <c r="Q285" s="19"/>
      <c r="R285" s="19"/>
      <c r="S285" s="19"/>
      <c r="T285" s="19"/>
      <c r="U285" s="21"/>
    </row>
    <row r="286" spans="1:21" ht="16" hidden="1" thickBot="1" x14ac:dyDescent="0.25">
      <c r="A286" s="14">
        <v>2015</v>
      </c>
      <c r="B286" s="15" t="s">
        <v>24</v>
      </c>
      <c r="C286" s="16" t="s">
        <v>22</v>
      </c>
      <c r="D286" s="16" t="str">
        <f t="shared" ref="D286:D291" si="392">A286&amp;"_"&amp;B286&amp;"_"&amp;C286</f>
        <v>2015_2015 Sample Plot # 03_Avi</v>
      </c>
      <c r="E286" s="17">
        <v>1.9</v>
      </c>
      <c r="F286" s="17">
        <f t="shared" si="372"/>
        <v>0.9</v>
      </c>
      <c r="G286" s="18">
        <v>90</v>
      </c>
      <c r="H286" s="19">
        <f t="shared" si="375"/>
        <v>1.2100000000000002</v>
      </c>
      <c r="I286" s="20">
        <f t="shared" si="373"/>
        <v>121.00000000000001</v>
      </c>
      <c r="J286" s="20">
        <v>380.18200000000002</v>
      </c>
      <c r="K286" s="19">
        <f t="shared" ref="K286:K291" si="393">2.14*(LOG(H286,10))+0.2</f>
        <v>0.3771606924772033</v>
      </c>
      <c r="L286" s="19">
        <f t="shared" ref="L286:L291" si="394">10^K286</f>
        <v>2.3832011099622754</v>
      </c>
      <c r="M286" s="19">
        <f t="shared" si="378"/>
        <v>9.5328044398491019E-2</v>
      </c>
      <c r="N286" s="19">
        <f t="shared" ref="N286:N291" si="395">0.923*L286</f>
        <v>2.1996946244951805</v>
      </c>
      <c r="O286" s="19">
        <f t="shared" si="350"/>
        <v>8.7987784979807221E-2</v>
      </c>
      <c r="P286" s="19">
        <f t="shared" si="351"/>
        <v>0.18331582937829824</v>
      </c>
      <c r="Q286" s="19">
        <f t="shared" si="382"/>
        <v>1.1439365327818922</v>
      </c>
      <c r="R286" s="19">
        <f t="shared" si="353"/>
        <v>0.85788090355312041</v>
      </c>
      <c r="S286" s="19">
        <f t="shared" si="354"/>
        <v>2.0018174363350125</v>
      </c>
      <c r="T286" s="19">
        <f t="shared" si="355"/>
        <v>8.007269745340051E-2</v>
      </c>
      <c r="U286" s="21">
        <f t="shared" si="386"/>
        <v>4.5828957344574555</v>
      </c>
    </row>
    <row r="287" spans="1:21" ht="16" hidden="1" thickBot="1" x14ac:dyDescent="0.25">
      <c r="A287" s="14">
        <v>2015</v>
      </c>
      <c r="B287" s="15" t="s">
        <v>24</v>
      </c>
      <c r="C287" s="16" t="s">
        <v>22</v>
      </c>
      <c r="D287" s="16" t="str">
        <f t="shared" si="392"/>
        <v>2015_2015 Sample Plot # 03_Avi</v>
      </c>
      <c r="E287" s="17">
        <v>2.1</v>
      </c>
      <c r="F287" s="17">
        <f t="shared" si="372"/>
        <v>0.9</v>
      </c>
      <c r="G287" s="18">
        <v>90</v>
      </c>
      <c r="H287" s="19">
        <f t="shared" si="375"/>
        <v>1.4300000000000004</v>
      </c>
      <c r="I287" s="20">
        <f t="shared" si="373"/>
        <v>143.00000000000003</v>
      </c>
      <c r="J287" s="20">
        <v>449.30600000000004</v>
      </c>
      <c r="K287" s="19">
        <f t="shared" si="393"/>
        <v>0.53241912017523252</v>
      </c>
      <c r="L287" s="19">
        <f t="shared" si="394"/>
        <v>3.4073686255248572</v>
      </c>
      <c r="M287" s="19">
        <f t="shared" si="378"/>
        <v>0.13629474502099431</v>
      </c>
      <c r="N287" s="19">
        <f t="shared" si="395"/>
        <v>3.1450012413594433</v>
      </c>
      <c r="O287" s="19">
        <f t="shared" si="350"/>
        <v>0.12580004965437774</v>
      </c>
      <c r="P287" s="19">
        <f t="shared" si="351"/>
        <v>0.26209479467537206</v>
      </c>
      <c r="Q287" s="19">
        <f t="shared" si="382"/>
        <v>1.6355369402519313</v>
      </c>
      <c r="R287" s="19">
        <f t="shared" si="353"/>
        <v>1.2265504841301829</v>
      </c>
      <c r="S287" s="19">
        <f t="shared" si="354"/>
        <v>2.8620874243821142</v>
      </c>
      <c r="T287" s="19">
        <f t="shared" si="355"/>
        <v>0.11448349697528457</v>
      </c>
      <c r="U287" s="21">
        <f t="shared" si="386"/>
        <v>6.5523698668843</v>
      </c>
    </row>
    <row r="288" spans="1:21" ht="16" hidden="1" thickBot="1" x14ac:dyDescent="0.25">
      <c r="A288" s="14">
        <v>2015</v>
      </c>
      <c r="B288" s="15" t="s">
        <v>24</v>
      </c>
      <c r="C288" s="16" t="s">
        <v>22</v>
      </c>
      <c r="D288" s="16" t="str">
        <f t="shared" si="392"/>
        <v>2015_2015 Sample Plot # 03_Avi</v>
      </c>
      <c r="E288" s="17">
        <v>1.8</v>
      </c>
      <c r="F288" s="17">
        <f t="shared" si="372"/>
        <v>0.7</v>
      </c>
      <c r="G288" s="18">
        <v>70</v>
      </c>
      <c r="H288" s="19">
        <f t="shared" si="375"/>
        <v>0.99</v>
      </c>
      <c r="I288" s="20">
        <f t="shared" si="373"/>
        <v>99</v>
      </c>
      <c r="J288" s="20">
        <v>311.05799999999999</v>
      </c>
      <c r="K288" s="19">
        <f t="shared" si="393"/>
        <v>0.19065931643875683</v>
      </c>
      <c r="L288" s="19">
        <f t="shared" si="394"/>
        <v>1.5511697130009074</v>
      </c>
      <c r="M288" s="19">
        <f t="shared" si="378"/>
        <v>6.2046788520036304E-2</v>
      </c>
      <c r="N288" s="19">
        <f t="shared" si="395"/>
        <v>1.4317296450998376</v>
      </c>
      <c r="O288" s="19">
        <f t="shared" si="350"/>
        <v>5.7269185803993504E-2</v>
      </c>
      <c r="P288" s="19">
        <f t="shared" si="351"/>
        <v>0.11931597432402981</v>
      </c>
      <c r="Q288" s="19">
        <f t="shared" si="382"/>
        <v>0.74456146224043551</v>
      </c>
      <c r="R288" s="19">
        <f t="shared" si="353"/>
        <v>0.55837456158893672</v>
      </c>
      <c r="S288" s="19">
        <f t="shared" si="354"/>
        <v>1.3029360238293721</v>
      </c>
      <c r="T288" s="19">
        <f t="shared" si="355"/>
        <v>5.2117440953174887E-2</v>
      </c>
      <c r="U288" s="21">
        <f t="shared" si="386"/>
        <v>2.9828993581007452</v>
      </c>
    </row>
    <row r="289" spans="1:21" ht="16" hidden="1" thickBot="1" x14ac:dyDescent="0.25">
      <c r="A289" s="14">
        <v>2015</v>
      </c>
      <c r="B289" s="15" t="s">
        <v>24</v>
      </c>
      <c r="C289" s="16" t="s">
        <v>22</v>
      </c>
      <c r="D289" s="16" t="str">
        <f t="shared" si="392"/>
        <v>2015_2015 Sample Plot # 03_Avi</v>
      </c>
      <c r="E289" s="17">
        <v>1.1000000000000001</v>
      </c>
      <c r="F289" s="17">
        <f t="shared" si="372"/>
        <v>0.6</v>
      </c>
      <c r="G289" s="18">
        <v>60</v>
      </c>
      <c r="H289" s="19">
        <f t="shared" si="375"/>
        <v>0.93500000000000016</v>
      </c>
      <c r="I289" s="20">
        <f t="shared" si="373"/>
        <v>93.500000000000014</v>
      </c>
      <c r="J289" s="20">
        <v>293.77700000000004</v>
      </c>
      <c r="K289" s="19">
        <f t="shared" si="393"/>
        <v>0.13753684726718821</v>
      </c>
      <c r="L289" s="19">
        <f t="shared" si="394"/>
        <v>1.3725774109815871</v>
      </c>
      <c r="M289" s="19">
        <f t="shared" si="378"/>
        <v>5.4903096439263485E-2</v>
      </c>
      <c r="N289" s="19">
        <f t="shared" si="395"/>
        <v>1.266888950336005</v>
      </c>
      <c r="O289" s="19">
        <f t="shared" si="350"/>
        <v>5.0675558013440203E-2</v>
      </c>
      <c r="P289" s="19">
        <f t="shared" si="351"/>
        <v>0.10557865445270369</v>
      </c>
      <c r="Q289" s="19">
        <f t="shared" si="382"/>
        <v>0.65883715727116177</v>
      </c>
      <c r="R289" s="19">
        <f t="shared" si="353"/>
        <v>0.49408669063104199</v>
      </c>
      <c r="S289" s="19">
        <f t="shared" si="354"/>
        <v>1.1529238479022037</v>
      </c>
      <c r="T289" s="19">
        <f t="shared" si="355"/>
        <v>4.6116953916088152E-2</v>
      </c>
      <c r="U289" s="21">
        <f t="shared" si="386"/>
        <v>2.6394663613175924</v>
      </c>
    </row>
    <row r="290" spans="1:21" ht="16" hidden="1" thickBot="1" x14ac:dyDescent="0.25">
      <c r="A290" s="14">
        <v>2015</v>
      </c>
      <c r="B290" s="15" t="s">
        <v>24</v>
      </c>
      <c r="C290" s="16" t="s">
        <v>22</v>
      </c>
      <c r="D290" s="16" t="str">
        <f t="shared" si="392"/>
        <v>2015_2015 Sample Plot # 03_Avi</v>
      </c>
      <c r="E290" s="17">
        <v>1</v>
      </c>
      <c r="F290" s="17">
        <f t="shared" si="372"/>
        <v>0.8</v>
      </c>
      <c r="G290" s="18">
        <v>80</v>
      </c>
      <c r="H290" s="19">
        <f t="shared" si="375"/>
        <v>1.2085295989815406</v>
      </c>
      <c r="I290" s="20">
        <f t="shared" si="373"/>
        <v>120.85295989815405</v>
      </c>
      <c r="J290" s="20">
        <v>379.72</v>
      </c>
      <c r="K290" s="19">
        <f t="shared" si="393"/>
        <v>0.37603060380452702</v>
      </c>
      <c r="L290" s="19">
        <f t="shared" si="394"/>
        <v>2.377007783384665</v>
      </c>
      <c r="M290" s="19">
        <f t="shared" si="378"/>
        <v>9.5080311335386594E-2</v>
      </c>
      <c r="N290" s="19">
        <f t="shared" si="395"/>
        <v>2.1939781840640458</v>
      </c>
      <c r="O290" s="19">
        <f t="shared" si="350"/>
        <v>8.7759127362561834E-2</v>
      </c>
      <c r="P290" s="19">
        <f t="shared" si="351"/>
        <v>0.18283943869794844</v>
      </c>
      <c r="Q290" s="19">
        <f t="shared" si="382"/>
        <v>1.1409637360246392</v>
      </c>
      <c r="R290" s="19">
        <f t="shared" si="353"/>
        <v>0.8556514917849779</v>
      </c>
      <c r="S290" s="19">
        <f t="shared" si="354"/>
        <v>1.9966152278096172</v>
      </c>
      <c r="T290" s="19">
        <f t="shared" si="355"/>
        <v>7.9864609112384688E-2</v>
      </c>
      <c r="U290" s="21">
        <f t="shared" si="386"/>
        <v>4.5709859674487108</v>
      </c>
    </row>
    <row r="291" spans="1:21" ht="16" hidden="1" thickBot="1" x14ac:dyDescent="0.25">
      <c r="A291" s="14">
        <v>2015</v>
      </c>
      <c r="B291" s="15" t="s">
        <v>24</v>
      </c>
      <c r="C291" s="16" t="s">
        <v>22</v>
      </c>
      <c r="D291" s="16" t="str">
        <f t="shared" si="392"/>
        <v>2015_2015 Sample Plot # 03_Avi</v>
      </c>
      <c r="E291" s="17">
        <v>2.1</v>
      </c>
      <c r="F291" s="17">
        <f t="shared" si="372"/>
        <v>1</v>
      </c>
      <c r="G291" s="18">
        <v>100</v>
      </c>
      <c r="H291" s="19">
        <f t="shared" si="375"/>
        <v>1.3530000000000002</v>
      </c>
      <c r="I291" s="20">
        <f t="shared" si="373"/>
        <v>135.30000000000001</v>
      </c>
      <c r="J291" s="20">
        <v>425.11260000000004</v>
      </c>
      <c r="K291" s="19">
        <f t="shared" si="393"/>
        <v>0.48097728471891332</v>
      </c>
      <c r="L291" s="19">
        <f t="shared" si="394"/>
        <v>3.0267551129623684</v>
      </c>
      <c r="M291" s="19">
        <f t="shared" si="378"/>
        <v>0.12107020451849473</v>
      </c>
      <c r="N291" s="19">
        <f t="shared" si="395"/>
        <v>2.7936949692642661</v>
      </c>
      <c r="O291" s="19">
        <f t="shared" si="350"/>
        <v>0.11174779877057064</v>
      </c>
      <c r="P291" s="19">
        <f t="shared" si="351"/>
        <v>0.23281800328906538</v>
      </c>
      <c r="Q291" s="19">
        <f t="shared" si="382"/>
        <v>1.4528424542219367</v>
      </c>
      <c r="R291" s="19">
        <f t="shared" si="353"/>
        <v>1.0895410380130639</v>
      </c>
      <c r="S291" s="19">
        <f t="shared" si="354"/>
        <v>2.5423834922350004</v>
      </c>
      <c r="T291" s="19">
        <f t="shared" si="355"/>
        <v>0.10169533968940002</v>
      </c>
      <c r="U291" s="21">
        <f t="shared" si="386"/>
        <v>5.8204500822266345</v>
      </c>
    </row>
    <row r="292" spans="1:21" ht="16" hidden="1" thickBot="1" x14ac:dyDescent="0.25">
      <c r="A292" s="14"/>
      <c r="B292" s="15"/>
      <c r="C292" s="16"/>
      <c r="D292" s="16"/>
      <c r="E292" s="17"/>
      <c r="F292" s="17"/>
      <c r="G292" s="18"/>
      <c r="H292" s="19"/>
      <c r="I292" s="20"/>
      <c r="J292" s="22"/>
      <c r="K292" s="19"/>
      <c r="L292" s="19"/>
      <c r="M292" s="19"/>
      <c r="N292" s="19"/>
      <c r="O292" s="19"/>
      <c r="P292" s="19"/>
      <c r="Q292" s="19"/>
      <c r="R292" s="19"/>
      <c r="S292" s="19"/>
      <c r="T292" s="19"/>
      <c r="U292" s="21"/>
    </row>
    <row r="293" spans="1:21" ht="16" hidden="1" thickBot="1" x14ac:dyDescent="0.25">
      <c r="A293" s="14">
        <v>2015</v>
      </c>
      <c r="B293" s="15" t="s">
        <v>24</v>
      </c>
      <c r="C293" s="16" t="s">
        <v>22</v>
      </c>
      <c r="D293" s="16" t="str">
        <f>A293&amp;"_"&amp;B293&amp;"_"&amp;C293</f>
        <v>2015_2015 Sample Plot # 03_Avi</v>
      </c>
      <c r="E293" s="17">
        <v>1.1000000000000001</v>
      </c>
      <c r="F293" s="17">
        <f t="shared" si="372"/>
        <v>0.8</v>
      </c>
      <c r="G293" s="18">
        <v>80</v>
      </c>
      <c r="H293" s="19">
        <f t="shared" si="375"/>
        <v>1.1675684277530236</v>
      </c>
      <c r="I293" s="20">
        <f t="shared" si="373"/>
        <v>116.75684277530236</v>
      </c>
      <c r="J293" s="20">
        <v>366.85</v>
      </c>
      <c r="K293" s="19">
        <f t="shared" ref="K293:K294" si="396">2.14*(LOG(H293,10))+0.2</f>
        <v>0.34398421339263396</v>
      </c>
      <c r="L293" s="19">
        <f t="shared" ref="L293:L294" si="397">10^K293</f>
        <v>2.2079244734905883</v>
      </c>
      <c r="M293" s="19">
        <f t="shared" ref="M293:M294" si="398">L293*40/1000</f>
        <v>8.8316978939623536E-2</v>
      </c>
      <c r="N293" s="19">
        <f t="shared" ref="N293:N294" si="399">0.923*L293</f>
        <v>2.0379142890318129</v>
      </c>
      <c r="O293" s="19">
        <f t="shared" ref="O293:O294" si="400">N293*40/1000</f>
        <v>8.1516571561272511E-2</v>
      </c>
      <c r="P293" s="19">
        <f t="shared" ref="P293:P294" si="401">M293+O293</f>
        <v>0.16983355050089605</v>
      </c>
      <c r="Q293" s="19">
        <f t="shared" ref="Q293:Q294" si="402">L293*0.48</f>
        <v>1.0598037472754824</v>
      </c>
      <c r="R293" s="19">
        <f t="shared" ref="R293:R294" si="403">N293*0.39</f>
        <v>0.79478657272240705</v>
      </c>
      <c r="S293" s="19">
        <f t="shared" ref="S293:S294" si="404">R293+Q293</f>
        <v>1.8545903199978895</v>
      </c>
      <c r="T293" s="19">
        <f t="shared" ref="T293:T294" si="405">S293*40/1000</f>
        <v>7.4183612799915574E-2</v>
      </c>
      <c r="U293" s="21">
        <f t="shared" ref="U293:U294" si="406">(L293+N293)</f>
        <v>4.2458387625224017</v>
      </c>
    </row>
    <row r="294" spans="1:21" ht="16" hidden="1" thickBot="1" x14ac:dyDescent="0.25">
      <c r="A294" s="14">
        <v>2015</v>
      </c>
      <c r="B294" s="15" t="s">
        <v>24</v>
      </c>
      <c r="C294" s="16" t="s">
        <v>22</v>
      </c>
      <c r="D294" s="16" t="str">
        <f>A294&amp;"_"&amp;B294&amp;"_"&amp;C294</f>
        <v>2015_2015 Sample Plot # 03_Avi</v>
      </c>
      <c r="E294" s="17">
        <v>1.9</v>
      </c>
      <c r="F294" s="17">
        <f t="shared" si="372"/>
        <v>0.9</v>
      </c>
      <c r="G294" s="18">
        <v>90</v>
      </c>
      <c r="H294" s="19">
        <f t="shared" si="375"/>
        <v>1.2100000000000002</v>
      </c>
      <c r="I294" s="20">
        <f t="shared" si="373"/>
        <v>121.00000000000001</v>
      </c>
      <c r="J294" s="20">
        <v>380.18200000000002</v>
      </c>
      <c r="K294" s="19">
        <f t="shared" si="396"/>
        <v>0.3771606924772033</v>
      </c>
      <c r="L294" s="19">
        <f t="shared" si="397"/>
        <v>2.3832011099622754</v>
      </c>
      <c r="M294" s="19">
        <f t="shared" si="398"/>
        <v>9.5328044398491019E-2</v>
      </c>
      <c r="N294" s="19">
        <f t="shared" si="399"/>
        <v>2.1996946244951805</v>
      </c>
      <c r="O294" s="19">
        <f t="shared" si="400"/>
        <v>8.7987784979807221E-2</v>
      </c>
      <c r="P294" s="19">
        <f t="shared" si="401"/>
        <v>0.18331582937829824</v>
      </c>
      <c r="Q294" s="19">
        <f t="shared" si="402"/>
        <v>1.1439365327818922</v>
      </c>
      <c r="R294" s="19">
        <f t="shared" si="403"/>
        <v>0.85788090355312041</v>
      </c>
      <c r="S294" s="19">
        <f t="shared" si="404"/>
        <v>2.0018174363350125</v>
      </c>
      <c r="T294" s="19">
        <f t="shared" si="405"/>
        <v>8.007269745340051E-2</v>
      </c>
      <c r="U294" s="21">
        <f t="shared" si="406"/>
        <v>4.5828957344574555</v>
      </c>
    </row>
    <row r="295" spans="1:21" ht="16" hidden="1" thickBot="1" x14ac:dyDescent="0.25">
      <c r="A295" s="14"/>
      <c r="B295" s="15"/>
      <c r="C295" s="16"/>
      <c r="D295" s="16"/>
      <c r="E295" s="17"/>
      <c r="F295" s="17"/>
      <c r="G295" s="18"/>
      <c r="H295" s="19"/>
      <c r="I295" s="20"/>
      <c r="J295" s="22"/>
      <c r="K295" s="19"/>
      <c r="L295" s="19"/>
      <c r="M295" s="19"/>
      <c r="N295" s="19"/>
      <c r="O295" s="19"/>
      <c r="P295" s="19"/>
      <c r="Q295" s="19"/>
      <c r="R295" s="19"/>
      <c r="S295" s="19"/>
      <c r="T295" s="19"/>
      <c r="U295" s="21"/>
    </row>
    <row r="296" spans="1:21" ht="16" hidden="1" thickBot="1" x14ac:dyDescent="0.25">
      <c r="A296" s="14">
        <v>2015</v>
      </c>
      <c r="B296" s="15" t="s">
        <v>24</v>
      </c>
      <c r="C296" s="16" t="s">
        <v>22</v>
      </c>
      <c r="D296" s="16" t="str">
        <f>A296&amp;"_"&amp;B296&amp;"_"&amp;C296</f>
        <v>2015_2015 Sample Plot # 03_Avi</v>
      </c>
      <c r="E296" s="17">
        <v>2.1</v>
      </c>
      <c r="F296" s="17">
        <f t="shared" si="372"/>
        <v>0.7</v>
      </c>
      <c r="G296" s="18">
        <v>70</v>
      </c>
      <c r="H296" s="19">
        <f t="shared" si="375"/>
        <v>1.3970000000000002</v>
      </c>
      <c r="I296" s="20">
        <f t="shared" si="373"/>
        <v>139.70000000000002</v>
      </c>
      <c r="J296" s="20">
        <v>438.93740000000003</v>
      </c>
      <c r="K296" s="19">
        <f t="shared" ref="K296:K299" si="407">2.14*(LOG(H296,10))+0.2</f>
        <v>0.51072030908434951</v>
      </c>
      <c r="L296" s="19">
        <f t="shared" ref="L296:L299" si="408">10^K296</f>
        <v>3.2413080594631194</v>
      </c>
      <c r="M296" s="19">
        <f t="shared" ref="M296:M299" si="409">L296*40/1000</f>
        <v>0.12965232237852478</v>
      </c>
      <c r="N296" s="19">
        <f t="shared" ref="N296:N299" si="410">0.923*L296</f>
        <v>2.9917273388844592</v>
      </c>
      <c r="O296" s="19">
        <f t="shared" ref="O296:O299" si="411">N296*40/1000</f>
        <v>0.11966909355537837</v>
      </c>
      <c r="P296" s="19">
        <f t="shared" ref="P296:P299" si="412">M296+O296</f>
        <v>0.24932141593390317</v>
      </c>
      <c r="Q296" s="19">
        <f t="shared" ref="Q296:Q299" si="413">L296*0.48</f>
        <v>1.5558278685422973</v>
      </c>
      <c r="R296" s="19">
        <f t="shared" ref="R296:R299" si="414">N296*0.39</f>
        <v>1.1667736621649392</v>
      </c>
      <c r="S296" s="19">
        <f t="shared" ref="S296:S299" si="415">R296+Q296</f>
        <v>2.7226015307072364</v>
      </c>
      <c r="T296" s="19">
        <f t="shared" ref="T296:T299" si="416">S296*40/1000</f>
        <v>0.10890406122828947</v>
      </c>
      <c r="U296" s="21">
        <f t="shared" ref="U296:U299" si="417">(L296+N296)</f>
        <v>6.2330353983475781</v>
      </c>
    </row>
    <row r="297" spans="1:21" ht="16" hidden="1" thickBot="1" x14ac:dyDescent="0.25">
      <c r="A297" s="14">
        <v>2015</v>
      </c>
      <c r="B297" s="15" t="s">
        <v>24</v>
      </c>
      <c r="C297" s="16" t="s">
        <v>22</v>
      </c>
      <c r="D297" s="16" t="str">
        <f>A297&amp;"_"&amp;B297&amp;"_"&amp;C297</f>
        <v>2015_2015 Sample Plot # 03_Avi</v>
      </c>
      <c r="E297" s="17">
        <v>1.9</v>
      </c>
      <c r="F297" s="17">
        <f t="shared" si="372"/>
        <v>0.61</v>
      </c>
      <c r="G297" s="18">
        <v>61</v>
      </c>
      <c r="H297" s="19">
        <f t="shared" si="375"/>
        <v>0.93500000000000016</v>
      </c>
      <c r="I297" s="20">
        <f t="shared" si="373"/>
        <v>93.500000000000014</v>
      </c>
      <c r="J297" s="20">
        <v>293.77700000000004</v>
      </c>
      <c r="K297" s="19">
        <f t="shared" si="407"/>
        <v>0.13753684726718821</v>
      </c>
      <c r="L297" s="19">
        <f t="shared" si="408"/>
        <v>1.3725774109815871</v>
      </c>
      <c r="M297" s="19">
        <f t="shared" si="409"/>
        <v>5.4903096439263485E-2</v>
      </c>
      <c r="N297" s="19">
        <f t="shared" si="410"/>
        <v>1.266888950336005</v>
      </c>
      <c r="O297" s="19">
        <f t="shared" si="411"/>
        <v>5.0675558013440203E-2</v>
      </c>
      <c r="P297" s="19">
        <f t="shared" si="412"/>
        <v>0.10557865445270369</v>
      </c>
      <c r="Q297" s="19">
        <f t="shared" si="413"/>
        <v>0.65883715727116177</v>
      </c>
      <c r="R297" s="19">
        <f t="shared" si="414"/>
        <v>0.49408669063104199</v>
      </c>
      <c r="S297" s="19">
        <f t="shared" si="415"/>
        <v>1.1529238479022037</v>
      </c>
      <c r="T297" s="19">
        <f t="shared" si="416"/>
        <v>4.6116953916088152E-2</v>
      </c>
      <c r="U297" s="21">
        <f t="shared" si="417"/>
        <v>2.6394663613175924</v>
      </c>
    </row>
    <row r="298" spans="1:21" ht="16" hidden="1" thickBot="1" x14ac:dyDescent="0.25">
      <c r="A298" s="14">
        <v>2015</v>
      </c>
      <c r="B298" s="15" t="s">
        <v>24</v>
      </c>
      <c r="C298" s="16" t="s">
        <v>22</v>
      </c>
      <c r="D298" s="16" t="str">
        <f>A298&amp;"_"&amp;B298&amp;"_"&amp;C298</f>
        <v>2015_2015 Sample Plot # 03_Avi</v>
      </c>
      <c r="E298" s="17">
        <v>1</v>
      </c>
      <c r="F298" s="17">
        <f t="shared" si="372"/>
        <v>0.7</v>
      </c>
      <c r="G298" s="18">
        <v>70</v>
      </c>
      <c r="H298" s="19">
        <f t="shared" si="375"/>
        <v>0.93500000000000016</v>
      </c>
      <c r="I298" s="20">
        <f t="shared" si="373"/>
        <v>93.500000000000014</v>
      </c>
      <c r="J298" s="20">
        <v>293.77700000000004</v>
      </c>
      <c r="K298" s="19">
        <f t="shared" si="407"/>
        <v>0.13753684726718821</v>
      </c>
      <c r="L298" s="19">
        <f t="shared" si="408"/>
        <v>1.3725774109815871</v>
      </c>
      <c r="M298" s="19">
        <f t="shared" si="409"/>
        <v>5.4903096439263485E-2</v>
      </c>
      <c r="N298" s="19">
        <f t="shared" si="410"/>
        <v>1.266888950336005</v>
      </c>
      <c r="O298" s="19">
        <f t="shared" si="411"/>
        <v>5.0675558013440203E-2</v>
      </c>
      <c r="P298" s="19">
        <f t="shared" si="412"/>
        <v>0.10557865445270369</v>
      </c>
      <c r="Q298" s="19">
        <f t="shared" si="413"/>
        <v>0.65883715727116177</v>
      </c>
      <c r="R298" s="19">
        <f t="shared" si="414"/>
        <v>0.49408669063104199</v>
      </c>
      <c r="S298" s="19">
        <f t="shared" si="415"/>
        <v>1.1529238479022037</v>
      </c>
      <c r="T298" s="19">
        <f t="shared" si="416"/>
        <v>4.6116953916088152E-2</v>
      </c>
      <c r="U298" s="21">
        <f t="shared" si="417"/>
        <v>2.6394663613175924</v>
      </c>
    </row>
    <row r="299" spans="1:21" ht="16" hidden="1" thickBot="1" x14ac:dyDescent="0.25">
      <c r="A299" s="14">
        <v>2015</v>
      </c>
      <c r="B299" s="15" t="s">
        <v>24</v>
      </c>
      <c r="C299" s="16" t="s">
        <v>22</v>
      </c>
      <c r="D299" s="16" t="str">
        <f>A299&amp;"_"&amp;B299&amp;"_"&amp;C299</f>
        <v>2015_2015 Sample Plot # 03_Avi</v>
      </c>
      <c r="E299" s="17">
        <v>1</v>
      </c>
      <c r="F299" s="17">
        <f t="shared" si="372"/>
        <v>0.7</v>
      </c>
      <c r="G299" s="18">
        <v>70</v>
      </c>
      <c r="H299" s="19">
        <f t="shared" si="375"/>
        <v>1.6552514322087846</v>
      </c>
      <c r="I299" s="20">
        <f t="shared" si="373"/>
        <v>165.52514322087845</v>
      </c>
      <c r="J299" s="20">
        <v>520.08000000000004</v>
      </c>
      <c r="K299" s="19">
        <f t="shared" si="407"/>
        <v>0.66836890078078492</v>
      </c>
      <c r="L299" s="19">
        <f t="shared" si="408"/>
        <v>4.6598174220790911</v>
      </c>
      <c r="M299" s="19">
        <f t="shared" si="409"/>
        <v>0.18639269688316365</v>
      </c>
      <c r="N299" s="19">
        <f t="shared" si="410"/>
        <v>4.3010114805790014</v>
      </c>
      <c r="O299" s="19">
        <f t="shared" si="411"/>
        <v>0.17204045922316005</v>
      </c>
      <c r="P299" s="19">
        <f t="shared" si="412"/>
        <v>0.3584331561063237</v>
      </c>
      <c r="Q299" s="19">
        <f t="shared" si="413"/>
        <v>2.2367123625979635</v>
      </c>
      <c r="R299" s="19">
        <f t="shared" si="414"/>
        <v>1.6773944774258105</v>
      </c>
      <c r="S299" s="19">
        <f t="shared" si="415"/>
        <v>3.914106840023774</v>
      </c>
      <c r="T299" s="19">
        <f t="shared" si="416"/>
        <v>0.15656427360095096</v>
      </c>
      <c r="U299" s="21">
        <f t="shared" si="417"/>
        <v>8.9608289026580934</v>
      </c>
    </row>
    <row r="300" spans="1:21" ht="16" hidden="1" thickBot="1" x14ac:dyDescent="0.25">
      <c r="A300" s="14"/>
      <c r="B300" s="15"/>
      <c r="C300" s="16"/>
      <c r="D300" s="16"/>
      <c r="E300" s="17"/>
      <c r="F300" s="17"/>
      <c r="G300" s="18"/>
      <c r="H300" s="19"/>
      <c r="I300" s="20"/>
      <c r="J300" s="22"/>
      <c r="K300" s="19"/>
      <c r="L300" s="19"/>
      <c r="M300" s="19"/>
      <c r="N300" s="19"/>
      <c r="O300" s="19"/>
      <c r="P300" s="19"/>
      <c r="Q300" s="19"/>
      <c r="R300" s="19"/>
      <c r="S300" s="19"/>
      <c r="T300" s="19"/>
      <c r="U300" s="21"/>
    </row>
    <row r="301" spans="1:21" ht="16" hidden="1" thickBot="1" x14ac:dyDescent="0.25">
      <c r="A301" s="14">
        <v>2015</v>
      </c>
      <c r="B301" s="15" t="s">
        <v>24</v>
      </c>
      <c r="C301" s="16" t="s">
        <v>22</v>
      </c>
      <c r="D301" s="16" t="str">
        <f>A301&amp;"_"&amp;B301&amp;"_"&amp;C301</f>
        <v>2015_2015 Sample Plot # 03_Avi</v>
      </c>
      <c r="E301" s="17">
        <v>1.8</v>
      </c>
      <c r="F301" s="17">
        <f t="shared" si="372"/>
        <v>0.7</v>
      </c>
      <c r="G301" s="18">
        <v>70</v>
      </c>
      <c r="H301" s="19">
        <f t="shared" si="375"/>
        <v>0.99</v>
      </c>
      <c r="I301" s="20">
        <f t="shared" si="373"/>
        <v>99</v>
      </c>
      <c r="J301" s="20">
        <v>311.05799999999999</v>
      </c>
      <c r="K301" s="19">
        <f>2.14*(LOG(H301,10))+0.2</f>
        <v>0.19065931643875683</v>
      </c>
      <c r="L301" s="19">
        <f t="shared" ref="L301" si="418">10^K301</f>
        <v>1.5511697130009074</v>
      </c>
      <c r="M301" s="19">
        <f t="shared" ref="M301" si="419">L301*40/1000</f>
        <v>6.2046788520036304E-2</v>
      </c>
      <c r="N301" s="19">
        <f t="shared" ref="N301" si="420">0.923*L301</f>
        <v>1.4317296450998376</v>
      </c>
      <c r="O301" s="19">
        <f t="shared" ref="O301" si="421">N301*40/1000</f>
        <v>5.7269185803993504E-2</v>
      </c>
      <c r="P301" s="19">
        <f t="shared" ref="P301" si="422">M301+O301</f>
        <v>0.11931597432402981</v>
      </c>
      <c r="Q301" s="19">
        <f t="shared" ref="Q301" si="423">L301*0.48</f>
        <v>0.74456146224043551</v>
      </c>
      <c r="R301" s="19">
        <f t="shared" ref="R301" si="424">N301*0.39</f>
        <v>0.55837456158893672</v>
      </c>
      <c r="S301" s="19">
        <f t="shared" ref="S301" si="425">R301+Q301</f>
        <v>1.3029360238293721</v>
      </c>
      <c r="T301" s="19">
        <f t="shared" ref="T301" si="426">S301*40/1000</f>
        <v>5.2117440953174887E-2</v>
      </c>
      <c r="U301" s="21">
        <f t="shared" ref="U301" si="427">(L301+N301)</f>
        <v>2.9828993581007452</v>
      </c>
    </row>
    <row r="302" spans="1:21" ht="16" hidden="1" thickBot="1" x14ac:dyDescent="0.25">
      <c r="A302" s="14"/>
      <c r="B302" s="15"/>
      <c r="C302" s="16"/>
      <c r="D302" s="16"/>
      <c r="E302" s="17"/>
      <c r="F302" s="17"/>
      <c r="G302" s="18"/>
      <c r="H302" s="19"/>
      <c r="I302" s="20"/>
      <c r="J302" s="22"/>
      <c r="K302" s="19"/>
      <c r="L302" s="19"/>
      <c r="M302" s="19"/>
      <c r="N302" s="19"/>
      <c r="O302" s="19"/>
      <c r="P302" s="19"/>
      <c r="Q302" s="19"/>
      <c r="R302" s="19"/>
      <c r="S302" s="19"/>
      <c r="T302" s="19"/>
      <c r="U302" s="21"/>
    </row>
    <row r="303" spans="1:21" ht="16" hidden="1" thickBot="1" x14ac:dyDescent="0.25">
      <c r="A303" s="14"/>
      <c r="B303" s="15"/>
      <c r="C303" s="16"/>
      <c r="D303" s="16"/>
      <c r="E303" s="17"/>
      <c r="F303" s="17"/>
      <c r="G303" s="18"/>
      <c r="H303" s="19"/>
      <c r="I303" s="20"/>
      <c r="J303" s="22"/>
      <c r="K303" s="19"/>
      <c r="L303" s="19"/>
      <c r="M303" s="19"/>
      <c r="N303" s="19"/>
      <c r="O303" s="19"/>
      <c r="P303" s="19"/>
      <c r="Q303" s="19"/>
      <c r="R303" s="19"/>
      <c r="S303" s="19"/>
      <c r="T303" s="19"/>
      <c r="U303" s="21"/>
    </row>
    <row r="304" spans="1:21" ht="16" hidden="1" thickBot="1" x14ac:dyDescent="0.25">
      <c r="A304" s="14">
        <v>2015</v>
      </c>
      <c r="B304" s="15" t="s">
        <v>24</v>
      </c>
      <c r="C304" s="16" t="s">
        <v>22</v>
      </c>
      <c r="D304" s="16" t="str">
        <f>A304&amp;"_"&amp;B304&amp;"_"&amp;C304</f>
        <v>2015_2015 Sample Plot # 03_Avi</v>
      </c>
      <c r="E304" s="17">
        <v>2.1</v>
      </c>
      <c r="F304" s="17">
        <f t="shared" si="372"/>
        <v>0.8</v>
      </c>
      <c r="G304" s="18">
        <v>80</v>
      </c>
      <c r="H304" s="19">
        <f t="shared" si="375"/>
        <v>1.1000000000000001</v>
      </c>
      <c r="I304" s="20">
        <f t="shared" si="373"/>
        <v>110</v>
      </c>
      <c r="J304" s="20">
        <v>345.62</v>
      </c>
      <c r="K304" s="19">
        <f>2.14*(LOG(H304,10))+0.2</f>
        <v>0.28858034623860168</v>
      </c>
      <c r="L304" s="19">
        <f t="shared" ref="L304" si="428">10^K304</f>
        <v>1.9434812104687251</v>
      </c>
      <c r="M304" s="19">
        <f t="shared" si="378"/>
        <v>7.7739248418749005E-2</v>
      </c>
      <c r="N304" s="19">
        <f t="shared" ref="N304" si="429">0.923*L304</f>
        <v>1.7938331572626334</v>
      </c>
      <c r="O304" s="19">
        <f t="shared" si="350"/>
        <v>7.1753326290505334E-2</v>
      </c>
      <c r="P304" s="19">
        <f t="shared" si="351"/>
        <v>0.14949257470925434</v>
      </c>
      <c r="Q304" s="19">
        <f t="shared" si="382"/>
        <v>0.932870981024988</v>
      </c>
      <c r="R304" s="19">
        <f t="shared" si="353"/>
        <v>0.69959493133242701</v>
      </c>
      <c r="S304" s="19">
        <f t="shared" si="354"/>
        <v>1.632465912357415</v>
      </c>
      <c r="T304" s="19">
        <f t="shared" si="355"/>
        <v>6.5298636494296597E-2</v>
      </c>
      <c r="U304" s="21">
        <f t="shared" si="386"/>
        <v>3.7373143677313587</v>
      </c>
    </row>
    <row r="305" spans="1:21" ht="16" hidden="1" thickBot="1" x14ac:dyDescent="0.25">
      <c r="A305" s="14"/>
      <c r="B305" s="15"/>
      <c r="C305" s="16"/>
      <c r="D305" s="16"/>
      <c r="E305" s="17"/>
      <c r="F305" s="17"/>
      <c r="G305" s="18"/>
      <c r="H305" s="19"/>
      <c r="I305" s="20"/>
      <c r="J305" s="22"/>
      <c r="K305" s="19"/>
      <c r="L305" s="19"/>
      <c r="M305" s="19"/>
      <c r="N305" s="19"/>
      <c r="O305" s="19"/>
      <c r="P305" s="19"/>
      <c r="Q305" s="19"/>
      <c r="R305" s="19"/>
      <c r="S305" s="19"/>
      <c r="T305" s="19"/>
      <c r="U305" s="21"/>
    </row>
    <row r="306" spans="1:21" ht="16" hidden="1" thickBot="1" x14ac:dyDescent="0.25">
      <c r="A306" s="14">
        <v>2015</v>
      </c>
      <c r="B306" s="15" t="s">
        <v>24</v>
      </c>
      <c r="C306" s="16" t="s">
        <v>22</v>
      </c>
      <c r="D306" s="16" t="str">
        <f>A306&amp;"_"&amp;B306&amp;"_"&amp;C306</f>
        <v>2015_2015 Sample Plot # 03_Avi</v>
      </c>
      <c r="E306" s="17">
        <v>2.1</v>
      </c>
      <c r="F306" s="17">
        <f t="shared" si="372"/>
        <v>0.8</v>
      </c>
      <c r="G306" s="18">
        <v>80</v>
      </c>
      <c r="H306" s="19">
        <f t="shared" si="375"/>
        <v>1.0450000000000002</v>
      </c>
      <c r="I306" s="20">
        <f t="shared" si="373"/>
        <v>104.50000000000001</v>
      </c>
      <c r="J306" s="20">
        <v>328.33900000000006</v>
      </c>
      <c r="K306" s="19">
        <f>2.14*(LOG(H306,10))+0.2</f>
        <v>0.24090886155673594</v>
      </c>
      <c r="L306" s="19">
        <f t="shared" ref="L306" si="430">10^K306</f>
        <v>1.7414413865664553</v>
      </c>
      <c r="M306" s="19">
        <f t="shared" ref="M306" si="431">L306*40/1000</f>
        <v>6.9657655462658216E-2</v>
      </c>
      <c r="N306" s="19">
        <f t="shared" ref="N306" si="432">0.923*L306</f>
        <v>1.6073503998008383</v>
      </c>
      <c r="O306" s="19">
        <f t="shared" ref="O306" si="433">N306*40/1000</f>
        <v>6.4294015992033535E-2</v>
      </c>
      <c r="P306" s="19">
        <f t="shared" ref="P306" si="434">M306+O306</f>
        <v>0.13395167145469175</v>
      </c>
      <c r="Q306" s="19">
        <f t="shared" ref="Q306" si="435">L306*0.48</f>
        <v>0.83589186555189854</v>
      </c>
      <c r="R306" s="19">
        <f t="shared" ref="R306" si="436">N306*0.39</f>
        <v>0.62686665592232693</v>
      </c>
      <c r="S306" s="19">
        <f t="shared" ref="S306" si="437">R306+Q306</f>
        <v>1.4627585214742256</v>
      </c>
      <c r="T306" s="19">
        <f t="shared" ref="T306" si="438">S306*40/1000</f>
        <v>5.8510340858969022E-2</v>
      </c>
      <c r="U306" s="21">
        <f t="shared" ref="U306" si="439">(L306+N306)</f>
        <v>3.3487917863672934</v>
      </c>
    </row>
    <row r="307" spans="1:21" ht="16" hidden="1" thickBot="1" x14ac:dyDescent="0.25">
      <c r="A307" s="14"/>
      <c r="B307" s="15"/>
      <c r="C307" s="16"/>
      <c r="D307" s="16"/>
      <c r="E307" s="17"/>
      <c r="F307" s="17"/>
      <c r="G307" s="18"/>
      <c r="H307" s="19"/>
      <c r="I307" s="20"/>
      <c r="J307" s="22"/>
      <c r="K307" s="19"/>
      <c r="L307" s="19"/>
      <c r="M307" s="19"/>
      <c r="N307" s="19"/>
      <c r="O307" s="19"/>
      <c r="P307" s="19"/>
      <c r="Q307" s="19"/>
      <c r="R307" s="19"/>
      <c r="S307" s="19"/>
      <c r="T307" s="19"/>
      <c r="U307" s="21"/>
    </row>
    <row r="308" spans="1:21" ht="16" hidden="1" thickBot="1" x14ac:dyDescent="0.25">
      <c r="A308" s="14">
        <v>2015</v>
      </c>
      <c r="B308" s="15" t="s">
        <v>24</v>
      </c>
      <c r="C308" s="16" t="s">
        <v>22</v>
      </c>
      <c r="D308" s="16" t="str">
        <f>A308&amp;"_"&amp;B308&amp;"_"&amp;C308</f>
        <v>2015_2015 Sample Plot # 03_Avi</v>
      </c>
      <c r="E308" s="17">
        <v>3.8</v>
      </c>
      <c r="F308" s="17">
        <f t="shared" si="372"/>
        <v>0.8</v>
      </c>
      <c r="G308" s="18">
        <v>80</v>
      </c>
      <c r="H308" s="19">
        <f t="shared" si="375"/>
        <v>1.5400000000000003</v>
      </c>
      <c r="I308" s="20">
        <f t="shared" si="373"/>
        <v>154.00000000000003</v>
      </c>
      <c r="J308" s="20">
        <v>483.86800000000005</v>
      </c>
      <c r="K308" s="19">
        <f t="shared" ref="K308:K312" si="440">2.14*(LOG(H308,10))+0.2</f>
        <v>0.60129434259003112</v>
      </c>
      <c r="L308" s="19">
        <f t="shared" ref="L308:L312" si="441">10^K308</f>
        <v>3.9929543270030381</v>
      </c>
      <c r="M308" s="19">
        <f t="shared" ref="M308:M312" si="442">L308*40/1000</f>
        <v>0.15971817308012151</v>
      </c>
      <c r="N308" s="19">
        <f t="shared" ref="N308:N312" si="443">0.923*L308</f>
        <v>3.6854968438238043</v>
      </c>
      <c r="O308" s="19">
        <f t="shared" ref="O308:O341" si="444">N308*40/1000</f>
        <v>0.14741987375295218</v>
      </c>
      <c r="P308" s="19">
        <f t="shared" ref="P308:P341" si="445">M308+O308</f>
        <v>0.30713804683307366</v>
      </c>
      <c r="Q308" s="19">
        <f t="shared" ref="Q308:Q312" si="446">L308*0.48</f>
        <v>1.9166180769614583</v>
      </c>
      <c r="R308" s="19">
        <f t="shared" ref="R308:R341" si="447">N308*0.39</f>
        <v>1.4373437690912838</v>
      </c>
      <c r="S308" s="19">
        <f t="shared" ref="S308:S341" si="448">R308+Q308</f>
        <v>3.3539618460527421</v>
      </c>
      <c r="T308" s="19">
        <f t="shared" ref="T308:T341" si="449">S308*40/1000</f>
        <v>0.13415847384210969</v>
      </c>
      <c r="U308" s="21">
        <f t="shared" ref="U308:U312" si="450">(L308+N308)</f>
        <v>7.6784511708268424</v>
      </c>
    </row>
    <row r="309" spans="1:21" ht="16" hidden="1" thickBot="1" x14ac:dyDescent="0.25">
      <c r="A309" s="14">
        <v>2015</v>
      </c>
      <c r="B309" s="15" t="s">
        <v>24</v>
      </c>
      <c r="C309" s="16" t="s">
        <v>22</v>
      </c>
      <c r="D309" s="16" t="str">
        <f>A309&amp;"_"&amp;B309&amp;"_"&amp;C309</f>
        <v>2015_2015 Sample Plot # 03_Avi</v>
      </c>
      <c r="E309" s="17">
        <v>1.8</v>
      </c>
      <c r="F309" s="17">
        <f t="shared" si="372"/>
        <v>0.8</v>
      </c>
      <c r="G309" s="18">
        <v>80</v>
      </c>
      <c r="H309" s="19">
        <f t="shared" si="375"/>
        <v>0.99</v>
      </c>
      <c r="I309" s="20">
        <f t="shared" si="373"/>
        <v>99</v>
      </c>
      <c r="J309" s="20">
        <v>311.05799999999999</v>
      </c>
      <c r="K309" s="19">
        <f t="shared" si="440"/>
        <v>0.19065931643875683</v>
      </c>
      <c r="L309" s="19">
        <f t="shared" si="441"/>
        <v>1.5511697130009074</v>
      </c>
      <c r="M309" s="19">
        <f t="shared" si="442"/>
        <v>6.2046788520036304E-2</v>
      </c>
      <c r="N309" s="19">
        <f t="shared" si="443"/>
        <v>1.4317296450998376</v>
      </c>
      <c r="O309" s="19">
        <f t="shared" si="444"/>
        <v>5.7269185803993504E-2</v>
      </c>
      <c r="P309" s="19">
        <f t="shared" si="445"/>
        <v>0.11931597432402981</v>
      </c>
      <c r="Q309" s="19">
        <f t="shared" si="446"/>
        <v>0.74456146224043551</v>
      </c>
      <c r="R309" s="19">
        <f t="shared" si="447"/>
        <v>0.55837456158893672</v>
      </c>
      <c r="S309" s="19">
        <f t="shared" si="448"/>
        <v>1.3029360238293721</v>
      </c>
      <c r="T309" s="19">
        <f t="shared" si="449"/>
        <v>5.2117440953174887E-2</v>
      </c>
      <c r="U309" s="21">
        <f t="shared" si="450"/>
        <v>2.9828993581007452</v>
      </c>
    </row>
    <row r="310" spans="1:21" ht="16" hidden="1" thickBot="1" x14ac:dyDescent="0.25">
      <c r="A310" s="14">
        <v>2015</v>
      </c>
      <c r="B310" s="15" t="s">
        <v>24</v>
      </c>
      <c r="C310" s="16" t="s">
        <v>22</v>
      </c>
      <c r="D310" s="16" t="str">
        <f>A310&amp;"_"&amp;B310&amp;"_"&amp;C310</f>
        <v>2015_2015 Sample Plot # 03_Avi</v>
      </c>
      <c r="E310" s="17">
        <v>2.1</v>
      </c>
      <c r="F310" s="17">
        <f t="shared" si="372"/>
        <v>0.7</v>
      </c>
      <c r="G310" s="18">
        <v>70</v>
      </c>
      <c r="H310" s="19">
        <f t="shared" si="375"/>
        <v>1.1880000000000002</v>
      </c>
      <c r="I310" s="20">
        <f t="shared" si="373"/>
        <v>118.80000000000001</v>
      </c>
      <c r="J310" s="20">
        <v>373.26960000000003</v>
      </c>
      <c r="K310" s="19">
        <f t="shared" si="440"/>
        <v>0.36010718298067412</v>
      </c>
      <c r="L310" s="19">
        <f t="shared" si="441"/>
        <v>2.2914331039436715</v>
      </c>
      <c r="M310" s="19">
        <f t="shared" si="442"/>
        <v>9.1657324157746856E-2</v>
      </c>
      <c r="N310" s="19">
        <f t="shared" si="443"/>
        <v>2.1149927549400087</v>
      </c>
      <c r="O310" s="19">
        <f t="shared" si="444"/>
        <v>8.4599710197600347E-2</v>
      </c>
      <c r="P310" s="19">
        <f t="shared" si="445"/>
        <v>0.1762570343553472</v>
      </c>
      <c r="Q310" s="19">
        <f t="shared" si="446"/>
        <v>1.0998878898929623</v>
      </c>
      <c r="R310" s="19">
        <f t="shared" si="447"/>
        <v>0.82484717442660338</v>
      </c>
      <c r="S310" s="19">
        <f t="shared" si="448"/>
        <v>1.9247350643195658</v>
      </c>
      <c r="T310" s="19">
        <f t="shared" si="449"/>
        <v>7.6989402572782639E-2</v>
      </c>
      <c r="U310" s="21">
        <f t="shared" si="450"/>
        <v>4.4064258588836802</v>
      </c>
    </row>
    <row r="311" spans="1:21" ht="16" hidden="1" thickBot="1" x14ac:dyDescent="0.25">
      <c r="A311" s="14">
        <v>2015</v>
      </c>
      <c r="B311" s="15" t="s">
        <v>24</v>
      </c>
      <c r="C311" s="16" t="s">
        <v>22</v>
      </c>
      <c r="D311" s="16" t="str">
        <f>A311&amp;"_"&amp;B311&amp;"_"&amp;C311</f>
        <v>2015_2015 Sample Plot # 03_Avi</v>
      </c>
      <c r="E311" s="17">
        <v>2.2999999999999998</v>
      </c>
      <c r="F311" s="17">
        <f t="shared" si="372"/>
        <v>0.8</v>
      </c>
      <c r="G311" s="18">
        <v>80</v>
      </c>
      <c r="H311" s="19">
        <f t="shared" si="375"/>
        <v>1.4520000000000002</v>
      </c>
      <c r="I311" s="20">
        <f t="shared" si="373"/>
        <v>145.20000000000002</v>
      </c>
      <c r="J311" s="20">
        <v>456.21840000000003</v>
      </c>
      <c r="K311" s="19">
        <f t="shared" si="440"/>
        <v>0.54660855901912042</v>
      </c>
      <c r="L311" s="19">
        <f t="shared" si="441"/>
        <v>3.520534130438933</v>
      </c>
      <c r="M311" s="19">
        <f t="shared" si="442"/>
        <v>0.14082136521755731</v>
      </c>
      <c r="N311" s="19">
        <f t="shared" si="443"/>
        <v>3.2494530023951351</v>
      </c>
      <c r="O311" s="19">
        <f t="shared" si="444"/>
        <v>0.12997812009580539</v>
      </c>
      <c r="P311" s="19">
        <f t="shared" si="445"/>
        <v>0.27079948531336273</v>
      </c>
      <c r="Q311" s="19">
        <f t="shared" si="446"/>
        <v>1.6898563826106878</v>
      </c>
      <c r="R311" s="19">
        <f t="shared" si="447"/>
        <v>1.2672866709341026</v>
      </c>
      <c r="S311" s="19">
        <f t="shared" si="448"/>
        <v>2.9571430535447902</v>
      </c>
      <c r="T311" s="19">
        <f t="shared" si="449"/>
        <v>0.11828572214179162</v>
      </c>
      <c r="U311" s="21">
        <f t="shared" si="450"/>
        <v>6.7699871328340677</v>
      </c>
    </row>
    <row r="312" spans="1:21" ht="16" hidden="1" thickBot="1" x14ac:dyDescent="0.25">
      <c r="A312" s="14">
        <v>2015</v>
      </c>
      <c r="B312" s="15" t="s">
        <v>24</v>
      </c>
      <c r="C312" s="16" t="s">
        <v>22</v>
      </c>
      <c r="D312" s="16" t="str">
        <f>A312&amp;"_"&amp;B312&amp;"_"&amp;C312</f>
        <v>2015_2015 Sample Plot # 03_Avi</v>
      </c>
      <c r="E312" s="17">
        <v>1.1000000000000001</v>
      </c>
      <c r="F312" s="17">
        <f t="shared" si="372"/>
        <v>0.6</v>
      </c>
      <c r="G312" s="18">
        <v>60</v>
      </c>
      <c r="H312" s="19">
        <f t="shared" si="375"/>
        <v>1.6776575429662637</v>
      </c>
      <c r="I312" s="20">
        <f t="shared" si="373"/>
        <v>167.76575429662637</v>
      </c>
      <c r="J312" s="20">
        <v>527.12</v>
      </c>
      <c r="K312" s="19">
        <f t="shared" si="440"/>
        <v>0.68086509160802466</v>
      </c>
      <c r="L312" s="19">
        <f t="shared" si="441"/>
        <v>4.7958444831637292</v>
      </c>
      <c r="M312" s="19">
        <f t="shared" si="442"/>
        <v>0.19183377932654919</v>
      </c>
      <c r="N312" s="19">
        <f t="shared" si="443"/>
        <v>4.4265644579601222</v>
      </c>
      <c r="O312" s="19">
        <f t="shared" si="444"/>
        <v>0.17706257831840488</v>
      </c>
      <c r="P312" s="19">
        <f t="shared" si="445"/>
        <v>0.3688963576449541</v>
      </c>
      <c r="Q312" s="19">
        <f t="shared" si="446"/>
        <v>2.3020053519185901</v>
      </c>
      <c r="R312" s="19">
        <f t="shared" si="447"/>
        <v>1.7263601386044478</v>
      </c>
      <c r="S312" s="19">
        <f t="shared" si="448"/>
        <v>4.0283654905230382</v>
      </c>
      <c r="T312" s="19">
        <f t="shared" si="449"/>
        <v>0.16113461962092152</v>
      </c>
      <c r="U312" s="21">
        <f t="shared" si="450"/>
        <v>9.2224089411238523</v>
      </c>
    </row>
    <row r="313" spans="1:21" ht="16" hidden="1" thickBot="1" x14ac:dyDescent="0.25">
      <c r="A313" s="14"/>
      <c r="B313" s="15"/>
      <c r="C313" s="16"/>
      <c r="D313" s="16"/>
      <c r="E313" s="17"/>
      <c r="F313" s="17"/>
      <c r="G313" s="18"/>
      <c r="H313" s="19"/>
      <c r="I313" s="20"/>
      <c r="J313" s="22"/>
      <c r="K313" s="19"/>
      <c r="L313" s="19"/>
      <c r="M313" s="19"/>
      <c r="N313" s="19"/>
      <c r="O313" s="19"/>
      <c r="P313" s="19"/>
      <c r="Q313" s="19"/>
      <c r="R313" s="19"/>
      <c r="S313" s="19"/>
      <c r="T313" s="19"/>
      <c r="U313" s="21"/>
    </row>
    <row r="314" spans="1:21" ht="16" hidden="1" thickBot="1" x14ac:dyDescent="0.25">
      <c r="A314" s="14"/>
      <c r="B314" s="15"/>
      <c r="C314" s="16"/>
      <c r="D314" s="16"/>
      <c r="E314" s="17"/>
      <c r="F314" s="17"/>
      <c r="G314" s="18"/>
      <c r="H314" s="19"/>
      <c r="I314" s="20"/>
      <c r="J314" s="22"/>
      <c r="K314" s="19"/>
      <c r="L314" s="19"/>
      <c r="M314" s="19"/>
      <c r="N314" s="19"/>
      <c r="O314" s="19"/>
      <c r="P314" s="19"/>
      <c r="Q314" s="19"/>
      <c r="R314" s="19"/>
      <c r="S314" s="19"/>
      <c r="T314" s="19"/>
      <c r="U314" s="21"/>
    </row>
    <row r="315" spans="1:21" ht="16" hidden="1" thickBot="1" x14ac:dyDescent="0.25">
      <c r="A315" s="14"/>
      <c r="B315" s="15"/>
      <c r="C315" s="16"/>
      <c r="D315" s="16"/>
      <c r="E315" s="17"/>
      <c r="F315" s="17"/>
      <c r="G315" s="18"/>
      <c r="H315" s="19"/>
      <c r="I315" s="20"/>
      <c r="J315" s="22"/>
      <c r="K315" s="19"/>
      <c r="L315" s="19"/>
      <c r="M315" s="19"/>
      <c r="N315" s="19"/>
      <c r="O315" s="19"/>
      <c r="P315" s="19"/>
      <c r="Q315" s="19"/>
      <c r="R315" s="19"/>
      <c r="S315" s="19"/>
      <c r="T315" s="19"/>
      <c r="U315" s="21"/>
    </row>
    <row r="316" spans="1:21" ht="16" hidden="1" thickBot="1" x14ac:dyDescent="0.25">
      <c r="A316" s="14"/>
      <c r="B316" s="15"/>
      <c r="C316" s="16"/>
      <c r="D316" s="16"/>
      <c r="E316" s="17"/>
      <c r="F316" s="17"/>
      <c r="G316" s="18"/>
      <c r="H316" s="19"/>
      <c r="I316" s="20"/>
      <c r="J316" s="22"/>
      <c r="K316" s="19"/>
      <c r="L316" s="19"/>
      <c r="M316" s="19"/>
      <c r="N316" s="19"/>
      <c r="O316" s="19"/>
      <c r="P316" s="19"/>
      <c r="Q316" s="19"/>
      <c r="R316" s="19"/>
      <c r="S316" s="19"/>
      <c r="T316" s="19"/>
      <c r="U316" s="21"/>
    </row>
    <row r="317" spans="1:21" ht="16" hidden="1" thickBot="1" x14ac:dyDescent="0.25">
      <c r="A317" s="14">
        <v>2015</v>
      </c>
      <c r="B317" s="15" t="s">
        <v>24</v>
      </c>
      <c r="C317" s="16" t="s">
        <v>22</v>
      </c>
      <c r="D317" s="16" t="str">
        <f>A317&amp;"_"&amp;B317&amp;"_"&amp;C317</f>
        <v>2015_2015 Sample Plot # 03_Avi</v>
      </c>
      <c r="E317" s="17">
        <v>3.6</v>
      </c>
      <c r="F317" s="17">
        <f t="shared" si="372"/>
        <v>0.8</v>
      </c>
      <c r="G317" s="18">
        <v>80</v>
      </c>
      <c r="H317" s="19">
        <f t="shared" si="375"/>
        <v>2.4200000000000004</v>
      </c>
      <c r="I317" s="20">
        <f t="shared" si="373"/>
        <v>242.00000000000003</v>
      </c>
      <c r="J317" s="20">
        <v>760.36400000000003</v>
      </c>
      <c r="K317" s="19">
        <f t="shared" ref="K317:K318" si="451">2.14*(LOG(H317,10))+0.2</f>
        <v>1.021364883198123</v>
      </c>
      <c r="L317" s="19">
        <f t="shared" ref="L317:L318" si="452">10^K317</f>
        <v>10.504245980920992</v>
      </c>
      <c r="M317" s="19">
        <f t="shared" si="378"/>
        <v>0.42016983923683965</v>
      </c>
      <c r="N317" s="19">
        <f t="shared" ref="N317:N318" si="453">0.923*L317</f>
        <v>9.6954190403900764</v>
      </c>
      <c r="O317" s="19">
        <f t="shared" si="444"/>
        <v>0.38781676161560308</v>
      </c>
      <c r="P317" s="19">
        <f t="shared" si="445"/>
        <v>0.80798660085244278</v>
      </c>
      <c r="Q317" s="19">
        <f t="shared" si="382"/>
        <v>5.042038070842076</v>
      </c>
      <c r="R317" s="19">
        <f t="shared" si="447"/>
        <v>3.7812134257521297</v>
      </c>
      <c r="S317" s="19">
        <f t="shared" si="448"/>
        <v>8.8232514965942066</v>
      </c>
      <c r="T317" s="19">
        <f t="shared" si="449"/>
        <v>0.3529300598637683</v>
      </c>
      <c r="U317" s="21">
        <f t="shared" si="386"/>
        <v>20.19966502131107</v>
      </c>
    </row>
    <row r="318" spans="1:21" ht="16" hidden="1" thickBot="1" x14ac:dyDescent="0.25">
      <c r="A318" s="14">
        <v>2015</v>
      </c>
      <c r="B318" s="15" t="s">
        <v>24</v>
      </c>
      <c r="C318" s="16" t="s">
        <v>22</v>
      </c>
      <c r="D318" s="16" t="str">
        <f>A318&amp;"_"&amp;B318&amp;"_"&amp;C318</f>
        <v>2015_2015 Sample Plot # 03_Avi</v>
      </c>
      <c r="E318" s="17">
        <v>3.1</v>
      </c>
      <c r="F318" s="17">
        <f t="shared" si="372"/>
        <v>0.7</v>
      </c>
      <c r="G318" s="18">
        <v>70</v>
      </c>
      <c r="H318" s="19">
        <f t="shared" si="375"/>
        <v>2.1560000000000001</v>
      </c>
      <c r="I318" s="20">
        <f t="shared" si="373"/>
        <v>215.60000000000002</v>
      </c>
      <c r="J318" s="20">
        <v>677.41520000000003</v>
      </c>
      <c r="K318" s="19">
        <f t="shared" si="451"/>
        <v>0.91400833894146039</v>
      </c>
      <c r="L318" s="19">
        <f t="shared" si="452"/>
        <v>8.2036729615137425</v>
      </c>
      <c r="M318" s="19">
        <f t="shared" si="378"/>
        <v>0.32814691846054972</v>
      </c>
      <c r="N318" s="19">
        <f t="shared" si="453"/>
        <v>7.5719901434771844</v>
      </c>
      <c r="O318" s="19">
        <f t="shared" si="444"/>
        <v>0.30287960573908734</v>
      </c>
      <c r="P318" s="19">
        <f t="shared" si="445"/>
        <v>0.63102652419963712</v>
      </c>
      <c r="Q318" s="19">
        <f t="shared" si="382"/>
        <v>3.9377630215265964</v>
      </c>
      <c r="R318" s="19">
        <f t="shared" si="447"/>
        <v>2.9530761559561021</v>
      </c>
      <c r="S318" s="19">
        <f t="shared" si="448"/>
        <v>6.8908391774826985</v>
      </c>
      <c r="T318" s="19">
        <f t="shared" si="449"/>
        <v>0.27563356709930792</v>
      </c>
      <c r="U318" s="21">
        <f t="shared" si="386"/>
        <v>15.775663104990926</v>
      </c>
    </row>
    <row r="319" spans="1:21" ht="16" hidden="1" thickBot="1" x14ac:dyDescent="0.25">
      <c r="A319" s="14"/>
      <c r="B319" s="15"/>
      <c r="C319" s="16"/>
      <c r="D319" s="16"/>
      <c r="E319" s="17"/>
      <c r="F319" s="17"/>
      <c r="G319" s="18"/>
      <c r="H319" s="19"/>
      <c r="I319" s="20"/>
      <c r="J319" s="22"/>
      <c r="K319" s="19"/>
      <c r="L319" s="19"/>
      <c r="M319" s="19"/>
      <c r="N319" s="19"/>
      <c r="O319" s="19"/>
      <c r="P319" s="19"/>
      <c r="Q319" s="19"/>
      <c r="R319" s="19"/>
      <c r="S319" s="19"/>
      <c r="T319" s="19"/>
      <c r="U319" s="21"/>
    </row>
    <row r="320" spans="1:21" ht="16" hidden="1" thickBot="1" x14ac:dyDescent="0.25">
      <c r="A320" s="14">
        <v>2015</v>
      </c>
      <c r="B320" s="15" t="s">
        <v>24</v>
      </c>
      <c r="C320" s="16" t="s">
        <v>22</v>
      </c>
      <c r="D320" s="16" t="str">
        <f>A320&amp;"_"&amp;B320&amp;"_"&amp;C320</f>
        <v>2015_2015 Sample Plot # 03_Avi</v>
      </c>
      <c r="E320" s="17">
        <v>2</v>
      </c>
      <c r="F320" s="17">
        <f t="shared" si="372"/>
        <v>0.62</v>
      </c>
      <c r="G320" s="18">
        <v>62</v>
      </c>
      <c r="H320" s="19">
        <f t="shared" si="375"/>
        <v>1.2100000000000002</v>
      </c>
      <c r="I320" s="20">
        <f t="shared" si="373"/>
        <v>121.00000000000001</v>
      </c>
      <c r="J320" s="20">
        <v>380.18200000000002</v>
      </c>
      <c r="K320" s="19">
        <f>2.14*(LOG(H320,10))+0.2</f>
        <v>0.3771606924772033</v>
      </c>
      <c r="L320" s="19">
        <f t="shared" ref="L320" si="454">10^K320</f>
        <v>2.3832011099622754</v>
      </c>
      <c r="M320" s="19">
        <f t="shared" ref="M320" si="455">L320*40/1000</f>
        <v>9.5328044398491019E-2</v>
      </c>
      <c r="N320" s="19">
        <f t="shared" ref="N320" si="456">0.923*L320</f>
        <v>2.1996946244951805</v>
      </c>
      <c r="O320" s="19">
        <f t="shared" ref="O320" si="457">N320*40/1000</f>
        <v>8.7987784979807221E-2</v>
      </c>
      <c r="P320" s="19">
        <f t="shared" ref="P320" si="458">M320+O320</f>
        <v>0.18331582937829824</v>
      </c>
      <c r="Q320" s="19">
        <f t="shared" ref="Q320" si="459">L320*0.48</f>
        <v>1.1439365327818922</v>
      </c>
      <c r="R320" s="19">
        <f t="shared" ref="R320" si="460">N320*0.39</f>
        <v>0.85788090355312041</v>
      </c>
      <c r="S320" s="19">
        <f t="shared" ref="S320" si="461">R320+Q320</f>
        <v>2.0018174363350125</v>
      </c>
      <c r="T320" s="19">
        <f t="shared" ref="T320" si="462">S320*40/1000</f>
        <v>8.007269745340051E-2</v>
      </c>
      <c r="U320" s="21">
        <f t="shared" ref="U320" si="463">(L320+N320)</f>
        <v>4.5828957344574555</v>
      </c>
    </row>
    <row r="321" spans="1:21" ht="16" hidden="1" thickBot="1" x14ac:dyDescent="0.25">
      <c r="A321" s="14"/>
      <c r="B321" s="15"/>
      <c r="C321" s="16"/>
      <c r="D321" s="16"/>
      <c r="E321" s="17"/>
      <c r="F321" s="17"/>
      <c r="G321" s="18"/>
      <c r="H321" s="19"/>
      <c r="I321" s="20"/>
      <c r="J321" s="22"/>
      <c r="K321" s="19"/>
      <c r="L321" s="19"/>
      <c r="M321" s="19"/>
      <c r="N321" s="19"/>
      <c r="O321" s="19"/>
      <c r="P321" s="19"/>
      <c r="Q321" s="19"/>
      <c r="R321" s="19"/>
      <c r="S321" s="19"/>
      <c r="T321" s="19"/>
      <c r="U321" s="21"/>
    </row>
    <row r="322" spans="1:21" ht="16" hidden="1" thickBot="1" x14ac:dyDescent="0.25">
      <c r="A322" s="14">
        <v>2015</v>
      </c>
      <c r="B322" s="15" t="s">
        <v>24</v>
      </c>
      <c r="C322" s="16" t="s">
        <v>22</v>
      </c>
      <c r="D322" s="16" t="str">
        <f>A322&amp;"_"&amp;B322&amp;"_"&amp;C322</f>
        <v>2015_2015 Sample Plot # 03_Avi</v>
      </c>
      <c r="E322" s="17">
        <v>1.9</v>
      </c>
      <c r="F322" s="17">
        <f t="shared" si="372"/>
        <v>0.8</v>
      </c>
      <c r="G322" s="18">
        <v>80</v>
      </c>
      <c r="H322" s="19">
        <f t="shared" si="375"/>
        <v>0.99</v>
      </c>
      <c r="I322" s="20">
        <f t="shared" si="373"/>
        <v>99</v>
      </c>
      <c r="J322" s="20">
        <v>311.05799999999999</v>
      </c>
      <c r="K322" s="19">
        <f>2.14*(LOG(H322,10))+0.2</f>
        <v>0.19065931643875683</v>
      </c>
      <c r="L322" s="19">
        <f t="shared" ref="L322" si="464">10^K322</f>
        <v>1.5511697130009074</v>
      </c>
      <c r="M322" s="19">
        <f t="shared" ref="M322" si="465">L322*40/1000</f>
        <v>6.2046788520036304E-2</v>
      </c>
      <c r="N322" s="19">
        <f t="shared" ref="N322" si="466">0.923*L322</f>
        <v>1.4317296450998376</v>
      </c>
      <c r="O322" s="19">
        <f t="shared" ref="O322" si="467">N322*40/1000</f>
        <v>5.7269185803993504E-2</v>
      </c>
      <c r="P322" s="19">
        <f t="shared" ref="P322" si="468">M322+O322</f>
        <v>0.11931597432402981</v>
      </c>
      <c r="Q322" s="19">
        <f t="shared" ref="Q322" si="469">L322*0.48</f>
        <v>0.74456146224043551</v>
      </c>
      <c r="R322" s="19">
        <f t="shared" ref="R322" si="470">N322*0.39</f>
        <v>0.55837456158893672</v>
      </c>
      <c r="S322" s="19">
        <f t="shared" ref="S322" si="471">R322+Q322</f>
        <v>1.3029360238293721</v>
      </c>
      <c r="T322" s="19">
        <f t="shared" ref="T322" si="472">S322*40/1000</f>
        <v>5.2117440953174887E-2</v>
      </c>
      <c r="U322" s="21">
        <f t="shared" ref="U322" si="473">(L322+N322)</f>
        <v>2.9828993581007452</v>
      </c>
    </row>
    <row r="323" spans="1:21" ht="16" hidden="1" thickBot="1" x14ac:dyDescent="0.25">
      <c r="A323" s="14"/>
      <c r="B323" s="15"/>
      <c r="C323" s="16"/>
      <c r="D323" s="16"/>
      <c r="E323" s="17"/>
      <c r="F323" s="17"/>
      <c r="G323" s="18"/>
      <c r="H323" s="19"/>
      <c r="I323" s="20"/>
      <c r="J323" s="22"/>
      <c r="K323" s="19"/>
      <c r="L323" s="19"/>
      <c r="M323" s="19"/>
      <c r="N323" s="19"/>
      <c r="O323" s="19"/>
      <c r="P323" s="19"/>
      <c r="Q323" s="19"/>
      <c r="R323" s="19"/>
      <c r="S323" s="19"/>
      <c r="T323" s="19"/>
      <c r="U323" s="21"/>
    </row>
    <row r="324" spans="1:21" ht="16" hidden="1" thickBot="1" x14ac:dyDescent="0.25">
      <c r="A324" s="14">
        <v>2015</v>
      </c>
      <c r="B324" s="15" t="s">
        <v>24</v>
      </c>
      <c r="C324" s="16" t="s">
        <v>22</v>
      </c>
      <c r="D324" s="16" t="str">
        <f>A324&amp;"_"&amp;B324&amp;"_"&amp;C324</f>
        <v>2015_2015 Sample Plot # 03_Avi</v>
      </c>
      <c r="E324" s="17">
        <v>1.8</v>
      </c>
      <c r="F324" s="17">
        <f t="shared" ref="F324:F386" si="474">G324/100</f>
        <v>0.7</v>
      </c>
      <c r="G324" s="18">
        <v>70</v>
      </c>
      <c r="H324" s="19">
        <f t="shared" si="375"/>
        <v>1.2100000000000002</v>
      </c>
      <c r="I324" s="20">
        <f t="shared" ref="I324:I386" si="475">J324/3.142</f>
        <v>121.00000000000001</v>
      </c>
      <c r="J324" s="20">
        <v>380.18200000000002</v>
      </c>
      <c r="K324" s="19">
        <f>2.14*(LOG(H324,10))+0.2</f>
        <v>0.3771606924772033</v>
      </c>
      <c r="L324" s="19">
        <f t="shared" ref="L324" si="476">10^K324</f>
        <v>2.3832011099622754</v>
      </c>
      <c r="M324" s="19">
        <f t="shared" ref="M324" si="477">L324*40/1000</f>
        <v>9.5328044398491019E-2</v>
      </c>
      <c r="N324" s="19">
        <f t="shared" ref="N324" si="478">0.923*L324</f>
        <v>2.1996946244951805</v>
      </c>
      <c r="O324" s="19">
        <f t="shared" ref="O324" si="479">N324*40/1000</f>
        <v>8.7987784979807221E-2</v>
      </c>
      <c r="P324" s="19">
        <f t="shared" ref="P324" si="480">M324+O324</f>
        <v>0.18331582937829824</v>
      </c>
      <c r="Q324" s="19">
        <f t="shared" ref="Q324" si="481">L324*0.48</f>
        <v>1.1439365327818922</v>
      </c>
      <c r="R324" s="19">
        <f t="shared" ref="R324" si="482">N324*0.39</f>
        <v>0.85788090355312041</v>
      </c>
      <c r="S324" s="19">
        <f t="shared" ref="S324" si="483">R324+Q324</f>
        <v>2.0018174363350125</v>
      </c>
      <c r="T324" s="19">
        <f t="shared" ref="T324" si="484">S324*40/1000</f>
        <v>8.007269745340051E-2</v>
      </c>
      <c r="U324" s="21">
        <f t="shared" ref="U324" si="485">(L324+N324)</f>
        <v>4.5828957344574555</v>
      </c>
    </row>
    <row r="325" spans="1:21" ht="16" hidden="1" thickBot="1" x14ac:dyDescent="0.25">
      <c r="A325" s="14"/>
      <c r="B325" s="15"/>
      <c r="C325" s="16"/>
      <c r="D325" s="16"/>
      <c r="E325" s="17"/>
      <c r="F325" s="17"/>
      <c r="G325" s="18"/>
      <c r="H325" s="19"/>
      <c r="I325" s="20"/>
      <c r="J325" s="22"/>
      <c r="K325" s="19"/>
      <c r="L325" s="19"/>
      <c r="M325" s="19"/>
      <c r="N325" s="19"/>
      <c r="O325" s="19"/>
      <c r="P325" s="19"/>
      <c r="Q325" s="19"/>
      <c r="R325" s="19"/>
      <c r="S325" s="19"/>
      <c r="T325" s="19"/>
      <c r="U325" s="21"/>
    </row>
    <row r="326" spans="1:21" ht="16" hidden="1" thickBot="1" x14ac:dyDescent="0.25">
      <c r="A326" s="14"/>
      <c r="B326" s="15"/>
      <c r="C326" s="16"/>
      <c r="D326" s="16"/>
      <c r="E326" s="17"/>
      <c r="F326" s="17"/>
      <c r="G326" s="18"/>
      <c r="H326" s="19"/>
      <c r="I326" s="20"/>
      <c r="J326" s="22"/>
      <c r="K326" s="19"/>
      <c r="L326" s="19"/>
      <c r="M326" s="19"/>
      <c r="N326" s="19"/>
      <c r="O326" s="19"/>
      <c r="P326" s="19"/>
      <c r="Q326" s="19"/>
      <c r="R326" s="19"/>
      <c r="S326" s="19"/>
      <c r="T326" s="19"/>
      <c r="U326" s="21"/>
    </row>
    <row r="327" spans="1:21" ht="16" hidden="1" thickBot="1" x14ac:dyDescent="0.25">
      <c r="A327" s="14"/>
      <c r="B327" s="15"/>
      <c r="C327" s="16"/>
      <c r="D327" s="16"/>
      <c r="E327" s="17"/>
      <c r="F327" s="17"/>
      <c r="G327" s="18"/>
      <c r="H327" s="19"/>
      <c r="I327" s="20"/>
      <c r="J327" s="22"/>
      <c r="K327" s="19"/>
      <c r="L327" s="19"/>
      <c r="M327" s="19"/>
      <c r="N327" s="19"/>
      <c r="O327" s="19"/>
      <c r="P327" s="19"/>
      <c r="Q327" s="19"/>
      <c r="R327" s="19"/>
      <c r="S327" s="19"/>
      <c r="T327" s="19"/>
      <c r="U327" s="21"/>
    </row>
    <row r="328" spans="1:21" ht="16" hidden="1" thickBot="1" x14ac:dyDescent="0.25">
      <c r="A328" s="14">
        <v>2015</v>
      </c>
      <c r="B328" s="15" t="s">
        <v>24</v>
      </c>
      <c r="C328" s="16" t="s">
        <v>22</v>
      </c>
      <c r="D328" s="16" t="str">
        <f>A328&amp;"_"&amp;B328&amp;"_"&amp;C328</f>
        <v>2015_2015 Sample Plot # 03_Avi</v>
      </c>
      <c r="E328" s="17">
        <v>1.2</v>
      </c>
      <c r="F328" s="17">
        <f t="shared" si="474"/>
        <v>0.8</v>
      </c>
      <c r="G328" s="18">
        <v>80</v>
      </c>
      <c r="H328" s="19">
        <f t="shared" si="375"/>
        <v>1.2011775938892428</v>
      </c>
      <c r="I328" s="20">
        <f t="shared" si="475"/>
        <v>120.11775938892428</v>
      </c>
      <c r="J328" s="20">
        <v>377.41000000000008</v>
      </c>
      <c r="K328" s="19">
        <f t="shared" ref="K328:K330" si="486">2.14*(LOG(H328,10))+0.2</f>
        <v>0.37035945617235011</v>
      </c>
      <c r="L328" s="19">
        <f t="shared" ref="L328:L330" si="487">10^K328</f>
        <v>2.3461698861117668</v>
      </c>
      <c r="M328" s="19">
        <f t="shared" si="378"/>
        <v>9.3846795444470665E-2</v>
      </c>
      <c r="N328" s="19">
        <f t="shared" ref="N328:N330" si="488">0.923*L328</f>
        <v>2.1655148048811608</v>
      </c>
      <c r="O328" s="19">
        <f t="shared" si="444"/>
        <v>8.6620592195246426E-2</v>
      </c>
      <c r="P328" s="19">
        <f t="shared" si="445"/>
        <v>0.18046738763971709</v>
      </c>
      <c r="Q328" s="19">
        <f t="shared" si="382"/>
        <v>1.126161545333648</v>
      </c>
      <c r="R328" s="19">
        <f t="shared" si="447"/>
        <v>0.84455077390365274</v>
      </c>
      <c r="S328" s="19">
        <f t="shared" si="448"/>
        <v>1.9707123192373008</v>
      </c>
      <c r="T328" s="19">
        <f t="shared" si="449"/>
        <v>7.8828492769492026E-2</v>
      </c>
      <c r="U328" s="21">
        <f t="shared" si="386"/>
        <v>4.5116846909929276</v>
      </c>
    </row>
    <row r="329" spans="1:21" ht="16" hidden="1" thickBot="1" x14ac:dyDescent="0.25">
      <c r="A329" s="14">
        <v>2015</v>
      </c>
      <c r="B329" s="15" t="s">
        <v>24</v>
      </c>
      <c r="C329" s="16" t="s">
        <v>22</v>
      </c>
      <c r="D329" s="16" t="str">
        <f>A329&amp;"_"&amp;B329&amp;"_"&amp;C329</f>
        <v>2015_2015 Sample Plot # 03_Avi</v>
      </c>
      <c r="E329" s="17">
        <v>2.46</v>
      </c>
      <c r="F329" s="17">
        <f t="shared" si="474"/>
        <v>1.05</v>
      </c>
      <c r="G329" s="18">
        <v>105</v>
      </c>
      <c r="H329" s="19">
        <f t="shared" si="375"/>
        <v>1.7823360916613626</v>
      </c>
      <c r="I329" s="20">
        <f t="shared" si="475"/>
        <v>178.23360916613626</v>
      </c>
      <c r="J329" s="20">
        <v>560.0100000000001</v>
      </c>
      <c r="K329" s="19">
        <f t="shared" si="486"/>
        <v>0.73711774719204293</v>
      </c>
      <c r="L329" s="19">
        <f t="shared" si="487"/>
        <v>5.4590584862167102</v>
      </c>
      <c r="M329" s="19">
        <f t="shared" si="378"/>
        <v>0.21836233944866842</v>
      </c>
      <c r="N329" s="19">
        <f t="shared" si="488"/>
        <v>5.0387109827780234</v>
      </c>
      <c r="O329" s="19">
        <f t="shared" si="444"/>
        <v>0.20154843931112093</v>
      </c>
      <c r="P329" s="19">
        <f t="shared" si="445"/>
        <v>0.41991077875978933</v>
      </c>
      <c r="Q329" s="19">
        <f t="shared" si="382"/>
        <v>2.620348073384021</v>
      </c>
      <c r="R329" s="19">
        <f t="shared" si="447"/>
        <v>1.9650972832834293</v>
      </c>
      <c r="S329" s="19">
        <f t="shared" si="448"/>
        <v>4.5854453566674502</v>
      </c>
      <c r="T329" s="19">
        <f t="shared" si="449"/>
        <v>0.18341781426669801</v>
      </c>
      <c r="U329" s="21">
        <f t="shared" si="386"/>
        <v>10.497769468994733</v>
      </c>
    </row>
    <row r="330" spans="1:21" ht="16" hidden="1" thickBot="1" x14ac:dyDescent="0.25">
      <c r="A330" s="14">
        <v>2015</v>
      </c>
      <c r="B330" s="15" t="s">
        <v>24</v>
      </c>
      <c r="C330" s="16" t="s">
        <v>22</v>
      </c>
      <c r="D330" s="16" t="str">
        <f>A330&amp;"_"&amp;B330&amp;"_"&amp;C330</f>
        <v>2015_2015 Sample Plot # 03_Avi</v>
      </c>
      <c r="E330" s="17">
        <v>2.9</v>
      </c>
      <c r="F330" s="17">
        <f t="shared" si="474"/>
        <v>1.1000000000000001</v>
      </c>
      <c r="G330" s="18">
        <v>110</v>
      </c>
      <c r="H330" s="19">
        <f t="shared" si="375"/>
        <v>2.31</v>
      </c>
      <c r="I330" s="20">
        <f t="shared" si="475"/>
        <v>231</v>
      </c>
      <c r="J330" s="20">
        <v>725.80200000000002</v>
      </c>
      <c r="K330" s="19">
        <f t="shared" si="486"/>
        <v>0.97812963696918875</v>
      </c>
      <c r="L330" s="19">
        <f t="shared" si="487"/>
        <v>9.5088859168716802</v>
      </c>
      <c r="M330" s="19">
        <f t="shared" si="378"/>
        <v>0.38035543667486715</v>
      </c>
      <c r="N330" s="19">
        <f t="shared" si="488"/>
        <v>8.776701701272561</v>
      </c>
      <c r="O330" s="19">
        <f t="shared" si="444"/>
        <v>0.3510680680509024</v>
      </c>
      <c r="P330" s="19">
        <f t="shared" si="445"/>
        <v>0.73142350472576956</v>
      </c>
      <c r="Q330" s="19">
        <f t="shared" si="382"/>
        <v>4.5642652400984067</v>
      </c>
      <c r="R330" s="19">
        <f t="shared" si="447"/>
        <v>3.4229136634962991</v>
      </c>
      <c r="S330" s="19">
        <f t="shared" si="448"/>
        <v>7.9871789035947058</v>
      </c>
      <c r="T330" s="19">
        <f t="shared" si="449"/>
        <v>0.31948715614378825</v>
      </c>
      <c r="U330" s="21">
        <f t="shared" si="386"/>
        <v>18.285587618144241</v>
      </c>
    </row>
    <row r="331" spans="1:21" ht="16" hidden="1" thickBot="1" x14ac:dyDescent="0.25">
      <c r="A331" s="14"/>
      <c r="B331" s="15"/>
      <c r="C331" s="16"/>
      <c r="D331" s="16"/>
      <c r="E331" s="17"/>
      <c r="F331" s="17"/>
      <c r="G331" s="18"/>
      <c r="H331" s="19"/>
      <c r="I331" s="20"/>
      <c r="J331" s="22"/>
      <c r="K331" s="19"/>
      <c r="L331" s="19"/>
      <c r="M331" s="19"/>
      <c r="N331" s="19"/>
      <c r="O331" s="19"/>
      <c r="P331" s="19"/>
      <c r="Q331" s="19"/>
      <c r="R331" s="19"/>
      <c r="S331" s="19"/>
      <c r="T331" s="19"/>
      <c r="U331" s="21"/>
    </row>
    <row r="332" spans="1:21" ht="16" hidden="1" thickBot="1" x14ac:dyDescent="0.25">
      <c r="A332" s="14">
        <v>2015</v>
      </c>
      <c r="B332" s="15" t="s">
        <v>24</v>
      </c>
      <c r="C332" s="16" t="s">
        <v>22</v>
      </c>
      <c r="D332" s="16" t="str">
        <f>A332&amp;"_"&amp;B332&amp;"_"&amp;C332</f>
        <v>2015_2015 Sample Plot # 03_Avi</v>
      </c>
      <c r="E332" s="17">
        <v>2</v>
      </c>
      <c r="F332" s="17">
        <f t="shared" si="474"/>
        <v>0.8</v>
      </c>
      <c r="G332" s="18">
        <v>80</v>
      </c>
      <c r="H332" s="19">
        <f t="shared" ref="H332:H394" si="489">I332/100</f>
        <v>1.716</v>
      </c>
      <c r="I332" s="20">
        <f t="shared" si="475"/>
        <v>171.6</v>
      </c>
      <c r="J332" s="20">
        <v>539.16719999999998</v>
      </c>
      <c r="K332" s="19">
        <f>2.14*(LOG(H332,10))+0.2</f>
        <v>0.70186698671714942</v>
      </c>
      <c r="L332" s="19">
        <f t="shared" ref="L332" si="490">10^K332</f>
        <v>5.03346423052687</v>
      </c>
      <c r="M332" s="19">
        <f t="shared" ref="M332:M381" si="491">L332*40/1000</f>
        <v>0.20133856922107479</v>
      </c>
      <c r="N332" s="19">
        <f t="shared" ref="N332" si="492">0.923*L332</f>
        <v>4.645887484776301</v>
      </c>
      <c r="O332" s="19">
        <f t="shared" ref="O332" si="493">N332*40/1000</f>
        <v>0.18583549939105207</v>
      </c>
      <c r="P332" s="19">
        <f t="shared" ref="P332" si="494">M332+O332</f>
        <v>0.38717406861212689</v>
      </c>
      <c r="Q332" s="19">
        <f t="shared" ref="Q332:Q381" si="495">L332*0.48</f>
        <v>2.4160628306528973</v>
      </c>
      <c r="R332" s="19">
        <f t="shared" ref="R332" si="496">N332*0.39</f>
        <v>1.8118961190627574</v>
      </c>
      <c r="S332" s="19">
        <f t="shared" ref="S332" si="497">R332+Q332</f>
        <v>4.2279589497156547</v>
      </c>
      <c r="T332" s="19">
        <f t="shared" ref="T332" si="498">S332*40/1000</f>
        <v>0.16911835798862621</v>
      </c>
      <c r="U332" s="21">
        <f t="shared" ref="U332:U381" si="499">(L332+N332)</f>
        <v>9.6793517153031701</v>
      </c>
    </row>
    <row r="333" spans="1:21" ht="16" hidden="1" thickBot="1" x14ac:dyDescent="0.25">
      <c r="A333" s="14"/>
      <c r="B333" s="15"/>
      <c r="C333" s="16"/>
      <c r="D333" s="16"/>
      <c r="E333" s="17"/>
      <c r="F333" s="17"/>
      <c r="G333" s="18"/>
      <c r="H333" s="19"/>
      <c r="I333" s="20"/>
      <c r="J333" s="22"/>
      <c r="K333" s="19"/>
      <c r="L333" s="19"/>
      <c r="M333" s="19"/>
      <c r="N333" s="19"/>
      <c r="O333" s="19"/>
      <c r="P333" s="19"/>
      <c r="Q333" s="19"/>
      <c r="R333" s="19"/>
      <c r="S333" s="19"/>
      <c r="T333" s="19"/>
      <c r="U333" s="21"/>
    </row>
    <row r="334" spans="1:21" ht="16" hidden="1" thickBot="1" x14ac:dyDescent="0.25">
      <c r="A334" s="14"/>
      <c r="B334" s="15"/>
      <c r="C334" s="16"/>
      <c r="D334" s="16"/>
      <c r="E334" s="17"/>
      <c r="F334" s="17"/>
      <c r="G334" s="18"/>
      <c r="H334" s="19"/>
      <c r="I334" s="20"/>
      <c r="J334" s="22"/>
      <c r="K334" s="19"/>
      <c r="L334" s="19"/>
      <c r="M334" s="19"/>
      <c r="N334" s="19"/>
      <c r="O334" s="19"/>
      <c r="P334" s="19"/>
      <c r="Q334" s="19"/>
      <c r="R334" s="19"/>
      <c r="S334" s="19"/>
      <c r="T334" s="19"/>
      <c r="U334" s="21"/>
    </row>
    <row r="335" spans="1:21" ht="16" hidden="1" thickBot="1" x14ac:dyDescent="0.25">
      <c r="A335" s="14">
        <v>2015</v>
      </c>
      <c r="B335" s="15" t="s">
        <v>24</v>
      </c>
      <c r="C335" s="16" t="s">
        <v>22</v>
      </c>
      <c r="D335" s="16" t="str">
        <f>A335&amp;"_"&amp;B335&amp;"_"&amp;C335</f>
        <v>2015_2015 Sample Plot # 03_Avi</v>
      </c>
      <c r="E335" s="17">
        <v>1.6</v>
      </c>
      <c r="F335" s="17">
        <f t="shared" si="474"/>
        <v>0.8</v>
      </c>
      <c r="G335" s="18">
        <v>80</v>
      </c>
      <c r="H335" s="19">
        <f t="shared" si="489"/>
        <v>1.7002387014640357</v>
      </c>
      <c r="I335" s="20">
        <f t="shared" si="475"/>
        <v>170.02387014640357</v>
      </c>
      <c r="J335" s="20">
        <v>534.21500000000003</v>
      </c>
      <c r="K335" s="19">
        <f t="shared" ref="K335:K336" si="500">2.14*(LOG(H335,10))+0.2</f>
        <v>0.69329118070581752</v>
      </c>
      <c r="L335" s="19">
        <f t="shared" ref="L335:L336" si="501">10^K335</f>
        <v>4.9350457225525854</v>
      </c>
      <c r="M335" s="19">
        <f t="shared" si="491"/>
        <v>0.19740182890210342</v>
      </c>
      <c r="N335" s="19">
        <f t="shared" ref="N335:N336" si="502">0.923*L335</f>
        <v>4.5550472019160368</v>
      </c>
      <c r="O335" s="19">
        <f t="shared" si="444"/>
        <v>0.18220188807664148</v>
      </c>
      <c r="P335" s="19">
        <f t="shared" si="445"/>
        <v>0.3796037169787449</v>
      </c>
      <c r="Q335" s="19">
        <f t="shared" si="495"/>
        <v>2.3688219468252409</v>
      </c>
      <c r="R335" s="19">
        <f t="shared" si="447"/>
        <v>1.7764684087472544</v>
      </c>
      <c r="S335" s="19">
        <f t="shared" si="448"/>
        <v>4.1452903555724951</v>
      </c>
      <c r="T335" s="19">
        <f t="shared" si="449"/>
        <v>0.16581161422289981</v>
      </c>
      <c r="U335" s="21">
        <f t="shared" si="499"/>
        <v>9.4900929244686232</v>
      </c>
    </row>
    <row r="336" spans="1:21" ht="16" hidden="1" thickBot="1" x14ac:dyDescent="0.25">
      <c r="A336" s="23">
        <v>2015</v>
      </c>
      <c r="B336" s="24" t="s">
        <v>24</v>
      </c>
      <c r="C336" s="25" t="s">
        <v>22</v>
      </c>
      <c r="D336" s="25" t="str">
        <f>A336&amp;"_"&amp;B336&amp;"_"&amp;C336</f>
        <v>2015_2015 Sample Plot # 03_Avi</v>
      </c>
      <c r="E336" s="26">
        <v>3.6</v>
      </c>
      <c r="F336" s="26">
        <f t="shared" si="474"/>
        <v>1</v>
      </c>
      <c r="G336" s="27">
        <v>100</v>
      </c>
      <c r="H336" s="28">
        <f t="shared" si="489"/>
        <v>2.4860000000000002</v>
      </c>
      <c r="I336" s="29">
        <f t="shared" si="475"/>
        <v>248.60000000000002</v>
      </c>
      <c r="J336" s="29">
        <v>781.10120000000006</v>
      </c>
      <c r="K336" s="28">
        <f t="shared" si="500"/>
        <v>1.0463724060140396</v>
      </c>
      <c r="L336" s="28">
        <f t="shared" si="501"/>
        <v>11.126854422324127</v>
      </c>
      <c r="M336" s="28">
        <f t="shared" si="491"/>
        <v>0.44507417689296513</v>
      </c>
      <c r="N336" s="28">
        <f t="shared" si="502"/>
        <v>10.270086631805171</v>
      </c>
      <c r="O336" s="28">
        <f t="shared" si="444"/>
        <v>0.41080346527220685</v>
      </c>
      <c r="P336" s="28">
        <f t="shared" si="445"/>
        <v>0.85587764216517193</v>
      </c>
      <c r="Q336" s="28">
        <f t="shared" si="495"/>
        <v>5.3408901227155807</v>
      </c>
      <c r="R336" s="28">
        <f t="shared" si="447"/>
        <v>4.0053337864040168</v>
      </c>
      <c r="S336" s="28">
        <f t="shared" si="448"/>
        <v>9.3462239091195976</v>
      </c>
      <c r="T336" s="28">
        <f t="shared" si="449"/>
        <v>0.37384895636478394</v>
      </c>
      <c r="U336" s="30">
        <f t="shared" si="499"/>
        <v>21.3969410541293</v>
      </c>
    </row>
    <row r="337" spans="1:21" ht="16" hidden="1" thickBot="1" x14ac:dyDescent="0.25">
      <c r="A337" s="31"/>
      <c r="B337" s="32"/>
      <c r="C337" s="33"/>
      <c r="D337" s="33"/>
      <c r="E337" s="34"/>
      <c r="F337" s="34"/>
      <c r="G337" s="35"/>
      <c r="H337" s="36"/>
      <c r="I337" s="22"/>
      <c r="J337" s="22"/>
      <c r="K337" s="36"/>
      <c r="L337" s="36"/>
      <c r="M337" s="36"/>
      <c r="N337" s="36"/>
      <c r="O337" s="36"/>
      <c r="P337" s="36"/>
      <c r="Q337" s="36"/>
      <c r="R337" s="36"/>
      <c r="S337" s="36"/>
      <c r="T337" s="36"/>
      <c r="U337" s="37"/>
    </row>
    <row r="338" spans="1:21" ht="16" hidden="1" thickBot="1" x14ac:dyDescent="0.25">
      <c r="A338" s="14"/>
      <c r="B338" s="15"/>
      <c r="C338" s="16"/>
      <c r="D338" s="16"/>
      <c r="E338" s="17"/>
      <c r="F338" s="17"/>
      <c r="G338" s="18"/>
      <c r="H338" s="19"/>
      <c r="I338" s="20"/>
      <c r="J338" s="20"/>
      <c r="K338" s="19"/>
      <c r="L338" s="19"/>
      <c r="M338" s="19"/>
      <c r="N338" s="19"/>
      <c r="O338" s="19"/>
      <c r="P338" s="19"/>
      <c r="Q338" s="19"/>
      <c r="R338" s="19"/>
      <c r="S338" s="19"/>
      <c r="T338" s="19"/>
      <c r="U338" s="21"/>
    </row>
    <row r="339" spans="1:21" ht="16" hidden="1" thickBot="1" x14ac:dyDescent="0.25">
      <c r="A339" s="14"/>
      <c r="B339" s="15"/>
      <c r="C339" s="16"/>
      <c r="D339" s="16"/>
      <c r="E339" s="17"/>
      <c r="F339" s="17"/>
      <c r="G339" s="18"/>
      <c r="H339" s="19"/>
      <c r="I339" s="20"/>
      <c r="J339" s="20"/>
      <c r="K339" s="19"/>
      <c r="L339" s="19"/>
      <c r="M339" s="19"/>
      <c r="N339" s="19"/>
      <c r="O339" s="19"/>
      <c r="P339" s="19"/>
      <c r="Q339" s="19"/>
      <c r="R339" s="19"/>
      <c r="S339" s="19"/>
      <c r="T339" s="19"/>
      <c r="U339" s="21"/>
    </row>
    <row r="340" spans="1:21" ht="16" hidden="1" thickBot="1" x14ac:dyDescent="0.25">
      <c r="A340" s="14">
        <v>2015</v>
      </c>
      <c r="B340" s="15" t="s">
        <v>25</v>
      </c>
      <c r="C340" s="16" t="s">
        <v>22</v>
      </c>
      <c r="D340" s="16" t="str">
        <f>A340&amp;"_"&amp;B340&amp;"_"&amp;C340</f>
        <v>2015_2015 Sample Plot # 04_Avi</v>
      </c>
      <c r="E340" s="17">
        <v>3.3</v>
      </c>
      <c r="F340" s="17">
        <f t="shared" si="474"/>
        <v>0.65</v>
      </c>
      <c r="G340" s="18">
        <v>65</v>
      </c>
      <c r="H340" s="19">
        <f t="shared" si="489"/>
        <v>1.4</v>
      </c>
      <c r="I340" s="20">
        <f t="shared" si="475"/>
        <v>140</v>
      </c>
      <c r="J340" s="20">
        <v>439.88</v>
      </c>
      <c r="K340" s="19">
        <f t="shared" ref="K340:K341" si="503">2.14*(LOG(H340,10))+0.2</f>
        <v>0.51271399635142934</v>
      </c>
      <c r="L340" s="19">
        <f t="shared" ref="L340:L341" si="504">10^K340</f>
        <v>3.2562219261944847</v>
      </c>
      <c r="M340" s="19">
        <f t="shared" si="491"/>
        <v>0.13024887704777938</v>
      </c>
      <c r="N340" s="19">
        <f t="shared" ref="N340:N341" si="505">0.923*L340</f>
        <v>3.0054928378775094</v>
      </c>
      <c r="O340" s="19">
        <f t="shared" si="444"/>
        <v>0.12021971351510038</v>
      </c>
      <c r="P340" s="19">
        <f t="shared" si="445"/>
        <v>0.25046859056287973</v>
      </c>
      <c r="Q340" s="19">
        <f t="shared" si="495"/>
        <v>1.5629865245733525</v>
      </c>
      <c r="R340" s="19">
        <f t="shared" si="447"/>
        <v>1.1721422067722287</v>
      </c>
      <c r="S340" s="19">
        <f t="shared" si="448"/>
        <v>2.735128731345581</v>
      </c>
      <c r="T340" s="19">
        <f t="shared" si="449"/>
        <v>0.10940514925382323</v>
      </c>
      <c r="U340" s="21">
        <f t="shared" si="499"/>
        <v>6.2617147640719946</v>
      </c>
    </row>
    <row r="341" spans="1:21" ht="16" hidden="1" thickBot="1" x14ac:dyDescent="0.25">
      <c r="A341" s="14">
        <v>2015</v>
      </c>
      <c r="B341" s="15" t="s">
        <v>25</v>
      </c>
      <c r="C341" s="16" t="s">
        <v>22</v>
      </c>
      <c r="D341" s="16" t="str">
        <f>A341&amp;"_"&amp;B341&amp;"_"&amp;C341</f>
        <v>2015_2015 Sample Plot # 04_Avi</v>
      </c>
      <c r="E341" s="17">
        <v>2.1</v>
      </c>
      <c r="F341" s="17">
        <f t="shared" si="474"/>
        <v>0.65</v>
      </c>
      <c r="G341" s="18">
        <v>65</v>
      </c>
      <c r="H341" s="19">
        <f t="shared" si="489"/>
        <v>0.85</v>
      </c>
      <c r="I341" s="20">
        <f t="shared" si="475"/>
        <v>85</v>
      </c>
      <c r="J341" s="20">
        <v>267.07</v>
      </c>
      <c r="K341" s="19">
        <f t="shared" si="503"/>
        <v>4.8956501028586452E-2</v>
      </c>
      <c r="L341" s="19">
        <f t="shared" si="504"/>
        <v>1.1193257660906129</v>
      </c>
      <c r="M341" s="19">
        <f t="shared" si="491"/>
        <v>4.4773030643624513E-2</v>
      </c>
      <c r="N341" s="19">
        <f t="shared" si="505"/>
        <v>1.0331376821016358</v>
      </c>
      <c r="O341" s="19">
        <f t="shared" si="444"/>
        <v>4.1325507284065428E-2</v>
      </c>
      <c r="P341" s="19">
        <f t="shared" si="445"/>
        <v>8.6098537927689942E-2</v>
      </c>
      <c r="Q341" s="19">
        <f t="shared" si="495"/>
        <v>0.53727636772349419</v>
      </c>
      <c r="R341" s="19">
        <f t="shared" si="447"/>
        <v>0.40292369601963796</v>
      </c>
      <c r="S341" s="19">
        <f t="shared" si="448"/>
        <v>0.94020006374313214</v>
      </c>
      <c r="T341" s="19">
        <f t="shared" si="449"/>
        <v>3.7608002549725288E-2</v>
      </c>
      <c r="U341" s="21">
        <f t="shared" si="499"/>
        <v>2.1524634481922487</v>
      </c>
    </row>
    <row r="342" spans="1:21" ht="16" hidden="1" thickBot="1" x14ac:dyDescent="0.25">
      <c r="A342" s="14"/>
      <c r="B342" s="15"/>
      <c r="C342" s="16"/>
      <c r="D342" s="16"/>
      <c r="E342" s="17"/>
      <c r="F342" s="17"/>
      <c r="G342" s="18"/>
      <c r="H342" s="19"/>
      <c r="I342" s="20"/>
      <c r="J342" s="20"/>
      <c r="K342" s="19"/>
      <c r="L342" s="19"/>
      <c r="M342" s="19"/>
      <c r="N342" s="19"/>
      <c r="O342" s="19"/>
      <c r="P342" s="19"/>
      <c r="Q342" s="19"/>
      <c r="R342" s="19"/>
      <c r="S342" s="19"/>
      <c r="T342" s="19"/>
      <c r="U342" s="21"/>
    </row>
    <row r="343" spans="1:21" ht="16" hidden="1" thickBot="1" x14ac:dyDescent="0.25">
      <c r="A343" s="14">
        <v>2015</v>
      </c>
      <c r="B343" s="15" t="s">
        <v>25</v>
      </c>
      <c r="C343" s="16" t="s">
        <v>22</v>
      </c>
      <c r="D343" s="16" t="str">
        <f>A343&amp;"_"&amp;B343&amp;"_"&amp;C343</f>
        <v>2015_2015 Sample Plot # 04_Avi</v>
      </c>
      <c r="E343" s="17">
        <v>4.5999999999999996</v>
      </c>
      <c r="F343" s="17">
        <f t="shared" si="474"/>
        <v>1.3</v>
      </c>
      <c r="G343" s="18">
        <v>130</v>
      </c>
      <c r="H343" s="19">
        <f t="shared" si="489"/>
        <v>1.78</v>
      </c>
      <c r="I343" s="20">
        <f t="shared" si="475"/>
        <v>178</v>
      </c>
      <c r="J343" s="20">
        <v>559.27599999999995</v>
      </c>
      <c r="K343" s="19">
        <f t="shared" ref="K343:K346" si="506">2.14*(LOG(H343,10))+0.2</f>
        <v>0.7358988049410331</v>
      </c>
      <c r="L343" s="19">
        <f t="shared" ref="L343:L346" si="507">10^K343</f>
        <v>5.4437579293212899</v>
      </c>
      <c r="M343" s="19">
        <f t="shared" ref="M343:M346" si="508">L343*40/1000</f>
        <v>0.21775031717285159</v>
      </c>
      <c r="N343" s="19">
        <f t="shared" ref="N343:N346" si="509">0.923*L343</f>
        <v>5.0245885687635505</v>
      </c>
      <c r="O343" s="19">
        <f t="shared" ref="O343:O346" si="510">N343*40/1000</f>
        <v>0.20098354275054203</v>
      </c>
      <c r="P343" s="19">
        <f t="shared" ref="P343:P346" si="511">M343+O343</f>
        <v>0.41873385992339363</v>
      </c>
      <c r="Q343" s="19">
        <f t="shared" ref="Q343:Q346" si="512">L343*0.48</f>
        <v>2.6130038060742189</v>
      </c>
      <c r="R343" s="19">
        <f t="shared" ref="R343:R346" si="513">N343*0.39</f>
        <v>1.9595895418177849</v>
      </c>
      <c r="S343" s="19">
        <f t="shared" ref="S343:S346" si="514">R343+Q343</f>
        <v>4.5725933478920036</v>
      </c>
      <c r="T343" s="19">
        <f t="shared" ref="T343:T346" si="515">S343*40/1000</f>
        <v>0.18290373391568013</v>
      </c>
      <c r="U343" s="21">
        <f t="shared" ref="U343:U346" si="516">(L343+N343)</f>
        <v>10.468346498084841</v>
      </c>
    </row>
    <row r="344" spans="1:21" ht="16" hidden="1" thickBot="1" x14ac:dyDescent="0.25">
      <c r="A344" s="14">
        <v>2015</v>
      </c>
      <c r="B344" s="15" t="s">
        <v>25</v>
      </c>
      <c r="C344" s="16" t="s">
        <v>22</v>
      </c>
      <c r="D344" s="16" t="str">
        <f>A344&amp;"_"&amp;B344&amp;"_"&amp;C344</f>
        <v>2015_2015 Sample Plot # 04_Avi</v>
      </c>
      <c r="E344" s="17">
        <v>2.1</v>
      </c>
      <c r="F344" s="17">
        <f t="shared" si="474"/>
        <v>0.7</v>
      </c>
      <c r="G344" s="18">
        <v>70</v>
      </c>
      <c r="H344" s="19">
        <f t="shared" si="489"/>
        <v>0.85</v>
      </c>
      <c r="I344" s="20">
        <f t="shared" si="475"/>
        <v>85</v>
      </c>
      <c r="J344" s="20">
        <v>267.07</v>
      </c>
      <c r="K344" s="19">
        <f t="shared" si="506"/>
        <v>4.8956501028586452E-2</v>
      </c>
      <c r="L344" s="19">
        <f t="shared" si="507"/>
        <v>1.1193257660906129</v>
      </c>
      <c r="M344" s="19">
        <f t="shared" si="508"/>
        <v>4.4773030643624513E-2</v>
      </c>
      <c r="N344" s="19">
        <f t="shared" si="509"/>
        <v>1.0331376821016358</v>
      </c>
      <c r="O344" s="19">
        <f t="shared" si="510"/>
        <v>4.1325507284065428E-2</v>
      </c>
      <c r="P344" s="19">
        <f t="shared" si="511"/>
        <v>8.6098537927689942E-2</v>
      </c>
      <c r="Q344" s="19">
        <f t="shared" si="512"/>
        <v>0.53727636772349419</v>
      </c>
      <c r="R344" s="19">
        <f t="shared" si="513"/>
        <v>0.40292369601963796</v>
      </c>
      <c r="S344" s="19">
        <f t="shared" si="514"/>
        <v>0.94020006374313214</v>
      </c>
      <c r="T344" s="19">
        <f t="shared" si="515"/>
        <v>3.7608002549725288E-2</v>
      </c>
      <c r="U344" s="21">
        <f t="shared" si="516"/>
        <v>2.1524634481922487</v>
      </c>
    </row>
    <row r="345" spans="1:21" ht="16" hidden="1" thickBot="1" x14ac:dyDescent="0.25">
      <c r="A345" s="14">
        <v>2015</v>
      </c>
      <c r="B345" s="15" t="s">
        <v>25</v>
      </c>
      <c r="C345" s="16" t="s">
        <v>22</v>
      </c>
      <c r="D345" s="16" t="str">
        <f>A345&amp;"_"&amp;B345&amp;"_"&amp;C345</f>
        <v>2015_2015 Sample Plot # 04_Avi</v>
      </c>
      <c r="E345" s="17">
        <v>2.1</v>
      </c>
      <c r="F345" s="17">
        <f t="shared" si="474"/>
        <v>0.71</v>
      </c>
      <c r="G345" s="18">
        <v>71</v>
      </c>
      <c r="H345" s="19">
        <f t="shared" si="489"/>
        <v>0.77</v>
      </c>
      <c r="I345" s="20">
        <f t="shared" si="475"/>
        <v>77</v>
      </c>
      <c r="J345" s="20">
        <v>241.934</v>
      </c>
      <c r="K345" s="19">
        <f t="shared" si="506"/>
        <v>-4.2909848130888772E-2</v>
      </c>
      <c r="L345" s="19">
        <f t="shared" si="507"/>
        <v>0.90592063451544957</v>
      </c>
      <c r="M345" s="19">
        <f t="shared" si="508"/>
        <v>3.6236825380617989E-2</v>
      </c>
      <c r="N345" s="19">
        <f t="shared" si="509"/>
        <v>0.83616474565776</v>
      </c>
      <c r="O345" s="19">
        <f t="shared" si="510"/>
        <v>3.3446589826310401E-2</v>
      </c>
      <c r="P345" s="19">
        <f t="shared" si="511"/>
        <v>6.968341520692839E-2</v>
      </c>
      <c r="Q345" s="19">
        <f t="shared" si="512"/>
        <v>0.43484190456741578</v>
      </c>
      <c r="R345" s="19">
        <f t="shared" si="513"/>
        <v>0.32610425080652639</v>
      </c>
      <c r="S345" s="19">
        <f t="shared" si="514"/>
        <v>0.76094615537394217</v>
      </c>
      <c r="T345" s="19">
        <f t="shared" si="515"/>
        <v>3.0437846214957688E-2</v>
      </c>
      <c r="U345" s="21">
        <f t="shared" si="516"/>
        <v>1.7420853801732097</v>
      </c>
    </row>
    <row r="346" spans="1:21" ht="16" hidden="1" thickBot="1" x14ac:dyDescent="0.25">
      <c r="A346" s="14">
        <v>2015</v>
      </c>
      <c r="B346" s="15" t="s">
        <v>25</v>
      </c>
      <c r="C346" s="16" t="s">
        <v>22</v>
      </c>
      <c r="D346" s="16" t="str">
        <f>A346&amp;"_"&amp;B346&amp;"_"&amp;C346</f>
        <v>2015_2015 Sample Plot # 04_Avi</v>
      </c>
      <c r="E346" s="17">
        <v>1.2</v>
      </c>
      <c r="F346" s="17">
        <f t="shared" si="474"/>
        <v>0.65</v>
      </c>
      <c r="G346" s="18">
        <v>65</v>
      </c>
      <c r="H346" s="19">
        <f t="shared" si="489"/>
        <v>0.78</v>
      </c>
      <c r="I346" s="20">
        <f t="shared" si="475"/>
        <v>78</v>
      </c>
      <c r="J346" s="20">
        <v>245.07599999999999</v>
      </c>
      <c r="K346" s="19">
        <f t="shared" si="506"/>
        <v>-3.0917550242371888E-2</v>
      </c>
      <c r="L346" s="19">
        <f t="shared" si="507"/>
        <v>0.93128466082795258</v>
      </c>
      <c r="M346" s="19">
        <f t="shared" si="508"/>
        <v>3.7251386433118101E-2</v>
      </c>
      <c r="N346" s="19">
        <f t="shared" si="509"/>
        <v>0.85957574194420028</v>
      </c>
      <c r="O346" s="19">
        <f t="shared" si="510"/>
        <v>3.4383029677768011E-2</v>
      </c>
      <c r="P346" s="19">
        <f t="shared" si="511"/>
        <v>7.1634416110886112E-2</v>
      </c>
      <c r="Q346" s="19">
        <f t="shared" si="512"/>
        <v>0.44701663719741724</v>
      </c>
      <c r="R346" s="19">
        <f t="shared" si="513"/>
        <v>0.3352345393582381</v>
      </c>
      <c r="S346" s="19">
        <f t="shared" si="514"/>
        <v>0.78225117655565535</v>
      </c>
      <c r="T346" s="19">
        <f t="shared" si="515"/>
        <v>3.1290047062226212E-2</v>
      </c>
      <c r="U346" s="21">
        <f t="shared" si="516"/>
        <v>1.7908604027721529</v>
      </c>
    </row>
    <row r="347" spans="1:21" ht="16" hidden="1" thickBot="1" x14ac:dyDescent="0.25">
      <c r="A347" s="14"/>
      <c r="B347" s="15"/>
      <c r="C347" s="16"/>
      <c r="D347" s="16"/>
      <c r="E347" s="17"/>
      <c r="F347" s="17"/>
      <c r="G347" s="18"/>
      <c r="H347" s="19"/>
      <c r="I347" s="20"/>
      <c r="J347" s="20"/>
      <c r="K347" s="19"/>
      <c r="L347" s="19"/>
      <c r="M347" s="19"/>
      <c r="N347" s="19"/>
      <c r="O347" s="19"/>
      <c r="P347" s="19"/>
      <c r="Q347" s="19"/>
      <c r="R347" s="19"/>
      <c r="S347" s="19"/>
      <c r="T347" s="19"/>
      <c r="U347" s="21"/>
    </row>
    <row r="348" spans="1:21" ht="16" hidden="1" thickBot="1" x14ac:dyDescent="0.25">
      <c r="A348" s="14">
        <v>2015</v>
      </c>
      <c r="B348" s="15" t="s">
        <v>25</v>
      </c>
      <c r="C348" s="16" t="s">
        <v>22</v>
      </c>
      <c r="D348" s="16" t="str">
        <f>A348&amp;"_"&amp;B348&amp;"_"&amp;C348</f>
        <v>2015_2015 Sample Plot # 04_Avi</v>
      </c>
      <c r="E348" s="17">
        <v>2.1</v>
      </c>
      <c r="F348" s="17">
        <f t="shared" si="474"/>
        <v>0.64</v>
      </c>
      <c r="G348" s="18">
        <v>64</v>
      </c>
      <c r="H348" s="19">
        <f t="shared" si="489"/>
        <v>0.86</v>
      </c>
      <c r="I348" s="20">
        <f t="shared" si="475"/>
        <v>86</v>
      </c>
      <c r="J348" s="20">
        <v>270.21199999999999</v>
      </c>
      <c r="K348" s="19">
        <f>2.14*(LOG(H348,10))+0.2</f>
        <v>5.9826685661234918E-2</v>
      </c>
      <c r="L348" s="19">
        <f t="shared" ref="L348" si="517">10^K348</f>
        <v>1.1476955180822297</v>
      </c>
      <c r="M348" s="19">
        <f t="shared" ref="M348" si="518">L348*40/1000</f>
        <v>4.5907820723289194E-2</v>
      </c>
      <c r="N348" s="19">
        <f t="shared" ref="N348" si="519">0.923*L348</f>
        <v>1.0593229631898982</v>
      </c>
      <c r="O348" s="19">
        <f t="shared" ref="O348" si="520">N348*40/1000</f>
        <v>4.2372918527595928E-2</v>
      </c>
      <c r="P348" s="19">
        <f t="shared" ref="P348" si="521">M348+O348</f>
        <v>8.8280739250885115E-2</v>
      </c>
      <c r="Q348" s="19">
        <f t="shared" ref="Q348" si="522">L348*0.48</f>
        <v>0.55089384867947022</v>
      </c>
      <c r="R348" s="19">
        <f t="shared" ref="R348" si="523">N348*0.39</f>
        <v>0.4131359556440603</v>
      </c>
      <c r="S348" s="19">
        <f t="shared" ref="S348" si="524">R348+Q348</f>
        <v>0.96402980432353047</v>
      </c>
      <c r="T348" s="19">
        <f t="shared" ref="T348" si="525">S348*40/1000</f>
        <v>3.8561192172941218E-2</v>
      </c>
      <c r="U348" s="21">
        <f t="shared" ref="U348" si="526">(L348+N348)</f>
        <v>2.2070184812721276</v>
      </c>
    </row>
    <row r="349" spans="1:21" ht="16" hidden="1" thickBot="1" x14ac:dyDescent="0.25">
      <c r="A349" s="14"/>
      <c r="B349" s="15"/>
      <c r="C349" s="16"/>
      <c r="D349" s="16"/>
      <c r="E349" s="17"/>
      <c r="F349" s="17"/>
      <c r="G349" s="18"/>
      <c r="H349" s="19"/>
      <c r="I349" s="20"/>
      <c r="J349" s="20"/>
      <c r="K349" s="19"/>
      <c r="L349" s="19"/>
      <c r="M349" s="19"/>
      <c r="N349" s="19"/>
      <c r="O349" s="19"/>
      <c r="P349" s="19"/>
      <c r="Q349" s="19"/>
      <c r="R349" s="19"/>
      <c r="S349" s="19"/>
      <c r="T349" s="19"/>
      <c r="U349" s="21"/>
    </row>
    <row r="350" spans="1:21" ht="16" hidden="1" thickBot="1" x14ac:dyDescent="0.25">
      <c r="A350" s="14">
        <v>2015</v>
      </c>
      <c r="B350" s="15" t="s">
        <v>25</v>
      </c>
      <c r="C350" s="16" t="s">
        <v>22</v>
      </c>
      <c r="D350" s="16" t="str">
        <f>A350&amp;"_"&amp;B350&amp;"_"&amp;C350</f>
        <v>2015_2015 Sample Plot # 04_Avi</v>
      </c>
      <c r="E350" s="17">
        <v>2.9</v>
      </c>
      <c r="F350" s="17">
        <f t="shared" si="474"/>
        <v>1.1499999999999999</v>
      </c>
      <c r="G350" s="18">
        <v>115</v>
      </c>
      <c r="H350" s="19">
        <f t="shared" si="489"/>
        <v>0.91999999999999982</v>
      </c>
      <c r="I350" s="20">
        <f t="shared" si="475"/>
        <v>91.999999999999986</v>
      </c>
      <c r="J350" s="20">
        <v>289.06399999999996</v>
      </c>
      <c r="K350" s="19">
        <f t="shared" ref="K350:K352" si="527">2.14*(LOG(H350,10))+0.2</f>
        <v>0.12250595051948811</v>
      </c>
      <c r="L350" s="19">
        <f t="shared" ref="L350:L352" si="528">10^K350</f>
        <v>1.325885284356042</v>
      </c>
      <c r="M350" s="19">
        <f t="shared" ref="M350:M352" si="529">L350*40/1000</f>
        <v>5.3035411374241684E-2</v>
      </c>
      <c r="N350" s="19">
        <f t="shared" ref="N350:N352" si="530">0.923*L350</f>
        <v>1.2237921174606268</v>
      </c>
      <c r="O350" s="19">
        <f t="shared" ref="O350:O352" si="531">N350*40/1000</f>
        <v>4.895168469842507E-2</v>
      </c>
      <c r="P350" s="19">
        <f t="shared" ref="P350:P352" si="532">M350+O350</f>
        <v>0.10198709607266676</v>
      </c>
      <c r="Q350" s="19">
        <f t="shared" ref="Q350:Q352" si="533">L350*0.48</f>
        <v>0.63642493649090015</v>
      </c>
      <c r="R350" s="19">
        <f t="shared" ref="R350:R352" si="534">N350*0.39</f>
        <v>0.47727892580964448</v>
      </c>
      <c r="S350" s="19">
        <f t="shared" ref="S350:S352" si="535">R350+Q350</f>
        <v>1.1137038623005446</v>
      </c>
      <c r="T350" s="19">
        <f t="shared" ref="T350:T352" si="536">S350*40/1000</f>
        <v>4.4548154492021784E-2</v>
      </c>
      <c r="U350" s="21">
        <f t="shared" ref="U350:U352" si="537">(L350+N350)</f>
        <v>2.5496774018166688</v>
      </c>
    </row>
    <row r="351" spans="1:21" ht="16" hidden="1" thickBot="1" x14ac:dyDescent="0.25">
      <c r="A351" s="14">
        <v>2015</v>
      </c>
      <c r="B351" s="15" t="s">
        <v>25</v>
      </c>
      <c r="C351" s="16" t="s">
        <v>22</v>
      </c>
      <c r="D351" s="16" t="str">
        <f>A351&amp;"_"&amp;B351&amp;"_"&amp;C351</f>
        <v>2015_2015 Sample Plot # 04_Avi</v>
      </c>
      <c r="E351" s="17">
        <v>1.2</v>
      </c>
      <c r="F351" s="17">
        <f t="shared" si="474"/>
        <v>0.84</v>
      </c>
      <c r="G351" s="18">
        <v>84</v>
      </c>
      <c r="H351" s="19">
        <f t="shared" si="489"/>
        <v>0.55000000000000004</v>
      </c>
      <c r="I351" s="20">
        <f t="shared" si="475"/>
        <v>55</v>
      </c>
      <c r="J351" s="20">
        <v>172.81</v>
      </c>
      <c r="K351" s="19">
        <f t="shared" si="527"/>
        <v>-0.35562384448231815</v>
      </c>
      <c r="L351" s="19">
        <f t="shared" si="528"/>
        <v>0.44093660662483752</v>
      </c>
      <c r="M351" s="19">
        <f t="shared" si="529"/>
        <v>1.7637464264993501E-2</v>
      </c>
      <c r="N351" s="19">
        <f t="shared" si="530"/>
        <v>0.40698448791472508</v>
      </c>
      <c r="O351" s="19">
        <f t="shared" si="531"/>
        <v>1.6279379516589004E-2</v>
      </c>
      <c r="P351" s="19">
        <f t="shared" si="532"/>
        <v>3.3916843781582509E-2</v>
      </c>
      <c r="Q351" s="19">
        <f t="shared" si="533"/>
        <v>0.211649571179922</v>
      </c>
      <c r="R351" s="19">
        <f t="shared" si="534"/>
        <v>0.1587239502867428</v>
      </c>
      <c r="S351" s="19">
        <f t="shared" si="535"/>
        <v>0.3703735214666648</v>
      </c>
      <c r="T351" s="19">
        <f t="shared" si="536"/>
        <v>1.4814940858666591E-2</v>
      </c>
      <c r="U351" s="21">
        <f t="shared" si="537"/>
        <v>0.84792109453956255</v>
      </c>
    </row>
    <row r="352" spans="1:21" ht="16" hidden="1" thickBot="1" x14ac:dyDescent="0.25">
      <c r="A352" s="14">
        <v>2015</v>
      </c>
      <c r="B352" s="15" t="s">
        <v>25</v>
      </c>
      <c r="C352" s="16" t="s">
        <v>22</v>
      </c>
      <c r="D352" s="16" t="str">
        <f>A352&amp;"_"&amp;B352&amp;"_"&amp;C352</f>
        <v>2015_2015 Sample Plot # 04_Avi</v>
      </c>
      <c r="E352" s="17">
        <v>2.2000000000000002</v>
      </c>
      <c r="F352" s="17">
        <f t="shared" si="474"/>
        <v>0.9</v>
      </c>
      <c r="G352" s="18">
        <v>90</v>
      </c>
      <c r="H352" s="19">
        <f t="shared" si="489"/>
        <v>0.93000000000000016</v>
      </c>
      <c r="I352" s="20">
        <f t="shared" si="475"/>
        <v>93.000000000000014</v>
      </c>
      <c r="J352" s="20">
        <v>292.20600000000002</v>
      </c>
      <c r="K352" s="19">
        <f t="shared" si="527"/>
        <v>0.13255350990542131</v>
      </c>
      <c r="L352" s="19">
        <f t="shared" si="528"/>
        <v>1.3569177073382628</v>
      </c>
      <c r="M352" s="19">
        <f t="shared" si="529"/>
        <v>5.4276708293530512E-2</v>
      </c>
      <c r="N352" s="19">
        <f t="shared" si="530"/>
        <v>1.2524350438732166</v>
      </c>
      <c r="O352" s="19">
        <f t="shared" si="531"/>
        <v>5.0097401754928661E-2</v>
      </c>
      <c r="P352" s="19">
        <f t="shared" si="532"/>
        <v>0.10437411004845917</v>
      </c>
      <c r="Q352" s="19">
        <f t="shared" si="533"/>
        <v>0.65132049952236615</v>
      </c>
      <c r="R352" s="19">
        <f t="shared" si="534"/>
        <v>0.48844966711055449</v>
      </c>
      <c r="S352" s="19">
        <f t="shared" si="535"/>
        <v>1.1397701666329207</v>
      </c>
      <c r="T352" s="19">
        <f t="shared" si="536"/>
        <v>4.5590806665316834E-2</v>
      </c>
      <c r="U352" s="21">
        <f t="shared" si="537"/>
        <v>2.6093527512114791</v>
      </c>
    </row>
    <row r="353" spans="1:21" ht="16" hidden="1" thickBot="1" x14ac:dyDescent="0.25">
      <c r="A353" s="14"/>
      <c r="B353" s="15"/>
      <c r="C353" s="16"/>
      <c r="D353" s="16"/>
      <c r="E353" s="17"/>
      <c r="F353" s="17"/>
      <c r="G353" s="18"/>
      <c r="H353" s="19"/>
      <c r="I353" s="20"/>
      <c r="J353" s="20"/>
      <c r="K353" s="19"/>
      <c r="L353" s="19"/>
      <c r="M353" s="19"/>
      <c r="N353" s="19"/>
      <c r="O353" s="19"/>
      <c r="P353" s="19"/>
      <c r="Q353" s="19"/>
      <c r="R353" s="19"/>
      <c r="S353" s="19"/>
      <c r="T353" s="19"/>
      <c r="U353" s="21"/>
    </row>
    <row r="354" spans="1:21" ht="16" hidden="1" thickBot="1" x14ac:dyDescent="0.25">
      <c r="A354" s="14">
        <v>2015</v>
      </c>
      <c r="B354" s="15" t="s">
        <v>25</v>
      </c>
      <c r="C354" s="16" t="s">
        <v>22</v>
      </c>
      <c r="D354" s="16" t="str">
        <f>A354&amp;"_"&amp;B354&amp;"_"&amp;C354</f>
        <v>2015_2015 Sample Plot # 04_Avi</v>
      </c>
      <c r="E354" s="17">
        <v>3.3</v>
      </c>
      <c r="F354" s="17">
        <f t="shared" si="474"/>
        <v>0.75</v>
      </c>
      <c r="G354" s="18">
        <v>75</v>
      </c>
      <c r="H354" s="19">
        <f t="shared" si="489"/>
        <v>1.88</v>
      </c>
      <c r="I354" s="20">
        <f t="shared" si="475"/>
        <v>188</v>
      </c>
      <c r="J354" s="20">
        <v>590.69600000000003</v>
      </c>
      <c r="K354" s="19">
        <f t="shared" ref="K354:K356" si="538">2.14*(LOG(H354,10))+0.2</f>
        <v>0.78669779742427481</v>
      </c>
      <c r="L354" s="19">
        <f t="shared" ref="L354:L356" si="539">10^K354</f>
        <v>6.1192443766902764</v>
      </c>
      <c r="M354" s="19">
        <f t="shared" ref="M354:M356" si="540">L354*40/1000</f>
        <v>0.24476977506761105</v>
      </c>
      <c r="N354" s="19">
        <f t="shared" ref="N354:N356" si="541">0.923*L354</f>
        <v>5.6480625596851253</v>
      </c>
      <c r="O354" s="19">
        <f t="shared" ref="O354:O405" si="542">N354*40/1000</f>
        <v>0.22592250238740502</v>
      </c>
      <c r="P354" s="19">
        <f t="shared" ref="P354:P405" si="543">M354+O354</f>
        <v>0.47069227745501607</v>
      </c>
      <c r="Q354" s="19">
        <f t="shared" ref="Q354:Q356" si="544">L354*0.48</f>
        <v>2.9372373008113324</v>
      </c>
      <c r="R354" s="19">
        <f t="shared" ref="R354:R405" si="545">N354*0.39</f>
        <v>2.2027443982771988</v>
      </c>
      <c r="S354" s="19">
        <f t="shared" ref="S354:S405" si="546">R354+Q354</f>
        <v>5.1399816990885316</v>
      </c>
      <c r="T354" s="19">
        <f t="shared" ref="T354:T405" si="547">S354*40/1000</f>
        <v>0.20559926796354125</v>
      </c>
      <c r="U354" s="21">
        <f t="shared" ref="U354:U356" si="548">(L354+N354)</f>
        <v>11.767306936375402</v>
      </c>
    </row>
    <row r="355" spans="1:21" ht="16" hidden="1" thickBot="1" x14ac:dyDescent="0.25">
      <c r="A355" s="14">
        <v>2015</v>
      </c>
      <c r="B355" s="15" t="s">
        <v>25</v>
      </c>
      <c r="C355" s="16" t="s">
        <v>22</v>
      </c>
      <c r="D355" s="16" t="str">
        <f>A355&amp;"_"&amp;B355&amp;"_"&amp;C355</f>
        <v>2015_2015 Sample Plot # 04_Avi</v>
      </c>
      <c r="E355" s="17">
        <v>2.2000000000000002</v>
      </c>
      <c r="F355" s="17">
        <f t="shared" si="474"/>
        <v>0.65</v>
      </c>
      <c r="G355" s="18">
        <v>65</v>
      </c>
      <c r="H355" s="19">
        <f t="shared" si="489"/>
        <v>0.74</v>
      </c>
      <c r="I355" s="20">
        <f t="shared" si="475"/>
        <v>74</v>
      </c>
      <c r="J355" s="20">
        <v>232.50799999999998</v>
      </c>
      <c r="K355" s="19">
        <f t="shared" si="538"/>
        <v>-7.9844119775710931E-2</v>
      </c>
      <c r="L355" s="19">
        <f t="shared" si="539"/>
        <v>0.83206236756163587</v>
      </c>
      <c r="M355" s="19">
        <f t="shared" si="540"/>
        <v>3.3282494702465436E-2</v>
      </c>
      <c r="N355" s="19">
        <f t="shared" si="541"/>
        <v>0.76799356525939</v>
      </c>
      <c r="O355" s="19">
        <f t="shared" si="542"/>
        <v>3.0719742610375602E-2</v>
      </c>
      <c r="P355" s="19">
        <f t="shared" si="543"/>
        <v>6.4002237312841034E-2</v>
      </c>
      <c r="Q355" s="19">
        <f t="shared" si="544"/>
        <v>0.3993899364295852</v>
      </c>
      <c r="R355" s="19">
        <f t="shared" si="545"/>
        <v>0.29951749045116211</v>
      </c>
      <c r="S355" s="19">
        <f t="shared" si="546"/>
        <v>0.69890742688074736</v>
      </c>
      <c r="T355" s="19">
        <f t="shared" si="547"/>
        <v>2.7956297075229893E-2</v>
      </c>
      <c r="U355" s="21">
        <f t="shared" si="548"/>
        <v>1.600055932821026</v>
      </c>
    </row>
    <row r="356" spans="1:21" ht="16" hidden="1" thickBot="1" x14ac:dyDescent="0.25">
      <c r="A356" s="14">
        <v>2015</v>
      </c>
      <c r="B356" s="15" t="s">
        <v>25</v>
      </c>
      <c r="C356" s="16" t="s">
        <v>22</v>
      </c>
      <c r="D356" s="16" t="str">
        <f>A356&amp;"_"&amp;B356&amp;"_"&amp;C356</f>
        <v>2015_2015 Sample Plot # 04_Avi</v>
      </c>
      <c r="E356" s="17">
        <v>3.2</v>
      </c>
      <c r="F356" s="17">
        <f t="shared" si="474"/>
        <v>1</v>
      </c>
      <c r="G356" s="18">
        <v>100</v>
      </c>
      <c r="H356" s="19">
        <f t="shared" si="489"/>
        <v>1.44</v>
      </c>
      <c r="I356" s="20">
        <f t="shared" si="475"/>
        <v>144</v>
      </c>
      <c r="J356" s="20">
        <v>452.44799999999998</v>
      </c>
      <c r="K356" s="19">
        <f t="shared" si="538"/>
        <v>0.53889573308383421</v>
      </c>
      <c r="L356" s="19">
        <f t="shared" si="539"/>
        <v>3.4585633347707598</v>
      </c>
      <c r="M356" s="19">
        <f t="shared" si="540"/>
        <v>0.13834253339083039</v>
      </c>
      <c r="N356" s="19">
        <f t="shared" si="541"/>
        <v>3.1922539579934113</v>
      </c>
      <c r="O356" s="19">
        <f t="shared" si="542"/>
        <v>0.12769015831973646</v>
      </c>
      <c r="P356" s="19">
        <f t="shared" si="543"/>
        <v>0.26603269171056687</v>
      </c>
      <c r="Q356" s="19">
        <f t="shared" si="544"/>
        <v>1.6601104006899647</v>
      </c>
      <c r="R356" s="19">
        <f t="shared" si="545"/>
        <v>1.2449790436174304</v>
      </c>
      <c r="S356" s="19">
        <f t="shared" si="546"/>
        <v>2.9050894443073951</v>
      </c>
      <c r="T356" s="19">
        <f t="shared" si="547"/>
        <v>0.1162035777722958</v>
      </c>
      <c r="U356" s="21">
        <f t="shared" si="548"/>
        <v>6.6508172927641711</v>
      </c>
    </row>
    <row r="357" spans="1:21" ht="16" hidden="1" thickBot="1" x14ac:dyDescent="0.25">
      <c r="A357" s="14"/>
      <c r="B357" s="15"/>
      <c r="C357" s="16"/>
      <c r="D357" s="16"/>
      <c r="E357" s="17"/>
      <c r="F357" s="17"/>
      <c r="G357" s="18"/>
      <c r="H357" s="19"/>
      <c r="I357" s="20"/>
      <c r="J357" s="20"/>
      <c r="K357" s="19"/>
      <c r="L357" s="19"/>
      <c r="M357" s="19"/>
      <c r="N357" s="19"/>
      <c r="O357" s="19"/>
      <c r="P357" s="19"/>
      <c r="Q357" s="19"/>
      <c r="R357" s="19"/>
      <c r="S357" s="19"/>
      <c r="T357" s="19"/>
      <c r="U357" s="21"/>
    </row>
    <row r="358" spans="1:21" ht="16" hidden="1" thickBot="1" x14ac:dyDescent="0.25">
      <c r="A358" s="14"/>
      <c r="B358" s="15"/>
      <c r="C358" s="16"/>
      <c r="D358" s="16"/>
      <c r="E358" s="17"/>
      <c r="F358" s="17"/>
      <c r="G358" s="18"/>
      <c r="H358" s="19"/>
      <c r="I358" s="20"/>
      <c r="J358" s="20"/>
      <c r="K358" s="19"/>
      <c r="L358" s="19"/>
      <c r="M358" s="19"/>
      <c r="N358" s="19"/>
      <c r="O358" s="19"/>
      <c r="P358" s="19"/>
      <c r="Q358" s="19"/>
      <c r="R358" s="19"/>
      <c r="S358" s="19"/>
      <c r="T358" s="19"/>
      <c r="U358" s="21"/>
    </row>
    <row r="359" spans="1:21" ht="16" hidden="1" thickBot="1" x14ac:dyDescent="0.25">
      <c r="A359" s="14">
        <v>2015</v>
      </c>
      <c r="B359" s="15" t="s">
        <v>25</v>
      </c>
      <c r="C359" s="16" t="s">
        <v>22</v>
      </c>
      <c r="D359" s="16" t="str">
        <f>A359&amp;"_"&amp;B359&amp;"_"&amp;C359</f>
        <v>2015_2015 Sample Plot # 04_Avi</v>
      </c>
      <c r="E359" s="17">
        <v>1.2</v>
      </c>
      <c r="F359" s="17">
        <f t="shared" si="474"/>
        <v>0.74</v>
      </c>
      <c r="G359" s="18">
        <v>74</v>
      </c>
      <c r="H359" s="19">
        <f t="shared" si="489"/>
        <v>0.26</v>
      </c>
      <c r="I359" s="20">
        <f t="shared" si="475"/>
        <v>26</v>
      </c>
      <c r="J359" s="20">
        <v>81.691999999999993</v>
      </c>
      <c r="K359" s="19">
        <f>2.14*(LOG(H359,10))+0.2</f>
        <v>-1.0519570353424494</v>
      </c>
      <c r="L359" s="19">
        <f t="shared" ref="L359" si="549">10^K359</f>
        <v>8.8724378252854466E-2</v>
      </c>
      <c r="M359" s="19">
        <f t="shared" si="491"/>
        <v>3.5489751301141783E-3</v>
      </c>
      <c r="N359" s="19">
        <f t="shared" ref="N359" si="550">0.923*L359</f>
        <v>8.1892601127384682E-2</v>
      </c>
      <c r="O359" s="19">
        <f t="shared" si="542"/>
        <v>3.275704045095387E-3</v>
      </c>
      <c r="P359" s="19">
        <f t="shared" si="543"/>
        <v>6.8246791752095658E-3</v>
      </c>
      <c r="Q359" s="19">
        <f t="shared" si="495"/>
        <v>4.2587701561370143E-2</v>
      </c>
      <c r="R359" s="19">
        <f t="shared" si="545"/>
        <v>3.1938114439680025E-2</v>
      </c>
      <c r="S359" s="19">
        <f t="shared" si="546"/>
        <v>7.4525816001050169E-2</v>
      </c>
      <c r="T359" s="19">
        <f t="shared" si="547"/>
        <v>2.981032640042007E-3</v>
      </c>
      <c r="U359" s="21">
        <f t="shared" si="499"/>
        <v>0.17061697938023915</v>
      </c>
    </row>
    <row r="360" spans="1:21" ht="16" hidden="1" thickBot="1" x14ac:dyDescent="0.25">
      <c r="A360" s="14"/>
      <c r="B360" s="15"/>
      <c r="C360" s="16"/>
      <c r="D360" s="16"/>
      <c r="E360" s="17"/>
      <c r="F360" s="17"/>
      <c r="G360" s="18"/>
      <c r="H360" s="19"/>
      <c r="I360" s="20"/>
      <c r="J360" s="20"/>
      <c r="K360" s="19"/>
      <c r="L360" s="19"/>
      <c r="M360" s="19"/>
      <c r="N360" s="19"/>
      <c r="O360" s="19"/>
      <c r="P360" s="19"/>
      <c r="Q360" s="19"/>
      <c r="R360" s="19"/>
      <c r="S360" s="19"/>
      <c r="T360" s="19"/>
      <c r="U360" s="21"/>
    </row>
    <row r="361" spans="1:21" ht="16" hidden="1" thickBot="1" x14ac:dyDescent="0.25">
      <c r="A361" s="14"/>
      <c r="B361" s="15"/>
      <c r="C361" s="16"/>
      <c r="D361" s="16"/>
      <c r="E361" s="17"/>
      <c r="F361" s="17"/>
      <c r="G361" s="18"/>
      <c r="H361" s="19"/>
      <c r="I361" s="20"/>
      <c r="J361" s="20"/>
      <c r="K361" s="19"/>
      <c r="L361" s="19"/>
      <c r="M361" s="19"/>
      <c r="N361" s="19"/>
      <c r="O361" s="19"/>
      <c r="P361" s="19"/>
      <c r="Q361" s="19"/>
      <c r="R361" s="19"/>
      <c r="S361" s="19"/>
      <c r="T361" s="19"/>
      <c r="U361" s="21"/>
    </row>
    <row r="362" spans="1:21" ht="16" hidden="1" thickBot="1" x14ac:dyDescent="0.25">
      <c r="A362" s="14"/>
      <c r="B362" s="15"/>
      <c r="C362" s="16"/>
      <c r="D362" s="16"/>
      <c r="E362" s="17"/>
      <c r="F362" s="17"/>
      <c r="G362" s="18"/>
      <c r="H362" s="19"/>
      <c r="I362" s="20"/>
      <c r="J362" s="20"/>
      <c r="K362" s="19"/>
      <c r="L362" s="19"/>
      <c r="M362" s="19"/>
      <c r="N362" s="19"/>
      <c r="O362" s="19"/>
      <c r="P362" s="19"/>
      <c r="Q362" s="19"/>
      <c r="R362" s="19"/>
      <c r="S362" s="19"/>
      <c r="T362" s="19"/>
      <c r="U362" s="21"/>
    </row>
    <row r="363" spans="1:21" ht="16" hidden="1" thickBot="1" x14ac:dyDescent="0.25">
      <c r="A363" s="14">
        <v>2015</v>
      </c>
      <c r="B363" s="15" t="s">
        <v>25</v>
      </c>
      <c r="C363" s="16" t="s">
        <v>22</v>
      </c>
      <c r="D363" s="16" t="str">
        <f>A363&amp;"_"&amp;B363&amp;"_"&amp;C363</f>
        <v>2015_2015 Sample Plot # 04_Avi</v>
      </c>
      <c r="E363" s="17">
        <v>5.0999999999999996</v>
      </c>
      <c r="F363" s="17">
        <f t="shared" si="474"/>
        <v>0.65</v>
      </c>
      <c r="G363" s="18">
        <v>65</v>
      </c>
      <c r="H363" s="19">
        <f t="shared" si="489"/>
        <v>2</v>
      </c>
      <c r="I363" s="20">
        <f t="shared" si="475"/>
        <v>200</v>
      </c>
      <c r="J363" s="20">
        <v>628.4</v>
      </c>
      <c r="K363" s="19">
        <f t="shared" ref="K363:K364" si="551">2.14*(LOG(H363,10))+0.2</f>
        <v>0.84420419072091968</v>
      </c>
      <c r="L363" s="19">
        <f t="shared" ref="L363:L364" si="552">10^K363</f>
        <v>6.9856076675636594</v>
      </c>
      <c r="M363" s="19">
        <f t="shared" si="491"/>
        <v>0.27942430670254637</v>
      </c>
      <c r="N363" s="19">
        <f t="shared" ref="N363:N364" si="553">0.923*L363</f>
        <v>6.4477158771612579</v>
      </c>
      <c r="O363" s="19">
        <f t="shared" si="542"/>
        <v>0.25790863508645034</v>
      </c>
      <c r="P363" s="19">
        <f t="shared" si="543"/>
        <v>0.53733294178899671</v>
      </c>
      <c r="Q363" s="19">
        <f t="shared" si="495"/>
        <v>3.3530916804305564</v>
      </c>
      <c r="R363" s="19">
        <f t="shared" si="545"/>
        <v>2.5146091920928906</v>
      </c>
      <c r="S363" s="19">
        <f t="shared" si="546"/>
        <v>5.8677008725234465</v>
      </c>
      <c r="T363" s="19">
        <f t="shared" si="547"/>
        <v>0.23470803490093786</v>
      </c>
      <c r="U363" s="21">
        <f t="shared" si="499"/>
        <v>13.433323544724917</v>
      </c>
    </row>
    <row r="364" spans="1:21" ht="16" hidden="1" thickBot="1" x14ac:dyDescent="0.25">
      <c r="A364" s="14">
        <v>2015</v>
      </c>
      <c r="B364" s="15" t="s">
        <v>25</v>
      </c>
      <c r="C364" s="16" t="s">
        <v>22</v>
      </c>
      <c r="D364" s="16" t="str">
        <f>A364&amp;"_"&amp;B364&amp;"_"&amp;C364</f>
        <v>2015_2015 Sample Plot # 04_Avi</v>
      </c>
      <c r="E364" s="17">
        <v>3.1</v>
      </c>
      <c r="F364" s="17">
        <f t="shared" si="474"/>
        <v>0.74</v>
      </c>
      <c r="G364" s="18">
        <v>74</v>
      </c>
      <c r="H364" s="19">
        <f t="shared" si="489"/>
        <v>0.93000000000000016</v>
      </c>
      <c r="I364" s="20">
        <f t="shared" si="475"/>
        <v>93.000000000000014</v>
      </c>
      <c r="J364" s="20">
        <v>292.20600000000002</v>
      </c>
      <c r="K364" s="19">
        <f t="shared" si="551"/>
        <v>0.13255350990542131</v>
      </c>
      <c r="L364" s="19">
        <f t="shared" si="552"/>
        <v>1.3569177073382628</v>
      </c>
      <c r="M364" s="19">
        <f t="shared" si="491"/>
        <v>5.4276708293530512E-2</v>
      </c>
      <c r="N364" s="19">
        <f t="shared" si="553"/>
        <v>1.2524350438732166</v>
      </c>
      <c r="O364" s="19">
        <f t="shared" si="542"/>
        <v>5.0097401754928661E-2</v>
      </c>
      <c r="P364" s="19">
        <f t="shared" si="543"/>
        <v>0.10437411004845917</v>
      </c>
      <c r="Q364" s="19">
        <f t="shared" si="495"/>
        <v>0.65132049952236615</v>
      </c>
      <c r="R364" s="19">
        <f t="shared" si="545"/>
        <v>0.48844966711055449</v>
      </c>
      <c r="S364" s="19">
        <f t="shared" si="546"/>
        <v>1.1397701666329207</v>
      </c>
      <c r="T364" s="19">
        <f t="shared" si="547"/>
        <v>4.5590806665316834E-2</v>
      </c>
      <c r="U364" s="21">
        <f t="shared" si="499"/>
        <v>2.6093527512114791</v>
      </c>
    </row>
    <row r="365" spans="1:21" ht="16" hidden="1" thickBot="1" x14ac:dyDescent="0.25">
      <c r="A365" s="14"/>
      <c r="B365" s="15"/>
      <c r="C365" s="16"/>
      <c r="D365" s="16"/>
      <c r="E365" s="17"/>
      <c r="F365" s="17"/>
      <c r="G365" s="18"/>
      <c r="H365" s="19"/>
      <c r="I365" s="20"/>
      <c r="J365" s="20"/>
      <c r="K365" s="19"/>
      <c r="L365" s="19"/>
      <c r="M365" s="19"/>
      <c r="N365" s="19"/>
      <c r="O365" s="19"/>
      <c r="P365" s="19"/>
      <c r="Q365" s="19"/>
      <c r="R365" s="19"/>
      <c r="S365" s="19"/>
      <c r="T365" s="19"/>
      <c r="U365" s="21"/>
    </row>
    <row r="366" spans="1:21" ht="16" hidden="1" thickBot="1" x14ac:dyDescent="0.25">
      <c r="A366" s="14">
        <v>2015</v>
      </c>
      <c r="B366" s="15" t="s">
        <v>25</v>
      </c>
      <c r="C366" s="16" t="s">
        <v>22</v>
      </c>
      <c r="D366" s="16" t="str">
        <f>A366&amp;"_"&amp;B366&amp;"_"&amp;C366</f>
        <v>2015_2015 Sample Plot # 04_Avi</v>
      </c>
      <c r="E366" s="17">
        <v>3.3</v>
      </c>
      <c r="F366" s="17">
        <f t="shared" si="474"/>
        <v>1.6</v>
      </c>
      <c r="G366" s="18">
        <v>160</v>
      </c>
      <c r="H366" s="19">
        <f t="shared" si="489"/>
        <v>1.55</v>
      </c>
      <c r="I366" s="20">
        <f t="shared" si="475"/>
        <v>155</v>
      </c>
      <c r="J366" s="20">
        <v>487.01</v>
      </c>
      <c r="K366" s="19">
        <f t="shared" ref="K366:K370" si="554">2.14*(LOG(H366,10))+0.2</f>
        <v>0.60730983408442385</v>
      </c>
      <c r="L366" s="19">
        <f t="shared" ref="L366:L370" si="555">10^K366</f>
        <v>4.0486462694714431</v>
      </c>
      <c r="M366" s="19">
        <f t="shared" ref="M366:M370" si="556">L366*40/1000</f>
        <v>0.16194585077885773</v>
      </c>
      <c r="N366" s="19">
        <f t="shared" ref="N366:N370" si="557">0.923*L366</f>
        <v>3.7369005067221424</v>
      </c>
      <c r="O366" s="19">
        <f t="shared" ref="O366:O370" si="558">N366*40/1000</f>
        <v>0.14947602026888568</v>
      </c>
      <c r="P366" s="19">
        <f t="shared" ref="P366:P370" si="559">M366+O366</f>
        <v>0.31142187104774344</v>
      </c>
      <c r="Q366" s="19">
        <f t="shared" ref="Q366:Q370" si="560">L366*0.48</f>
        <v>1.9433502093462927</v>
      </c>
      <c r="R366" s="19">
        <f t="shared" ref="R366:R370" si="561">N366*0.39</f>
        <v>1.4573911976216356</v>
      </c>
      <c r="S366" s="19">
        <f t="shared" ref="S366:S370" si="562">R366+Q366</f>
        <v>3.4007414069679283</v>
      </c>
      <c r="T366" s="19">
        <f t="shared" ref="T366:T370" si="563">S366*40/1000</f>
        <v>0.13602965627871713</v>
      </c>
      <c r="U366" s="21">
        <f t="shared" ref="U366:U370" si="564">(L366+N366)</f>
        <v>7.7855467761935859</v>
      </c>
    </row>
    <row r="367" spans="1:21" ht="16" hidden="1" thickBot="1" x14ac:dyDescent="0.25">
      <c r="A367" s="14">
        <v>2015</v>
      </c>
      <c r="B367" s="15" t="s">
        <v>25</v>
      </c>
      <c r="C367" s="16" t="s">
        <v>22</v>
      </c>
      <c r="D367" s="16" t="str">
        <f>A367&amp;"_"&amp;B367&amp;"_"&amp;C367</f>
        <v>2015_2015 Sample Plot # 04_Avi</v>
      </c>
      <c r="E367" s="17">
        <v>3.1</v>
      </c>
      <c r="F367" s="17">
        <f t="shared" si="474"/>
        <v>1.35</v>
      </c>
      <c r="G367" s="18">
        <v>135</v>
      </c>
      <c r="H367" s="19">
        <f t="shared" si="489"/>
        <v>1.1000000000000001</v>
      </c>
      <c r="I367" s="20">
        <f t="shared" si="475"/>
        <v>110</v>
      </c>
      <c r="J367" s="20">
        <v>345.62</v>
      </c>
      <c r="K367" s="19">
        <f t="shared" si="554"/>
        <v>0.28858034623860168</v>
      </c>
      <c r="L367" s="19">
        <f t="shared" si="555"/>
        <v>1.9434812104687251</v>
      </c>
      <c r="M367" s="19">
        <f t="shared" si="556"/>
        <v>7.7739248418749005E-2</v>
      </c>
      <c r="N367" s="19">
        <f t="shared" si="557"/>
        <v>1.7938331572626334</v>
      </c>
      <c r="O367" s="19">
        <f t="shared" si="558"/>
        <v>7.1753326290505334E-2</v>
      </c>
      <c r="P367" s="19">
        <f t="shared" si="559"/>
        <v>0.14949257470925434</v>
      </c>
      <c r="Q367" s="19">
        <f t="shared" si="560"/>
        <v>0.932870981024988</v>
      </c>
      <c r="R367" s="19">
        <f t="shared" si="561"/>
        <v>0.69959493133242701</v>
      </c>
      <c r="S367" s="19">
        <f t="shared" si="562"/>
        <v>1.632465912357415</v>
      </c>
      <c r="T367" s="19">
        <f t="shared" si="563"/>
        <v>6.5298636494296597E-2</v>
      </c>
      <c r="U367" s="21">
        <f t="shared" si="564"/>
        <v>3.7373143677313587</v>
      </c>
    </row>
    <row r="368" spans="1:21" ht="16" hidden="1" thickBot="1" x14ac:dyDescent="0.25">
      <c r="A368" s="14">
        <v>2015</v>
      </c>
      <c r="B368" s="15" t="s">
        <v>25</v>
      </c>
      <c r="C368" s="16" t="s">
        <v>22</v>
      </c>
      <c r="D368" s="16" t="str">
        <f>A368&amp;"_"&amp;B368&amp;"_"&amp;C368</f>
        <v>2015_2015 Sample Plot # 04_Avi</v>
      </c>
      <c r="E368" s="17">
        <v>4.0999999999999996</v>
      </c>
      <c r="F368" s="17">
        <f t="shared" si="474"/>
        <v>1.75</v>
      </c>
      <c r="G368" s="18">
        <v>175</v>
      </c>
      <c r="H368" s="19">
        <f t="shared" si="489"/>
        <v>0.7</v>
      </c>
      <c r="I368" s="20">
        <f t="shared" si="475"/>
        <v>70</v>
      </c>
      <c r="J368" s="20">
        <v>219.94</v>
      </c>
      <c r="K368" s="19">
        <f t="shared" si="554"/>
        <v>-0.13149019436949044</v>
      </c>
      <c r="L368" s="19">
        <f t="shared" si="555"/>
        <v>0.73877094299630919</v>
      </c>
      <c r="M368" s="19">
        <f t="shared" si="556"/>
        <v>2.9550837719852369E-2</v>
      </c>
      <c r="N368" s="19">
        <f t="shared" si="557"/>
        <v>0.68188558038559344</v>
      </c>
      <c r="O368" s="19">
        <f t="shared" si="558"/>
        <v>2.7275423215423734E-2</v>
      </c>
      <c r="P368" s="19">
        <f t="shared" si="559"/>
        <v>5.6826260935276103E-2</v>
      </c>
      <c r="Q368" s="19">
        <f t="shared" si="560"/>
        <v>0.35461005263822842</v>
      </c>
      <c r="R368" s="19">
        <f t="shared" si="561"/>
        <v>0.26593537635038145</v>
      </c>
      <c r="S368" s="19">
        <f t="shared" si="562"/>
        <v>0.62054542898860987</v>
      </c>
      <c r="T368" s="19">
        <f t="shared" si="563"/>
        <v>2.4821817159544395E-2</v>
      </c>
      <c r="U368" s="21">
        <f t="shared" si="564"/>
        <v>1.4206565233819026</v>
      </c>
    </row>
    <row r="369" spans="1:21" ht="16" hidden="1" thickBot="1" x14ac:dyDescent="0.25">
      <c r="A369" s="14">
        <v>2015</v>
      </c>
      <c r="B369" s="15" t="s">
        <v>25</v>
      </c>
      <c r="C369" s="16" t="s">
        <v>22</v>
      </c>
      <c r="D369" s="16" t="str">
        <f>A369&amp;"_"&amp;B369&amp;"_"&amp;C369</f>
        <v>2015_2015 Sample Plot # 04_Avi</v>
      </c>
      <c r="E369" s="17">
        <v>3.9</v>
      </c>
      <c r="F369" s="17">
        <f t="shared" si="474"/>
        <v>1.45</v>
      </c>
      <c r="G369" s="18">
        <v>145</v>
      </c>
      <c r="H369" s="19">
        <f t="shared" si="489"/>
        <v>0.85</v>
      </c>
      <c r="I369" s="20">
        <f t="shared" si="475"/>
        <v>85</v>
      </c>
      <c r="J369" s="20">
        <v>267.07</v>
      </c>
      <c r="K369" s="19">
        <f t="shared" si="554"/>
        <v>4.8956501028586452E-2</v>
      </c>
      <c r="L369" s="19">
        <f t="shared" si="555"/>
        <v>1.1193257660906129</v>
      </c>
      <c r="M369" s="19">
        <f t="shared" si="556"/>
        <v>4.4773030643624513E-2</v>
      </c>
      <c r="N369" s="19">
        <f t="shared" si="557"/>
        <v>1.0331376821016358</v>
      </c>
      <c r="O369" s="19">
        <f t="shared" si="558"/>
        <v>4.1325507284065428E-2</v>
      </c>
      <c r="P369" s="19">
        <f t="shared" si="559"/>
        <v>8.6098537927689942E-2</v>
      </c>
      <c r="Q369" s="19">
        <f t="shared" si="560"/>
        <v>0.53727636772349419</v>
      </c>
      <c r="R369" s="19">
        <f t="shared" si="561"/>
        <v>0.40292369601963796</v>
      </c>
      <c r="S369" s="19">
        <f t="shared" si="562"/>
        <v>0.94020006374313214</v>
      </c>
      <c r="T369" s="19">
        <f t="shared" si="563"/>
        <v>3.7608002549725288E-2</v>
      </c>
      <c r="U369" s="21">
        <f t="shared" si="564"/>
        <v>2.1524634481922487</v>
      </c>
    </row>
    <row r="370" spans="1:21" ht="16" hidden="1" thickBot="1" x14ac:dyDescent="0.25">
      <c r="A370" s="14">
        <v>2015</v>
      </c>
      <c r="B370" s="15" t="s">
        <v>25</v>
      </c>
      <c r="C370" s="16" t="s">
        <v>22</v>
      </c>
      <c r="D370" s="16" t="str">
        <f>A370&amp;"_"&amp;B370&amp;"_"&amp;C370</f>
        <v>2015_2015 Sample Plot # 04_Avi</v>
      </c>
      <c r="E370" s="17">
        <v>2.6</v>
      </c>
      <c r="F370" s="17">
        <f t="shared" si="474"/>
        <v>0.8</v>
      </c>
      <c r="G370" s="18">
        <v>80</v>
      </c>
      <c r="H370" s="19">
        <f t="shared" si="489"/>
        <v>0.85</v>
      </c>
      <c r="I370" s="20">
        <f t="shared" si="475"/>
        <v>85</v>
      </c>
      <c r="J370" s="20">
        <v>267.07</v>
      </c>
      <c r="K370" s="19">
        <f t="shared" si="554"/>
        <v>4.8956501028586452E-2</v>
      </c>
      <c r="L370" s="19">
        <f t="shared" si="555"/>
        <v>1.1193257660906129</v>
      </c>
      <c r="M370" s="19">
        <f t="shared" si="556"/>
        <v>4.4773030643624513E-2</v>
      </c>
      <c r="N370" s="19">
        <f t="shared" si="557"/>
        <v>1.0331376821016358</v>
      </c>
      <c r="O370" s="19">
        <f t="shared" si="558"/>
        <v>4.1325507284065428E-2</v>
      </c>
      <c r="P370" s="19">
        <f t="shared" si="559"/>
        <v>8.6098537927689942E-2</v>
      </c>
      <c r="Q370" s="19">
        <f t="shared" si="560"/>
        <v>0.53727636772349419</v>
      </c>
      <c r="R370" s="19">
        <f t="shared" si="561"/>
        <v>0.40292369601963796</v>
      </c>
      <c r="S370" s="19">
        <f t="shared" si="562"/>
        <v>0.94020006374313214</v>
      </c>
      <c r="T370" s="19">
        <f t="shared" si="563"/>
        <v>3.7608002549725288E-2</v>
      </c>
      <c r="U370" s="21">
        <f t="shared" si="564"/>
        <v>2.1524634481922487</v>
      </c>
    </row>
    <row r="371" spans="1:21" ht="16" hidden="1" thickBot="1" x14ac:dyDescent="0.25">
      <c r="A371" s="14"/>
      <c r="B371" s="15"/>
      <c r="C371" s="16"/>
      <c r="D371" s="16"/>
      <c r="E371" s="17"/>
      <c r="F371" s="17"/>
      <c r="G371" s="18"/>
      <c r="H371" s="19"/>
      <c r="I371" s="20"/>
      <c r="J371" s="20"/>
      <c r="K371" s="19"/>
      <c r="L371" s="19"/>
      <c r="M371" s="19"/>
      <c r="N371" s="19"/>
      <c r="O371" s="19"/>
      <c r="P371" s="19"/>
      <c r="Q371" s="19"/>
      <c r="R371" s="19"/>
      <c r="S371" s="19"/>
      <c r="T371" s="19"/>
      <c r="U371" s="21"/>
    </row>
    <row r="372" spans="1:21" ht="16" hidden="1" thickBot="1" x14ac:dyDescent="0.25">
      <c r="A372" s="14">
        <v>2015</v>
      </c>
      <c r="B372" s="15" t="s">
        <v>25</v>
      </c>
      <c r="C372" s="16" t="s">
        <v>22</v>
      </c>
      <c r="D372" s="16" t="str">
        <f>A372&amp;"_"&amp;B372&amp;"_"&amp;C372</f>
        <v>2015_2015 Sample Plot # 04_Avi</v>
      </c>
      <c r="E372" s="17">
        <v>3.1</v>
      </c>
      <c r="F372" s="17">
        <f t="shared" si="474"/>
        <v>0.8</v>
      </c>
      <c r="G372" s="18">
        <v>80</v>
      </c>
      <c r="H372" s="19">
        <f t="shared" si="489"/>
        <v>1</v>
      </c>
      <c r="I372" s="20">
        <f t="shared" si="475"/>
        <v>100</v>
      </c>
      <c r="J372" s="20">
        <v>314.2</v>
      </c>
      <c r="K372" s="19">
        <f t="shared" ref="K372:K373" si="565">2.14*(LOG(H372,10))+0.2</f>
        <v>0.2</v>
      </c>
      <c r="L372" s="19">
        <f t="shared" ref="L372:L373" si="566">10^K372</f>
        <v>1.5848931924611136</v>
      </c>
      <c r="M372" s="19">
        <f t="shared" ref="M372:M373" si="567">L372*40/1000</f>
        <v>6.3395727698444551E-2</v>
      </c>
      <c r="N372" s="19">
        <f t="shared" ref="N372:N373" si="568">0.923*L372</f>
        <v>1.4628564166416078</v>
      </c>
      <c r="O372" s="19">
        <f t="shared" ref="O372:O373" si="569">N372*40/1000</f>
        <v>5.8514256665664316E-2</v>
      </c>
      <c r="P372" s="19">
        <f t="shared" ref="P372:P373" si="570">M372+O372</f>
        <v>0.12190998436410887</v>
      </c>
      <c r="Q372" s="19">
        <f t="shared" ref="Q372:Q373" si="571">L372*0.48</f>
        <v>0.76074873238133445</v>
      </c>
      <c r="R372" s="19">
        <f t="shared" ref="R372:R373" si="572">N372*0.39</f>
        <v>0.5705140024902271</v>
      </c>
      <c r="S372" s="19">
        <f t="shared" ref="S372:S373" si="573">R372+Q372</f>
        <v>1.3312627348715615</v>
      </c>
      <c r="T372" s="19">
        <f t="shared" ref="T372:T373" si="574">S372*40/1000</f>
        <v>5.3250509394862464E-2</v>
      </c>
      <c r="U372" s="21">
        <f t="shared" ref="U372:U373" si="575">(L372+N372)</f>
        <v>3.0477496091027216</v>
      </c>
    </row>
    <row r="373" spans="1:21" ht="16" hidden="1" thickBot="1" x14ac:dyDescent="0.25">
      <c r="A373" s="14">
        <v>2015</v>
      </c>
      <c r="B373" s="15" t="s">
        <v>25</v>
      </c>
      <c r="C373" s="16" t="s">
        <v>22</v>
      </c>
      <c r="D373" s="16" t="str">
        <f>A373&amp;"_"&amp;B373&amp;"_"&amp;C373</f>
        <v>2015_2015 Sample Plot # 04_Avi</v>
      </c>
      <c r="E373" s="17">
        <v>2.9</v>
      </c>
      <c r="F373" s="17">
        <f t="shared" si="474"/>
        <v>0.65</v>
      </c>
      <c r="G373" s="18">
        <v>65</v>
      </c>
      <c r="H373" s="19">
        <f t="shared" si="489"/>
        <v>1.2</v>
      </c>
      <c r="I373" s="20">
        <f t="shared" si="475"/>
        <v>119.99999999999999</v>
      </c>
      <c r="J373" s="20">
        <v>377.03999999999996</v>
      </c>
      <c r="K373" s="19">
        <f t="shared" si="565"/>
        <v>0.36944786654191708</v>
      </c>
      <c r="L373" s="19">
        <f t="shared" si="566"/>
        <v>2.3412504105656415</v>
      </c>
      <c r="M373" s="19">
        <f t="shared" si="567"/>
        <v>9.3650016422625673E-2</v>
      </c>
      <c r="N373" s="19">
        <f t="shared" si="568"/>
        <v>2.1609741289520872</v>
      </c>
      <c r="O373" s="19">
        <f t="shared" si="569"/>
        <v>8.6438965158083497E-2</v>
      </c>
      <c r="P373" s="19">
        <f t="shared" si="570"/>
        <v>0.18008898158070918</v>
      </c>
      <c r="Q373" s="19">
        <f t="shared" si="571"/>
        <v>1.1238001970715079</v>
      </c>
      <c r="R373" s="19">
        <f t="shared" si="572"/>
        <v>0.84277991029131405</v>
      </c>
      <c r="S373" s="19">
        <f t="shared" si="573"/>
        <v>1.966580107362822</v>
      </c>
      <c r="T373" s="19">
        <f t="shared" si="574"/>
        <v>7.8663204294512887E-2</v>
      </c>
      <c r="U373" s="21">
        <f t="shared" si="575"/>
        <v>4.5022245395177283</v>
      </c>
    </row>
    <row r="374" spans="1:21" ht="16" hidden="1" thickBot="1" x14ac:dyDescent="0.25">
      <c r="A374" s="14"/>
      <c r="B374" s="15"/>
      <c r="C374" s="16"/>
      <c r="D374" s="16"/>
      <c r="E374" s="17"/>
      <c r="F374" s="17"/>
      <c r="G374" s="18"/>
      <c r="H374" s="19"/>
      <c r="I374" s="20"/>
      <c r="J374" s="20"/>
      <c r="K374" s="19"/>
      <c r="L374" s="19"/>
      <c r="M374" s="19"/>
      <c r="N374" s="19"/>
      <c r="O374" s="19"/>
      <c r="P374" s="19"/>
      <c r="Q374" s="19"/>
      <c r="R374" s="19"/>
      <c r="S374" s="19"/>
      <c r="T374" s="19"/>
      <c r="U374" s="21"/>
    </row>
    <row r="375" spans="1:21" ht="16" hidden="1" thickBot="1" x14ac:dyDescent="0.25">
      <c r="A375" s="14"/>
      <c r="B375" s="15"/>
      <c r="C375" s="16"/>
      <c r="D375" s="16"/>
      <c r="E375" s="17"/>
      <c r="F375" s="17"/>
      <c r="G375" s="18"/>
      <c r="H375" s="19"/>
      <c r="I375" s="20"/>
      <c r="J375" s="20"/>
      <c r="K375" s="19"/>
      <c r="L375" s="19"/>
      <c r="M375" s="19"/>
      <c r="N375" s="19"/>
      <c r="O375" s="19"/>
      <c r="P375" s="19"/>
      <c r="Q375" s="19"/>
      <c r="R375" s="19"/>
      <c r="S375" s="19"/>
      <c r="T375" s="19"/>
      <c r="U375" s="21"/>
    </row>
    <row r="376" spans="1:21" ht="16" hidden="1" thickBot="1" x14ac:dyDescent="0.25">
      <c r="A376" s="14"/>
      <c r="B376" s="15"/>
      <c r="C376" s="16"/>
      <c r="D376" s="16"/>
      <c r="E376" s="17"/>
      <c r="F376" s="17"/>
      <c r="G376" s="18"/>
      <c r="H376" s="19"/>
      <c r="I376" s="20"/>
      <c r="J376" s="20"/>
      <c r="K376" s="19"/>
      <c r="L376" s="19"/>
      <c r="M376" s="19"/>
      <c r="N376" s="19"/>
      <c r="O376" s="19"/>
      <c r="P376" s="19"/>
      <c r="Q376" s="19"/>
      <c r="R376" s="19"/>
      <c r="S376" s="19"/>
      <c r="T376" s="19"/>
      <c r="U376" s="21"/>
    </row>
    <row r="377" spans="1:21" ht="16" hidden="1" thickBot="1" x14ac:dyDescent="0.25">
      <c r="A377" s="14"/>
      <c r="B377" s="15"/>
      <c r="C377" s="16"/>
      <c r="D377" s="16"/>
      <c r="E377" s="17"/>
      <c r="F377" s="17"/>
      <c r="G377" s="18"/>
      <c r="H377" s="19"/>
      <c r="I377" s="20"/>
      <c r="J377" s="20"/>
      <c r="K377" s="19"/>
      <c r="L377" s="19"/>
      <c r="M377" s="19"/>
      <c r="N377" s="19"/>
      <c r="O377" s="19"/>
      <c r="P377" s="19"/>
      <c r="Q377" s="19"/>
      <c r="R377" s="19"/>
      <c r="S377" s="19"/>
      <c r="T377" s="19"/>
      <c r="U377" s="21"/>
    </row>
    <row r="378" spans="1:21" ht="16" hidden="1" thickBot="1" x14ac:dyDescent="0.25">
      <c r="A378" s="14">
        <v>2015</v>
      </c>
      <c r="B378" s="15" t="s">
        <v>25</v>
      </c>
      <c r="C378" s="16" t="s">
        <v>22</v>
      </c>
      <c r="D378" s="16" t="str">
        <f>A378&amp;"_"&amp;B378&amp;"_"&amp;C378</f>
        <v>2015_2015 Sample Plot # 04_Avi</v>
      </c>
      <c r="E378" s="17">
        <v>1.6</v>
      </c>
      <c r="F378" s="17">
        <f t="shared" si="474"/>
        <v>0.85</v>
      </c>
      <c r="G378" s="18">
        <v>85</v>
      </c>
      <c r="H378" s="19">
        <f t="shared" si="489"/>
        <v>0.3</v>
      </c>
      <c r="I378" s="20">
        <f t="shared" si="475"/>
        <v>29.999999999999996</v>
      </c>
      <c r="J378" s="20">
        <v>94.259999999999991</v>
      </c>
      <c r="K378" s="19">
        <f t="shared" ref="K378:K381" si="576">2.14*(LOG(H378,10))+0.2</f>
        <v>-0.9189605148999227</v>
      </c>
      <c r="L378" s="19">
        <f t="shared" ref="L378:L381" si="577">10^K378</f>
        <v>0.12051455045724237</v>
      </c>
      <c r="M378" s="19">
        <f t="shared" si="491"/>
        <v>4.8205820182896948E-3</v>
      </c>
      <c r="N378" s="19">
        <f t="shared" ref="N378:N381" si="578">0.923*L378</f>
        <v>0.11123493007203471</v>
      </c>
      <c r="O378" s="19">
        <f t="shared" si="542"/>
        <v>4.4493972028813887E-3</v>
      </c>
      <c r="P378" s="19">
        <f t="shared" si="543"/>
        <v>9.2699792211710826E-3</v>
      </c>
      <c r="Q378" s="19">
        <f t="shared" si="495"/>
        <v>5.7846984219476337E-2</v>
      </c>
      <c r="R378" s="19">
        <f t="shared" si="545"/>
        <v>4.3381622728093538E-2</v>
      </c>
      <c r="S378" s="19">
        <f t="shared" si="546"/>
        <v>0.10122860694756988</v>
      </c>
      <c r="T378" s="19">
        <f t="shared" si="547"/>
        <v>4.0491442779027947E-3</v>
      </c>
      <c r="U378" s="21">
        <f t="shared" si="499"/>
        <v>0.23174948052927707</v>
      </c>
    </row>
    <row r="379" spans="1:21" ht="16" hidden="1" thickBot="1" x14ac:dyDescent="0.25">
      <c r="A379" s="14">
        <v>2015</v>
      </c>
      <c r="B379" s="15" t="s">
        <v>25</v>
      </c>
      <c r="C379" s="16" t="s">
        <v>22</v>
      </c>
      <c r="D379" s="16" t="str">
        <f>A379&amp;"_"&amp;B379&amp;"_"&amp;C379</f>
        <v>2015_2015 Sample Plot # 04_Avi</v>
      </c>
      <c r="E379" s="17">
        <v>2.2999999999999998</v>
      </c>
      <c r="F379" s="17">
        <f t="shared" si="474"/>
        <v>0.9</v>
      </c>
      <c r="G379" s="18">
        <v>90</v>
      </c>
      <c r="H379" s="19">
        <f t="shared" si="489"/>
        <v>0.84</v>
      </c>
      <c r="I379" s="20">
        <f t="shared" si="475"/>
        <v>84</v>
      </c>
      <c r="J379" s="20">
        <v>263.928</v>
      </c>
      <c r="K379" s="19">
        <f t="shared" si="576"/>
        <v>3.795767217242671E-2</v>
      </c>
      <c r="L379" s="19">
        <f t="shared" si="577"/>
        <v>1.0913339661193058</v>
      </c>
      <c r="M379" s="19">
        <f t="shared" si="491"/>
        <v>4.3653358644772232E-2</v>
      </c>
      <c r="N379" s="19">
        <f t="shared" si="578"/>
        <v>1.0073012507281194</v>
      </c>
      <c r="O379" s="19">
        <f t="shared" si="542"/>
        <v>4.0292050029124775E-2</v>
      </c>
      <c r="P379" s="19">
        <f t="shared" si="543"/>
        <v>8.3945408673897007E-2</v>
      </c>
      <c r="Q379" s="19">
        <f t="shared" si="495"/>
        <v>0.52384030373726675</v>
      </c>
      <c r="R379" s="19">
        <f t="shared" si="545"/>
        <v>0.39284748778396655</v>
      </c>
      <c r="S379" s="19">
        <f t="shared" si="546"/>
        <v>0.91668779152123325</v>
      </c>
      <c r="T379" s="19">
        <f t="shared" si="547"/>
        <v>3.6667511660849327E-2</v>
      </c>
      <c r="U379" s="21">
        <f t="shared" si="499"/>
        <v>2.0986352168474252</v>
      </c>
    </row>
    <row r="380" spans="1:21" ht="16" hidden="1" thickBot="1" x14ac:dyDescent="0.25">
      <c r="A380" s="14">
        <v>2015</v>
      </c>
      <c r="B380" s="15" t="s">
        <v>25</v>
      </c>
      <c r="C380" s="16" t="s">
        <v>22</v>
      </c>
      <c r="D380" s="16" t="str">
        <f>A380&amp;"_"&amp;B380&amp;"_"&amp;C380</f>
        <v>2015_2015 Sample Plot # 04_Avi</v>
      </c>
      <c r="E380" s="17">
        <v>4.0999999999999996</v>
      </c>
      <c r="F380" s="17">
        <f t="shared" si="474"/>
        <v>1.1499999999999999</v>
      </c>
      <c r="G380" s="18">
        <v>115</v>
      </c>
      <c r="H380" s="19">
        <f t="shared" si="489"/>
        <v>1.7</v>
      </c>
      <c r="I380" s="20">
        <f t="shared" si="475"/>
        <v>170</v>
      </c>
      <c r="J380" s="20">
        <v>534.14</v>
      </c>
      <c r="K380" s="19">
        <f t="shared" si="576"/>
        <v>0.69316069174950612</v>
      </c>
      <c r="L380" s="19">
        <f t="shared" si="577"/>
        <v>4.9335631519510104</v>
      </c>
      <c r="M380" s="19">
        <f t="shared" si="491"/>
        <v>0.1973425260780404</v>
      </c>
      <c r="N380" s="19">
        <f t="shared" si="578"/>
        <v>4.5536787892507826</v>
      </c>
      <c r="O380" s="19">
        <f t="shared" si="542"/>
        <v>0.18214715157003131</v>
      </c>
      <c r="P380" s="19">
        <f t="shared" si="543"/>
        <v>0.37948967764807173</v>
      </c>
      <c r="Q380" s="19">
        <f t="shared" si="495"/>
        <v>2.3681103129364849</v>
      </c>
      <c r="R380" s="19">
        <f t="shared" si="545"/>
        <v>1.7759347278078053</v>
      </c>
      <c r="S380" s="19">
        <f t="shared" si="546"/>
        <v>4.1440450407442899</v>
      </c>
      <c r="T380" s="19">
        <f t="shared" si="547"/>
        <v>0.16576180162977158</v>
      </c>
      <c r="U380" s="21">
        <f t="shared" si="499"/>
        <v>9.487241941201793</v>
      </c>
    </row>
    <row r="381" spans="1:21" ht="16" hidden="1" thickBot="1" x14ac:dyDescent="0.25">
      <c r="A381" s="14">
        <v>2015</v>
      </c>
      <c r="B381" s="15" t="s">
        <v>25</v>
      </c>
      <c r="C381" s="16" t="s">
        <v>22</v>
      </c>
      <c r="D381" s="16" t="str">
        <f>A381&amp;"_"&amp;B381&amp;"_"&amp;C381</f>
        <v>2015_2015 Sample Plot # 04_Avi</v>
      </c>
      <c r="E381" s="17">
        <v>2.1</v>
      </c>
      <c r="F381" s="17">
        <f t="shared" si="474"/>
        <v>0.65</v>
      </c>
      <c r="G381" s="18">
        <v>65</v>
      </c>
      <c r="H381" s="19">
        <f t="shared" si="489"/>
        <v>0.6</v>
      </c>
      <c r="I381" s="20">
        <f t="shared" si="475"/>
        <v>59.999999999999993</v>
      </c>
      <c r="J381" s="20">
        <v>188.51999999999998</v>
      </c>
      <c r="K381" s="19">
        <f t="shared" si="576"/>
        <v>-0.27475632417900264</v>
      </c>
      <c r="L381" s="19">
        <f t="shared" si="577"/>
        <v>0.53118239874562168</v>
      </c>
      <c r="M381" s="19">
        <f t="shared" si="491"/>
        <v>2.1247295949824867E-2</v>
      </c>
      <c r="N381" s="19">
        <f t="shared" si="578"/>
        <v>0.49028135404220885</v>
      </c>
      <c r="O381" s="19">
        <f t="shared" si="542"/>
        <v>1.9611254161688355E-2</v>
      </c>
      <c r="P381" s="19">
        <f t="shared" si="543"/>
        <v>4.0858550111513223E-2</v>
      </c>
      <c r="Q381" s="19">
        <f t="shared" si="495"/>
        <v>0.2549675513978984</v>
      </c>
      <c r="R381" s="19">
        <f t="shared" si="545"/>
        <v>0.19120972807646147</v>
      </c>
      <c r="S381" s="19">
        <f t="shared" si="546"/>
        <v>0.44617727947435987</v>
      </c>
      <c r="T381" s="19">
        <f t="shared" si="547"/>
        <v>1.7847091178974397E-2</v>
      </c>
      <c r="U381" s="21">
        <f t="shared" si="499"/>
        <v>1.0214637527878305</v>
      </c>
    </row>
    <row r="382" spans="1:21" ht="16" hidden="1" thickBot="1" x14ac:dyDescent="0.25">
      <c r="A382" s="14"/>
      <c r="B382" s="15"/>
      <c r="C382" s="16"/>
      <c r="D382" s="16"/>
      <c r="E382" s="17"/>
      <c r="F382" s="17"/>
      <c r="G382" s="18"/>
      <c r="H382" s="19"/>
      <c r="I382" s="20"/>
      <c r="J382" s="20"/>
      <c r="K382" s="19"/>
      <c r="L382" s="19"/>
      <c r="M382" s="19"/>
      <c r="N382" s="19"/>
      <c r="O382" s="19"/>
      <c r="P382" s="19"/>
      <c r="Q382" s="19"/>
      <c r="R382" s="19"/>
      <c r="S382" s="19"/>
      <c r="T382" s="19"/>
      <c r="U382" s="21"/>
    </row>
    <row r="383" spans="1:21" ht="16" hidden="1" thickBot="1" x14ac:dyDescent="0.25">
      <c r="A383" s="14">
        <v>2015</v>
      </c>
      <c r="B383" s="15" t="s">
        <v>25</v>
      </c>
      <c r="C383" s="16" t="s">
        <v>22</v>
      </c>
      <c r="D383" s="16" t="str">
        <f>A383&amp;"_"&amp;B383&amp;"_"&amp;C383</f>
        <v>2015_2015 Sample Plot # 04_Avi</v>
      </c>
      <c r="E383" s="17">
        <v>2.7</v>
      </c>
      <c r="F383" s="17">
        <f t="shared" si="474"/>
        <v>0.7</v>
      </c>
      <c r="G383" s="18">
        <v>70</v>
      </c>
      <c r="H383" s="19">
        <f t="shared" si="489"/>
        <v>0.74</v>
      </c>
      <c r="I383" s="20">
        <f t="shared" si="475"/>
        <v>74</v>
      </c>
      <c r="J383" s="20">
        <v>232.50799999999998</v>
      </c>
      <c r="K383" s="19">
        <f t="shared" ref="K383:K386" si="579">2.14*(LOG(H383,10))+0.2</f>
        <v>-7.9844119775710931E-2</v>
      </c>
      <c r="L383" s="19">
        <f t="shared" ref="L383:L386" si="580">10^K383</f>
        <v>0.83206236756163587</v>
      </c>
      <c r="M383" s="19">
        <f t="shared" ref="M383:M386" si="581">L383*40/1000</f>
        <v>3.3282494702465436E-2</v>
      </c>
      <c r="N383" s="19">
        <f t="shared" ref="N383:N386" si="582">0.923*L383</f>
        <v>0.76799356525939</v>
      </c>
      <c r="O383" s="19">
        <f t="shared" ref="O383:O386" si="583">N383*40/1000</f>
        <v>3.0719742610375602E-2</v>
      </c>
      <c r="P383" s="19">
        <f t="shared" ref="P383:P386" si="584">M383+O383</f>
        <v>6.4002237312841034E-2</v>
      </c>
      <c r="Q383" s="19">
        <f t="shared" ref="Q383:Q386" si="585">L383*0.48</f>
        <v>0.3993899364295852</v>
      </c>
      <c r="R383" s="19">
        <f t="shared" ref="R383:R386" si="586">N383*0.39</f>
        <v>0.29951749045116211</v>
      </c>
      <c r="S383" s="19">
        <f t="shared" ref="S383:S386" si="587">R383+Q383</f>
        <v>0.69890742688074736</v>
      </c>
      <c r="T383" s="19">
        <f t="shared" ref="T383:T386" si="588">S383*40/1000</f>
        <v>2.7956297075229893E-2</v>
      </c>
      <c r="U383" s="21">
        <f t="shared" ref="U383:U386" si="589">(L383+N383)</f>
        <v>1.600055932821026</v>
      </c>
    </row>
    <row r="384" spans="1:21" ht="16" hidden="1" thickBot="1" x14ac:dyDescent="0.25">
      <c r="A384" s="14">
        <v>2015</v>
      </c>
      <c r="B384" s="15" t="s">
        <v>25</v>
      </c>
      <c r="C384" s="16" t="s">
        <v>22</v>
      </c>
      <c r="D384" s="16" t="str">
        <f>A384&amp;"_"&amp;B384&amp;"_"&amp;C384</f>
        <v>2015_2015 Sample Plot # 04_Avi</v>
      </c>
      <c r="E384" s="17">
        <v>3.7</v>
      </c>
      <c r="F384" s="17">
        <f t="shared" si="474"/>
        <v>0.9</v>
      </c>
      <c r="G384" s="18">
        <v>90</v>
      </c>
      <c r="H384" s="19">
        <f t="shared" si="489"/>
        <v>1.4</v>
      </c>
      <c r="I384" s="20">
        <f t="shared" si="475"/>
        <v>140</v>
      </c>
      <c r="J384" s="20">
        <v>439.88</v>
      </c>
      <c r="K384" s="19">
        <f t="shared" si="579"/>
        <v>0.51271399635142934</v>
      </c>
      <c r="L384" s="19">
        <f t="shared" si="580"/>
        <v>3.2562219261944847</v>
      </c>
      <c r="M384" s="19">
        <f t="shared" si="581"/>
        <v>0.13024887704777938</v>
      </c>
      <c r="N384" s="19">
        <f t="shared" si="582"/>
        <v>3.0054928378775094</v>
      </c>
      <c r="O384" s="19">
        <f t="shared" si="583"/>
        <v>0.12021971351510038</v>
      </c>
      <c r="P384" s="19">
        <f t="shared" si="584"/>
        <v>0.25046859056287973</v>
      </c>
      <c r="Q384" s="19">
        <f t="shared" si="585"/>
        <v>1.5629865245733525</v>
      </c>
      <c r="R384" s="19">
        <f t="shared" si="586"/>
        <v>1.1721422067722287</v>
      </c>
      <c r="S384" s="19">
        <f t="shared" si="587"/>
        <v>2.735128731345581</v>
      </c>
      <c r="T384" s="19">
        <f t="shared" si="588"/>
        <v>0.10940514925382323</v>
      </c>
      <c r="U384" s="21">
        <f t="shared" si="589"/>
        <v>6.2617147640719946</v>
      </c>
    </row>
    <row r="385" spans="1:21" ht="16" hidden="1" thickBot="1" x14ac:dyDescent="0.25">
      <c r="A385" s="14">
        <v>2015</v>
      </c>
      <c r="B385" s="15" t="s">
        <v>25</v>
      </c>
      <c r="C385" s="16" t="s">
        <v>22</v>
      </c>
      <c r="D385" s="16" t="str">
        <f>A385&amp;"_"&amp;B385&amp;"_"&amp;C385</f>
        <v>2015_2015 Sample Plot # 04_Avi</v>
      </c>
      <c r="E385" s="17">
        <v>3.1</v>
      </c>
      <c r="F385" s="17">
        <f t="shared" si="474"/>
        <v>1.05</v>
      </c>
      <c r="G385" s="18">
        <v>105</v>
      </c>
      <c r="H385" s="19">
        <f t="shared" si="489"/>
        <v>0.9</v>
      </c>
      <c r="I385" s="20">
        <f t="shared" si="475"/>
        <v>90</v>
      </c>
      <c r="J385" s="20">
        <v>282.77999999999997</v>
      </c>
      <c r="K385" s="19">
        <f t="shared" si="579"/>
        <v>0.10207897020015526</v>
      </c>
      <c r="L385" s="19">
        <f t="shared" si="580"/>
        <v>1.2649663424809117</v>
      </c>
      <c r="M385" s="19">
        <f t="shared" si="581"/>
        <v>5.0598653699236468E-2</v>
      </c>
      <c r="N385" s="19">
        <f t="shared" si="582"/>
        <v>1.1675639341098816</v>
      </c>
      <c r="O385" s="19">
        <f t="shared" si="583"/>
        <v>4.6702557364395263E-2</v>
      </c>
      <c r="P385" s="19">
        <f t="shared" si="584"/>
        <v>9.7301211063631737E-2</v>
      </c>
      <c r="Q385" s="19">
        <f t="shared" si="585"/>
        <v>0.60718384439083761</v>
      </c>
      <c r="R385" s="19">
        <f t="shared" si="586"/>
        <v>0.45534993430285381</v>
      </c>
      <c r="S385" s="19">
        <f t="shared" si="587"/>
        <v>1.0625337786936915</v>
      </c>
      <c r="T385" s="19">
        <f t="shared" si="588"/>
        <v>4.2501351147747654E-2</v>
      </c>
      <c r="U385" s="21">
        <f t="shared" si="589"/>
        <v>2.4325302765907932</v>
      </c>
    </row>
    <row r="386" spans="1:21" ht="16" hidden="1" thickBot="1" x14ac:dyDescent="0.25">
      <c r="A386" s="14">
        <v>2015</v>
      </c>
      <c r="B386" s="15" t="s">
        <v>25</v>
      </c>
      <c r="C386" s="16" t="s">
        <v>22</v>
      </c>
      <c r="D386" s="16" t="str">
        <f>A386&amp;"_"&amp;B386&amp;"_"&amp;C386</f>
        <v>2015_2015 Sample Plot # 04_Avi</v>
      </c>
      <c r="E386" s="17">
        <v>2.2000000000000002</v>
      </c>
      <c r="F386" s="17">
        <f t="shared" si="474"/>
        <v>0.7</v>
      </c>
      <c r="G386" s="18">
        <v>70</v>
      </c>
      <c r="H386" s="19">
        <f t="shared" si="489"/>
        <v>0.55000000000000004</v>
      </c>
      <c r="I386" s="20">
        <f t="shared" si="475"/>
        <v>55</v>
      </c>
      <c r="J386" s="20">
        <v>172.81</v>
      </c>
      <c r="K386" s="19">
        <f t="shared" si="579"/>
        <v>-0.35562384448231815</v>
      </c>
      <c r="L386" s="19">
        <f t="shared" si="580"/>
        <v>0.44093660662483752</v>
      </c>
      <c r="M386" s="19">
        <f t="shared" si="581"/>
        <v>1.7637464264993501E-2</v>
      </c>
      <c r="N386" s="19">
        <f t="shared" si="582"/>
        <v>0.40698448791472508</v>
      </c>
      <c r="O386" s="19">
        <f t="shared" si="583"/>
        <v>1.6279379516589004E-2</v>
      </c>
      <c r="P386" s="19">
        <f t="shared" si="584"/>
        <v>3.3916843781582509E-2</v>
      </c>
      <c r="Q386" s="19">
        <f t="shared" si="585"/>
        <v>0.211649571179922</v>
      </c>
      <c r="R386" s="19">
        <f t="shared" si="586"/>
        <v>0.1587239502867428</v>
      </c>
      <c r="S386" s="19">
        <f t="shared" si="587"/>
        <v>0.3703735214666648</v>
      </c>
      <c r="T386" s="19">
        <f t="shared" si="588"/>
        <v>1.4814940858666591E-2</v>
      </c>
      <c r="U386" s="21">
        <f t="shared" si="589"/>
        <v>0.84792109453956255</v>
      </c>
    </row>
    <row r="387" spans="1:21" ht="16" hidden="1" thickBot="1" x14ac:dyDescent="0.25">
      <c r="A387" s="14"/>
      <c r="B387" s="15"/>
      <c r="C387" s="16"/>
      <c r="D387" s="16"/>
      <c r="E387" s="17"/>
      <c r="F387" s="17"/>
      <c r="G387" s="18"/>
      <c r="H387" s="19"/>
      <c r="I387" s="20"/>
      <c r="J387" s="20"/>
      <c r="K387" s="19"/>
      <c r="L387" s="19"/>
      <c r="M387" s="19"/>
      <c r="N387" s="19"/>
      <c r="O387" s="19"/>
      <c r="P387" s="19"/>
      <c r="Q387" s="19"/>
      <c r="R387" s="19"/>
      <c r="S387" s="19"/>
      <c r="T387" s="19"/>
      <c r="U387" s="21"/>
    </row>
    <row r="388" spans="1:21" ht="16" hidden="1" thickBot="1" x14ac:dyDescent="0.25">
      <c r="A388" s="14">
        <v>2015</v>
      </c>
      <c r="B388" s="15" t="s">
        <v>25</v>
      </c>
      <c r="C388" s="16" t="s">
        <v>22</v>
      </c>
      <c r="D388" s="16" t="str">
        <f>A388&amp;"_"&amp;B388&amp;"_"&amp;C388</f>
        <v>2015_2015 Sample Plot # 04_Avi</v>
      </c>
      <c r="E388" s="17">
        <v>4</v>
      </c>
      <c r="F388" s="17">
        <f t="shared" ref="F388:F449" si="590">G388/100</f>
        <v>0.8</v>
      </c>
      <c r="G388" s="18">
        <v>80</v>
      </c>
      <c r="H388" s="19">
        <f t="shared" si="489"/>
        <v>1.45</v>
      </c>
      <c r="I388" s="20">
        <f t="shared" ref="I388:I449" si="591">J388/3.142</f>
        <v>145</v>
      </c>
      <c r="J388" s="20">
        <v>455.59</v>
      </c>
      <c r="K388" s="19">
        <f t="shared" ref="K388:K389" si="592">2.14*(LOG(H388,10))+0.2</f>
        <v>0.54532752478284618</v>
      </c>
      <c r="L388" s="19">
        <f t="shared" ref="L388:L389" si="593">10^K388</f>
        <v>3.5101649453973018</v>
      </c>
      <c r="M388" s="19">
        <f t="shared" ref="M388:M389" si="594">L388*40/1000</f>
        <v>0.14040659781589207</v>
      </c>
      <c r="N388" s="19">
        <f t="shared" ref="N388:N389" si="595">0.923*L388</f>
        <v>3.2398822446017097</v>
      </c>
      <c r="O388" s="19">
        <f t="shared" ref="O388:O389" si="596">N388*40/1000</f>
        <v>0.1295952897840684</v>
      </c>
      <c r="P388" s="19">
        <f t="shared" ref="P388:P389" si="597">M388+O388</f>
        <v>0.27000188759996047</v>
      </c>
      <c r="Q388" s="19">
        <f t="shared" ref="Q388:Q389" si="598">L388*0.48</f>
        <v>1.6848791737907047</v>
      </c>
      <c r="R388" s="19">
        <f t="shared" ref="R388:R389" si="599">N388*0.39</f>
        <v>1.2635540753946668</v>
      </c>
      <c r="S388" s="19">
        <f t="shared" ref="S388:S389" si="600">R388+Q388</f>
        <v>2.9484332491853715</v>
      </c>
      <c r="T388" s="19">
        <f t="shared" ref="T388:T389" si="601">S388*40/1000</f>
        <v>0.11793732996741485</v>
      </c>
      <c r="U388" s="21">
        <f t="shared" ref="U388:U389" si="602">(L388+N388)</f>
        <v>6.7500471899990115</v>
      </c>
    </row>
    <row r="389" spans="1:21" ht="16" hidden="1" thickBot="1" x14ac:dyDescent="0.25">
      <c r="A389" s="14">
        <v>2015</v>
      </c>
      <c r="B389" s="15" t="s">
        <v>25</v>
      </c>
      <c r="C389" s="16" t="s">
        <v>22</v>
      </c>
      <c r="D389" s="16" t="str">
        <f>A389&amp;"_"&amp;B389&amp;"_"&amp;C389</f>
        <v>2015_2015 Sample Plot # 04_Avi</v>
      </c>
      <c r="E389" s="17">
        <v>2.2999999999999998</v>
      </c>
      <c r="F389" s="17">
        <f t="shared" si="590"/>
        <v>0.68</v>
      </c>
      <c r="G389" s="18">
        <v>68</v>
      </c>
      <c r="H389" s="19">
        <f t="shared" si="489"/>
        <v>0.71</v>
      </c>
      <c r="I389" s="20">
        <f t="shared" si="591"/>
        <v>71</v>
      </c>
      <c r="J389" s="20">
        <v>223.08199999999999</v>
      </c>
      <c r="K389" s="19">
        <f t="shared" si="592"/>
        <v>-0.1183071337411789</v>
      </c>
      <c r="L389" s="19">
        <f t="shared" si="593"/>
        <v>0.7615402570759352</v>
      </c>
      <c r="M389" s="19">
        <f t="shared" si="594"/>
        <v>3.046161028303741E-2</v>
      </c>
      <c r="N389" s="19">
        <f t="shared" si="595"/>
        <v>0.70290165728108822</v>
      </c>
      <c r="O389" s="19">
        <f t="shared" si="596"/>
        <v>2.8116066291243528E-2</v>
      </c>
      <c r="P389" s="19">
        <f t="shared" si="597"/>
        <v>5.8577676574280937E-2</v>
      </c>
      <c r="Q389" s="19">
        <f t="shared" si="598"/>
        <v>0.3655393233964489</v>
      </c>
      <c r="R389" s="19">
        <f t="shared" si="599"/>
        <v>0.27413164633962439</v>
      </c>
      <c r="S389" s="19">
        <f t="shared" si="600"/>
        <v>0.63967096973607329</v>
      </c>
      <c r="T389" s="19">
        <f t="shared" si="601"/>
        <v>2.5586838789442932E-2</v>
      </c>
      <c r="U389" s="21">
        <f t="shared" si="602"/>
        <v>1.4644419143570233</v>
      </c>
    </row>
    <row r="390" spans="1:21" ht="16" hidden="1" thickBot="1" x14ac:dyDescent="0.25">
      <c r="A390" s="14"/>
      <c r="B390" s="15"/>
      <c r="C390" s="16"/>
      <c r="D390" s="16"/>
      <c r="E390" s="17"/>
      <c r="F390" s="17"/>
      <c r="G390" s="18"/>
      <c r="H390" s="19"/>
      <c r="I390" s="20"/>
      <c r="J390" s="20"/>
      <c r="K390" s="19"/>
      <c r="L390" s="19"/>
      <c r="M390" s="19"/>
      <c r="N390" s="19"/>
      <c r="O390" s="19"/>
      <c r="P390" s="19"/>
      <c r="Q390" s="19"/>
      <c r="R390" s="19"/>
      <c r="S390" s="19"/>
      <c r="T390" s="19"/>
      <c r="U390" s="21"/>
    </row>
    <row r="391" spans="1:21" ht="16" hidden="1" thickBot="1" x14ac:dyDescent="0.25">
      <c r="A391" s="14">
        <v>2015</v>
      </c>
      <c r="B391" s="15" t="s">
        <v>25</v>
      </c>
      <c r="C391" s="16" t="s">
        <v>22</v>
      </c>
      <c r="D391" s="16" t="str">
        <f>A391&amp;"_"&amp;B391&amp;"_"&amp;C391</f>
        <v>2015_2015 Sample Plot # 04_Avi</v>
      </c>
      <c r="E391" s="17">
        <v>3.3</v>
      </c>
      <c r="F391" s="17">
        <f t="shared" si="590"/>
        <v>1.34</v>
      </c>
      <c r="G391" s="18">
        <v>134</v>
      </c>
      <c r="H391" s="19">
        <f t="shared" si="489"/>
        <v>0.94</v>
      </c>
      <c r="I391" s="20">
        <f t="shared" si="591"/>
        <v>94</v>
      </c>
      <c r="J391" s="20">
        <v>295.34800000000001</v>
      </c>
      <c r="K391" s="19">
        <f t="shared" ref="K391:K394" si="603">2.14*(LOG(H391,10))+0.2</f>
        <v>0.14249360670335509</v>
      </c>
      <c r="L391" s="19">
        <f t="shared" ref="L391:L394" si="604">10^K391</f>
        <v>1.3883328719783115</v>
      </c>
      <c r="M391" s="19">
        <f t="shared" ref="M391:M394" si="605">L391*40/1000</f>
        <v>5.5533314879132462E-2</v>
      </c>
      <c r="N391" s="19">
        <f t="shared" ref="N391:N394" si="606">0.923*L391</f>
        <v>1.2814312408359816</v>
      </c>
      <c r="O391" s="19">
        <f t="shared" ref="O391:O394" si="607">N391*40/1000</f>
        <v>5.1257249633439264E-2</v>
      </c>
      <c r="P391" s="19">
        <f t="shared" ref="P391:P394" si="608">M391+O391</f>
        <v>0.10679056451257173</v>
      </c>
      <c r="Q391" s="19">
        <f t="shared" ref="Q391:Q394" si="609">L391*0.48</f>
        <v>0.66639977854958943</v>
      </c>
      <c r="R391" s="19">
        <f t="shared" ref="R391:R394" si="610">N391*0.39</f>
        <v>0.49975818392603283</v>
      </c>
      <c r="S391" s="19">
        <f t="shared" ref="S391:S394" si="611">R391+Q391</f>
        <v>1.1661579624756222</v>
      </c>
      <c r="T391" s="19">
        <f t="shared" ref="T391:T394" si="612">S391*40/1000</f>
        <v>4.6646318499024883E-2</v>
      </c>
      <c r="U391" s="21">
        <f t="shared" ref="U391:U394" si="613">(L391+N391)</f>
        <v>2.6697641128142928</v>
      </c>
    </row>
    <row r="392" spans="1:21" ht="16" hidden="1" thickBot="1" x14ac:dyDescent="0.25">
      <c r="A392" s="14">
        <v>2015</v>
      </c>
      <c r="B392" s="15" t="s">
        <v>25</v>
      </c>
      <c r="C392" s="16" t="s">
        <v>22</v>
      </c>
      <c r="D392" s="16" t="str">
        <f>A392&amp;"_"&amp;B392&amp;"_"&amp;C392</f>
        <v>2015_2015 Sample Plot # 04_Avi</v>
      </c>
      <c r="E392" s="17">
        <v>1.6</v>
      </c>
      <c r="F392" s="17">
        <f t="shared" si="590"/>
        <v>1.08</v>
      </c>
      <c r="G392" s="18">
        <v>108</v>
      </c>
      <c r="H392" s="19">
        <f t="shared" si="489"/>
        <v>0.45999999999999991</v>
      </c>
      <c r="I392" s="20">
        <f t="shared" si="591"/>
        <v>45.999999999999993</v>
      </c>
      <c r="J392" s="20">
        <v>144.53199999999998</v>
      </c>
      <c r="K392" s="19">
        <f t="shared" si="603"/>
        <v>-0.52169824020143163</v>
      </c>
      <c r="L392" s="19">
        <f t="shared" si="604"/>
        <v>0.3008165733265622</v>
      </c>
      <c r="M392" s="19">
        <f t="shared" si="605"/>
        <v>1.2032662933062488E-2</v>
      </c>
      <c r="N392" s="19">
        <f t="shared" si="606"/>
        <v>0.27765369718041694</v>
      </c>
      <c r="O392" s="19">
        <f t="shared" si="607"/>
        <v>1.1106147887216677E-2</v>
      </c>
      <c r="P392" s="19">
        <f t="shared" si="608"/>
        <v>2.3138810820279167E-2</v>
      </c>
      <c r="Q392" s="19">
        <f t="shared" si="609"/>
        <v>0.14439195519674985</v>
      </c>
      <c r="R392" s="19">
        <f t="shared" si="610"/>
        <v>0.10828494190036261</v>
      </c>
      <c r="S392" s="19">
        <f t="shared" si="611"/>
        <v>0.2526768970971125</v>
      </c>
      <c r="T392" s="19">
        <f t="shared" si="612"/>
        <v>1.01070758838845E-2</v>
      </c>
      <c r="U392" s="21">
        <f t="shared" si="613"/>
        <v>0.57847027050697908</v>
      </c>
    </row>
    <row r="393" spans="1:21" ht="16" hidden="1" thickBot="1" x14ac:dyDescent="0.25">
      <c r="A393" s="14">
        <v>2015</v>
      </c>
      <c r="B393" s="15" t="s">
        <v>25</v>
      </c>
      <c r="C393" s="16" t="s">
        <v>22</v>
      </c>
      <c r="D393" s="16" t="str">
        <f>A393&amp;"_"&amp;B393&amp;"_"&amp;C393</f>
        <v>2015_2015 Sample Plot # 04_Avi</v>
      </c>
      <c r="E393" s="17">
        <v>3.3</v>
      </c>
      <c r="F393" s="17">
        <f t="shared" si="590"/>
        <v>1.1499999999999999</v>
      </c>
      <c r="G393" s="18">
        <v>115</v>
      </c>
      <c r="H393" s="19">
        <f t="shared" si="489"/>
        <v>1.55</v>
      </c>
      <c r="I393" s="20">
        <f t="shared" si="591"/>
        <v>155</v>
      </c>
      <c r="J393" s="20">
        <v>487.01</v>
      </c>
      <c r="K393" s="19">
        <f t="shared" si="603"/>
        <v>0.60730983408442385</v>
      </c>
      <c r="L393" s="19">
        <f t="shared" si="604"/>
        <v>4.0486462694714431</v>
      </c>
      <c r="M393" s="19">
        <f t="shared" si="605"/>
        <v>0.16194585077885773</v>
      </c>
      <c r="N393" s="19">
        <f t="shared" si="606"/>
        <v>3.7369005067221424</v>
      </c>
      <c r="O393" s="19">
        <f t="shared" si="607"/>
        <v>0.14947602026888568</v>
      </c>
      <c r="P393" s="19">
        <f t="shared" si="608"/>
        <v>0.31142187104774344</v>
      </c>
      <c r="Q393" s="19">
        <f t="shared" si="609"/>
        <v>1.9433502093462927</v>
      </c>
      <c r="R393" s="19">
        <f t="shared" si="610"/>
        <v>1.4573911976216356</v>
      </c>
      <c r="S393" s="19">
        <f t="shared" si="611"/>
        <v>3.4007414069679283</v>
      </c>
      <c r="T393" s="19">
        <f t="shared" si="612"/>
        <v>0.13602965627871713</v>
      </c>
      <c r="U393" s="21">
        <f t="shared" si="613"/>
        <v>7.7855467761935859</v>
      </c>
    </row>
    <row r="394" spans="1:21" ht="16" hidden="1" thickBot="1" x14ac:dyDescent="0.25">
      <c r="A394" s="14">
        <v>2015</v>
      </c>
      <c r="B394" s="15" t="s">
        <v>25</v>
      </c>
      <c r="C394" s="16" t="s">
        <v>22</v>
      </c>
      <c r="D394" s="16" t="str">
        <f>A394&amp;"_"&amp;B394&amp;"_"&amp;C394</f>
        <v>2015_2015 Sample Plot # 04_Avi</v>
      </c>
      <c r="E394" s="17">
        <v>3.6</v>
      </c>
      <c r="F394" s="17">
        <f t="shared" si="590"/>
        <v>1.35</v>
      </c>
      <c r="G394" s="18">
        <v>135</v>
      </c>
      <c r="H394" s="19">
        <f t="shared" si="489"/>
        <v>1.1000000000000001</v>
      </c>
      <c r="I394" s="20">
        <f t="shared" si="591"/>
        <v>110</v>
      </c>
      <c r="J394" s="20">
        <v>345.62</v>
      </c>
      <c r="K394" s="19">
        <f t="shared" si="603"/>
        <v>0.28858034623860168</v>
      </c>
      <c r="L394" s="19">
        <f t="shared" si="604"/>
        <v>1.9434812104687251</v>
      </c>
      <c r="M394" s="19">
        <f t="shared" si="605"/>
        <v>7.7739248418749005E-2</v>
      </c>
      <c r="N394" s="19">
        <f t="shared" si="606"/>
        <v>1.7938331572626334</v>
      </c>
      <c r="O394" s="19">
        <f t="shared" si="607"/>
        <v>7.1753326290505334E-2</v>
      </c>
      <c r="P394" s="19">
        <f t="shared" si="608"/>
        <v>0.14949257470925434</v>
      </c>
      <c r="Q394" s="19">
        <f t="shared" si="609"/>
        <v>0.932870981024988</v>
      </c>
      <c r="R394" s="19">
        <f t="shared" si="610"/>
        <v>0.69959493133242701</v>
      </c>
      <c r="S394" s="19">
        <f t="shared" si="611"/>
        <v>1.632465912357415</v>
      </c>
      <c r="T394" s="19">
        <f t="shared" si="612"/>
        <v>6.5298636494296597E-2</v>
      </c>
      <c r="U394" s="21">
        <f t="shared" si="613"/>
        <v>3.7373143677313587</v>
      </c>
    </row>
    <row r="395" spans="1:21" ht="16" hidden="1" thickBot="1" x14ac:dyDescent="0.25">
      <c r="A395" s="14"/>
      <c r="B395" s="15"/>
      <c r="C395" s="16"/>
      <c r="D395" s="16"/>
      <c r="E395" s="17"/>
      <c r="F395" s="17"/>
      <c r="G395" s="18"/>
      <c r="H395" s="19"/>
      <c r="I395" s="20"/>
      <c r="J395" s="20"/>
      <c r="K395" s="19"/>
      <c r="L395" s="19"/>
      <c r="M395" s="19"/>
      <c r="N395" s="19"/>
      <c r="O395" s="19"/>
      <c r="P395" s="19"/>
      <c r="Q395" s="19"/>
      <c r="R395" s="19"/>
      <c r="S395" s="19"/>
      <c r="T395" s="19"/>
      <c r="U395" s="21"/>
    </row>
    <row r="396" spans="1:21" ht="16" hidden="1" thickBot="1" x14ac:dyDescent="0.25">
      <c r="A396" s="14"/>
      <c r="B396" s="15"/>
      <c r="C396" s="16"/>
      <c r="D396" s="16"/>
      <c r="E396" s="17"/>
      <c r="F396" s="17"/>
      <c r="G396" s="18"/>
      <c r="H396" s="19"/>
      <c r="I396" s="20"/>
      <c r="J396" s="20"/>
      <c r="K396" s="19"/>
      <c r="L396" s="19"/>
      <c r="M396" s="19"/>
      <c r="N396" s="19"/>
      <c r="O396" s="19"/>
      <c r="P396" s="19"/>
      <c r="Q396" s="19"/>
      <c r="R396" s="19"/>
      <c r="S396" s="19"/>
      <c r="T396" s="19"/>
      <c r="U396" s="21"/>
    </row>
    <row r="397" spans="1:21" ht="16" hidden="1" thickBot="1" x14ac:dyDescent="0.25">
      <c r="A397" s="14">
        <v>2015</v>
      </c>
      <c r="B397" s="15" t="s">
        <v>25</v>
      </c>
      <c r="C397" s="16" t="s">
        <v>22</v>
      </c>
      <c r="D397" s="16" t="str">
        <f t="shared" ref="D397:D405" si="614">A397&amp;"_"&amp;B397&amp;"_"&amp;C397</f>
        <v>2015_2015 Sample Plot # 04_Avi</v>
      </c>
      <c r="E397" s="17">
        <v>3.9</v>
      </c>
      <c r="F397" s="17">
        <f t="shared" si="590"/>
        <v>1.2</v>
      </c>
      <c r="G397" s="18">
        <v>120</v>
      </c>
      <c r="H397" s="19">
        <f t="shared" ref="H397:H457" si="615">I397/100</f>
        <v>1.9</v>
      </c>
      <c r="I397" s="20">
        <f t="shared" si="591"/>
        <v>190</v>
      </c>
      <c r="J397" s="20">
        <v>596.98</v>
      </c>
      <c r="K397" s="19">
        <f t="shared" ref="K397:K405" si="616">2.14*(LOG(H397,10))+0.2</f>
        <v>0.79653270603905391</v>
      </c>
      <c r="L397" s="19">
        <f t="shared" ref="L397:L405" si="617">10^K397</f>
        <v>6.2594000071024007</v>
      </c>
      <c r="M397" s="19">
        <f t="shared" ref="M397:M405" si="618">L397*40/1000</f>
        <v>0.25037600028409601</v>
      </c>
      <c r="N397" s="19">
        <f t="shared" ref="N397:N405" si="619">0.923*L397</f>
        <v>5.777426206555516</v>
      </c>
      <c r="O397" s="19">
        <f t="shared" si="542"/>
        <v>0.23109704826222066</v>
      </c>
      <c r="P397" s="19">
        <f t="shared" si="543"/>
        <v>0.48147304854631667</v>
      </c>
      <c r="Q397" s="19">
        <f t="shared" ref="Q397:Q405" si="620">L397*0.48</f>
        <v>3.0045120034091521</v>
      </c>
      <c r="R397" s="19">
        <f t="shared" si="545"/>
        <v>2.2531962205566511</v>
      </c>
      <c r="S397" s="19">
        <f t="shared" si="546"/>
        <v>5.2577082239658033</v>
      </c>
      <c r="T397" s="19">
        <f t="shared" si="547"/>
        <v>0.21030832895863213</v>
      </c>
      <c r="U397" s="21">
        <f t="shared" ref="U397:U405" si="621">(L397+N397)</f>
        <v>12.036826213657918</v>
      </c>
    </row>
    <row r="398" spans="1:21" ht="16" hidden="1" thickBot="1" x14ac:dyDescent="0.25">
      <c r="A398" s="14">
        <v>2015</v>
      </c>
      <c r="B398" s="15" t="s">
        <v>25</v>
      </c>
      <c r="C398" s="16" t="s">
        <v>22</v>
      </c>
      <c r="D398" s="16" t="str">
        <f t="shared" si="614"/>
        <v>2015_2015 Sample Plot # 04_Avi</v>
      </c>
      <c r="E398" s="17">
        <v>3.4</v>
      </c>
      <c r="F398" s="17">
        <f t="shared" si="590"/>
        <v>1.25</v>
      </c>
      <c r="G398" s="18">
        <v>125</v>
      </c>
      <c r="H398" s="19">
        <f t="shared" si="615"/>
        <v>1.95</v>
      </c>
      <c r="I398" s="20">
        <f t="shared" si="591"/>
        <v>195</v>
      </c>
      <c r="J398" s="20">
        <v>612.68999999999994</v>
      </c>
      <c r="K398" s="19">
        <f t="shared" si="616"/>
        <v>0.82067406831578849</v>
      </c>
      <c r="L398" s="19">
        <f t="shared" si="617"/>
        <v>6.6171970630225241</v>
      </c>
      <c r="M398" s="19">
        <f t="shared" si="618"/>
        <v>0.26468788252090097</v>
      </c>
      <c r="N398" s="19">
        <f t="shared" si="619"/>
        <v>6.1076728891697902</v>
      </c>
      <c r="O398" s="19">
        <f t="shared" si="542"/>
        <v>0.24430691556679163</v>
      </c>
      <c r="P398" s="19">
        <f t="shared" si="543"/>
        <v>0.50899479808769255</v>
      </c>
      <c r="Q398" s="19">
        <f t="shared" si="620"/>
        <v>3.1762545902508115</v>
      </c>
      <c r="R398" s="19">
        <f t="shared" si="545"/>
        <v>2.3819924267762183</v>
      </c>
      <c r="S398" s="19">
        <f t="shared" si="546"/>
        <v>5.5582470170270302</v>
      </c>
      <c r="T398" s="19">
        <f t="shared" si="547"/>
        <v>0.2223298806810812</v>
      </c>
      <c r="U398" s="21">
        <f t="shared" si="621"/>
        <v>12.724869952192314</v>
      </c>
    </row>
    <row r="399" spans="1:21" ht="16" hidden="1" thickBot="1" x14ac:dyDescent="0.25">
      <c r="A399" s="14">
        <v>2015</v>
      </c>
      <c r="B399" s="15" t="s">
        <v>25</v>
      </c>
      <c r="C399" s="16" t="s">
        <v>22</v>
      </c>
      <c r="D399" s="16" t="str">
        <f t="shared" si="614"/>
        <v>2015_2015 Sample Plot # 04_Avi</v>
      </c>
      <c r="E399" s="17">
        <v>4.2</v>
      </c>
      <c r="F399" s="17">
        <f t="shared" si="590"/>
        <v>2.4</v>
      </c>
      <c r="G399" s="18">
        <v>240</v>
      </c>
      <c r="H399" s="19">
        <f t="shared" si="615"/>
        <v>2.6</v>
      </c>
      <c r="I399" s="20">
        <f t="shared" si="591"/>
        <v>260</v>
      </c>
      <c r="J399" s="20">
        <v>816.92</v>
      </c>
      <c r="K399" s="19">
        <f t="shared" si="616"/>
        <v>1.0880429646575505</v>
      </c>
      <c r="L399" s="19">
        <f t="shared" si="617"/>
        <v>12.247373562691473</v>
      </c>
      <c r="M399" s="19">
        <f t="shared" si="618"/>
        <v>0.48989494250765891</v>
      </c>
      <c r="N399" s="19">
        <f t="shared" si="619"/>
        <v>11.30432579836423</v>
      </c>
      <c r="O399" s="19">
        <f t="shared" si="542"/>
        <v>0.4521730319345692</v>
      </c>
      <c r="P399" s="19">
        <f t="shared" si="543"/>
        <v>0.94206797444222812</v>
      </c>
      <c r="Q399" s="19">
        <f t="shared" si="620"/>
        <v>5.8787393100919072</v>
      </c>
      <c r="R399" s="19">
        <f t="shared" si="545"/>
        <v>4.4086870613620501</v>
      </c>
      <c r="S399" s="19">
        <f t="shared" si="546"/>
        <v>10.287426371453957</v>
      </c>
      <c r="T399" s="19">
        <f t="shared" si="547"/>
        <v>0.4114970548581583</v>
      </c>
      <c r="U399" s="21">
        <f t="shared" si="621"/>
        <v>23.551699361055704</v>
      </c>
    </row>
    <row r="400" spans="1:21" ht="16" hidden="1" thickBot="1" x14ac:dyDescent="0.25">
      <c r="A400" s="14">
        <v>2015</v>
      </c>
      <c r="B400" s="15" t="s">
        <v>25</v>
      </c>
      <c r="C400" s="16" t="s">
        <v>22</v>
      </c>
      <c r="D400" s="16" t="str">
        <f t="shared" si="614"/>
        <v>2015_2015 Sample Plot # 04_Avi</v>
      </c>
      <c r="E400" s="17">
        <v>3.2</v>
      </c>
      <c r="F400" s="17">
        <f t="shared" si="590"/>
        <v>1.9</v>
      </c>
      <c r="G400" s="18">
        <v>190</v>
      </c>
      <c r="H400" s="19">
        <f t="shared" si="615"/>
        <v>1.1000000000000001</v>
      </c>
      <c r="I400" s="20">
        <f t="shared" si="591"/>
        <v>110</v>
      </c>
      <c r="J400" s="20">
        <v>345.62</v>
      </c>
      <c r="K400" s="19">
        <f t="shared" si="616"/>
        <v>0.28858034623860168</v>
      </c>
      <c r="L400" s="19">
        <f t="shared" si="617"/>
        <v>1.9434812104687251</v>
      </c>
      <c r="M400" s="19">
        <f t="shared" si="618"/>
        <v>7.7739248418749005E-2</v>
      </c>
      <c r="N400" s="19">
        <f t="shared" si="619"/>
        <v>1.7938331572626334</v>
      </c>
      <c r="O400" s="19">
        <f t="shared" si="542"/>
        <v>7.1753326290505334E-2</v>
      </c>
      <c r="P400" s="19">
        <f t="shared" si="543"/>
        <v>0.14949257470925434</v>
      </c>
      <c r="Q400" s="19">
        <f t="shared" si="620"/>
        <v>0.932870981024988</v>
      </c>
      <c r="R400" s="19">
        <f t="shared" si="545"/>
        <v>0.69959493133242701</v>
      </c>
      <c r="S400" s="19">
        <f t="shared" si="546"/>
        <v>1.632465912357415</v>
      </c>
      <c r="T400" s="19">
        <f t="shared" si="547"/>
        <v>6.5298636494296597E-2</v>
      </c>
      <c r="U400" s="21">
        <f t="shared" si="621"/>
        <v>3.7373143677313587</v>
      </c>
    </row>
    <row r="401" spans="1:21" ht="16" hidden="1" thickBot="1" x14ac:dyDescent="0.25">
      <c r="A401" s="14">
        <v>2015</v>
      </c>
      <c r="B401" s="15" t="s">
        <v>25</v>
      </c>
      <c r="C401" s="16" t="s">
        <v>22</v>
      </c>
      <c r="D401" s="16" t="str">
        <f t="shared" si="614"/>
        <v>2015_2015 Sample Plot # 04_Avi</v>
      </c>
      <c r="E401" s="17">
        <v>3.8</v>
      </c>
      <c r="F401" s="17">
        <f t="shared" si="590"/>
        <v>1.75</v>
      </c>
      <c r="G401" s="18">
        <v>175</v>
      </c>
      <c r="H401" s="19">
        <f t="shared" si="615"/>
        <v>1.45</v>
      </c>
      <c r="I401" s="20">
        <f t="shared" si="591"/>
        <v>145</v>
      </c>
      <c r="J401" s="20">
        <v>455.59</v>
      </c>
      <c r="K401" s="19">
        <f t="shared" si="616"/>
        <v>0.54532752478284618</v>
      </c>
      <c r="L401" s="19">
        <f t="shared" si="617"/>
        <v>3.5101649453973018</v>
      </c>
      <c r="M401" s="19">
        <f t="shared" si="618"/>
        <v>0.14040659781589207</v>
      </c>
      <c r="N401" s="19">
        <f t="shared" si="619"/>
        <v>3.2398822446017097</v>
      </c>
      <c r="O401" s="19">
        <f t="shared" si="542"/>
        <v>0.1295952897840684</v>
      </c>
      <c r="P401" s="19">
        <f t="shared" si="543"/>
        <v>0.27000188759996047</v>
      </c>
      <c r="Q401" s="19">
        <f t="shared" si="620"/>
        <v>1.6848791737907047</v>
      </c>
      <c r="R401" s="19">
        <f t="shared" si="545"/>
        <v>1.2635540753946668</v>
      </c>
      <c r="S401" s="19">
        <f t="shared" si="546"/>
        <v>2.9484332491853715</v>
      </c>
      <c r="T401" s="19">
        <f t="shared" si="547"/>
        <v>0.11793732996741485</v>
      </c>
      <c r="U401" s="21">
        <f t="shared" si="621"/>
        <v>6.7500471899990115</v>
      </c>
    </row>
    <row r="402" spans="1:21" ht="16" hidden="1" thickBot="1" x14ac:dyDescent="0.25">
      <c r="A402" s="14">
        <v>2015</v>
      </c>
      <c r="B402" s="15" t="s">
        <v>25</v>
      </c>
      <c r="C402" s="16" t="s">
        <v>22</v>
      </c>
      <c r="D402" s="16" t="str">
        <f t="shared" si="614"/>
        <v>2015_2015 Sample Plot # 04_Avi</v>
      </c>
      <c r="E402" s="17">
        <v>1.3</v>
      </c>
      <c r="F402" s="17">
        <f t="shared" si="590"/>
        <v>1.02</v>
      </c>
      <c r="G402" s="18">
        <v>102</v>
      </c>
      <c r="H402" s="19">
        <f t="shared" si="615"/>
        <v>0.75</v>
      </c>
      <c r="I402" s="20">
        <f t="shared" si="591"/>
        <v>75</v>
      </c>
      <c r="J402" s="20">
        <v>235.65</v>
      </c>
      <c r="K402" s="19">
        <f t="shared" si="616"/>
        <v>-6.7368896341761852E-2</v>
      </c>
      <c r="L402" s="19">
        <f t="shared" si="617"/>
        <v>0.85631017333428494</v>
      </c>
      <c r="M402" s="19">
        <f t="shared" si="618"/>
        <v>3.42524069333714E-2</v>
      </c>
      <c r="N402" s="19">
        <f t="shared" si="619"/>
        <v>0.790374289987545</v>
      </c>
      <c r="O402" s="19">
        <f t="shared" si="542"/>
        <v>3.1614971599501801E-2</v>
      </c>
      <c r="P402" s="19">
        <f t="shared" si="543"/>
        <v>6.5867378532873194E-2</v>
      </c>
      <c r="Q402" s="19">
        <f t="shared" si="620"/>
        <v>0.41102888320045677</v>
      </c>
      <c r="R402" s="19">
        <f t="shared" si="545"/>
        <v>0.30824597309514257</v>
      </c>
      <c r="S402" s="19">
        <f t="shared" si="546"/>
        <v>0.71927485629559929</v>
      </c>
      <c r="T402" s="19">
        <f t="shared" si="547"/>
        <v>2.8770994251823973E-2</v>
      </c>
      <c r="U402" s="21">
        <f t="shared" si="621"/>
        <v>1.6466844633218298</v>
      </c>
    </row>
    <row r="403" spans="1:21" ht="16" hidden="1" thickBot="1" x14ac:dyDescent="0.25">
      <c r="A403" s="14">
        <v>2015</v>
      </c>
      <c r="B403" s="15" t="s">
        <v>25</v>
      </c>
      <c r="C403" s="16" t="s">
        <v>22</v>
      </c>
      <c r="D403" s="16" t="str">
        <f t="shared" si="614"/>
        <v>2015_2015 Sample Plot # 04_Avi</v>
      </c>
      <c r="E403" s="17">
        <v>5.0999999999999996</v>
      </c>
      <c r="F403" s="17">
        <f t="shared" si="590"/>
        <v>1.65</v>
      </c>
      <c r="G403" s="18">
        <v>165</v>
      </c>
      <c r="H403" s="19">
        <f t="shared" si="615"/>
        <v>2.4</v>
      </c>
      <c r="I403" s="20">
        <f t="shared" si="591"/>
        <v>239.99999999999997</v>
      </c>
      <c r="J403" s="20">
        <v>754.07999999999993</v>
      </c>
      <c r="K403" s="19">
        <f t="shared" si="616"/>
        <v>1.0136520572628369</v>
      </c>
      <c r="L403" s="19">
        <f t="shared" si="617"/>
        <v>10.319343219801985</v>
      </c>
      <c r="M403" s="19">
        <f t="shared" si="618"/>
        <v>0.41277372879207941</v>
      </c>
      <c r="N403" s="19">
        <f t="shared" si="619"/>
        <v>9.5247537918772327</v>
      </c>
      <c r="O403" s="19">
        <f t="shared" si="542"/>
        <v>0.38099015167508932</v>
      </c>
      <c r="P403" s="19">
        <f t="shared" si="543"/>
        <v>0.79376388046716873</v>
      </c>
      <c r="Q403" s="19">
        <f t="shared" si="620"/>
        <v>4.953284745504952</v>
      </c>
      <c r="R403" s="19">
        <f t="shared" si="545"/>
        <v>3.7146539788321209</v>
      </c>
      <c r="S403" s="19">
        <f t="shared" si="546"/>
        <v>8.6679387243370734</v>
      </c>
      <c r="T403" s="19">
        <f t="shared" si="547"/>
        <v>0.34671754897348295</v>
      </c>
      <c r="U403" s="21">
        <f t="shared" si="621"/>
        <v>19.844097011679217</v>
      </c>
    </row>
    <row r="404" spans="1:21" ht="16" hidden="1" thickBot="1" x14ac:dyDescent="0.25">
      <c r="A404" s="14">
        <v>2015</v>
      </c>
      <c r="B404" s="15" t="s">
        <v>25</v>
      </c>
      <c r="C404" s="16" t="s">
        <v>22</v>
      </c>
      <c r="D404" s="16" t="str">
        <f t="shared" si="614"/>
        <v>2015_2015 Sample Plot # 04_Avi</v>
      </c>
      <c r="E404" s="17">
        <v>5.4</v>
      </c>
      <c r="F404" s="17">
        <f t="shared" si="590"/>
        <v>1.7</v>
      </c>
      <c r="G404" s="18">
        <v>170</v>
      </c>
      <c r="H404" s="19">
        <f t="shared" si="615"/>
        <v>2.5499999999999998</v>
      </c>
      <c r="I404" s="20">
        <f t="shared" si="591"/>
        <v>254.99999999999997</v>
      </c>
      <c r="J404" s="20">
        <v>801.20999999999992</v>
      </c>
      <c r="K404" s="19">
        <f t="shared" si="616"/>
        <v>1.0699959861286641</v>
      </c>
      <c r="L404" s="19">
        <f t="shared" si="617"/>
        <v>11.748866962571793</v>
      </c>
      <c r="M404" s="19">
        <f t="shared" si="618"/>
        <v>0.4699546785028717</v>
      </c>
      <c r="N404" s="19">
        <f t="shared" si="619"/>
        <v>10.844204206453766</v>
      </c>
      <c r="O404" s="19">
        <f t="shared" si="542"/>
        <v>0.43376816825815062</v>
      </c>
      <c r="P404" s="19">
        <f t="shared" si="543"/>
        <v>0.90372284676102232</v>
      </c>
      <c r="Q404" s="19">
        <f t="shared" si="620"/>
        <v>5.6394561420344598</v>
      </c>
      <c r="R404" s="19">
        <f t="shared" si="545"/>
        <v>4.229239640516969</v>
      </c>
      <c r="S404" s="19">
        <f t="shared" si="546"/>
        <v>9.8686957825514288</v>
      </c>
      <c r="T404" s="19">
        <f t="shared" si="547"/>
        <v>0.39474783130205715</v>
      </c>
      <c r="U404" s="21">
        <f t="shared" si="621"/>
        <v>22.593071169025556</v>
      </c>
    </row>
    <row r="405" spans="1:21" ht="16" hidden="1" thickBot="1" x14ac:dyDescent="0.25">
      <c r="A405" s="14">
        <v>2015</v>
      </c>
      <c r="B405" s="15" t="s">
        <v>25</v>
      </c>
      <c r="C405" s="16" t="s">
        <v>22</v>
      </c>
      <c r="D405" s="16" t="str">
        <f t="shared" si="614"/>
        <v>2015_2015 Sample Plot # 04_Avi</v>
      </c>
      <c r="E405" s="17">
        <v>1.6</v>
      </c>
      <c r="F405" s="17">
        <f t="shared" si="590"/>
        <v>1.1000000000000001</v>
      </c>
      <c r="G405" s="18">
        <v>110</v>
      </c>
      <c r="H405" s="19">
        <f t="shared" si="615"/>
        <v>1.1499999999999999</v>
      </c>
      <c r="I405" s="20">
        <f t="shared" si="591"/>
        <v>115</v>
      </c>
      <c r="J405" s="20">
        <v>361.33</v>
      </c>
      <c r="K405" s="19">
        <f t="shared" si="616"/>
        <v>0.32989337835672894</v>
      </c>
      <c r="L405" s="19">
        <f t="shared" si="617"/>
        <v>2.1374372726759301</v>
      </c>
      <c r="M405" s="19">
        <f t="shared" si="618"/>
        <v>8.5497490907037205E-2</v>
      </c>
      <c r="N405" s="19">
        <f t="shared" si="619"/>
        <v>1.9728546026798837</v>
      </c>
      <c r="O405" s="19">
        <f t="shared" si="542"/>
        <v>7.8914184107195348E-2</v>
      </c>
      <c r="P405" s="19">
        <f t="shared" si="543"/>
        <v>0.16441167501423254</v>
      </c>
      <c r="Q405" s="19">
        <f t="shared" si="620"/>
        <v>1.0259698908844463</v>
      </c>
      <c r="R405" s="19">
        <f t="shared" si="545"/>
        <v>0.76941329504515465</v>
      </c>
      <c r="S405" s="19">
        <f t="shared" si="546"/>
        <v>1.795383185929601</v>
      </c>
      <c r="T405" s="19">
        <f t="shared" si="547"/>
        <v>7.1815327437184037E-2</v>
      </c>
      <c r="U405" s="21">
        <f t="shared" si="621"/>
        <v>4.1102918753558138</v>
      </c>
    </row>
    <row r="406" spans="1:21" ht="16" hidden="1" thickBot="1" x14ac:dyDescent="0.25">
      <c r="A406" s="14"/>
      <c r="B406" s="15"/>
      <c r="C406" s="16"/>
      <c r="D406" s="16"/>
      <c r="E406" s="17"/>
      <c r="F406" s="17"/>
      <c r="G406" s="18"/>
      <c r="H406" s="19"/>
      <c r="I406" s="20"/>
      <c r="J406" s="20"/>
      <c r="K406" s="19"/>
      <c r="L406" s="19"/>
      <c r="M406" s="19"/>
      <c r="N406" s="19"/>
      <c r="O406" s="19"/>
      <c r="P406" s="19"/>
      <c r="Q406" s="19"/>
      <c r="R406" s="19"/>
      <c r="S406" s="19"/>
      <c r="T406" s="19"/>
      <c r="U406" s="21"/>
    </row>
    <row r="407" spans="1:21" ht="16" hidden="1" thickBot="1" x14ac:dyDescent="0.25">
      <c r="A407" s="14">
        <v>2015</v>
      </c>
      <c r="B407" s="15" t="s">
        <v>25</v>
      </c>
      <c r="C407" s="16" t="s">
        <v>22</v>
      </c>
      <c r="D407" s="16" t="str">
        <f>A407&amp;"_"&amp;B407&amp;"_"&amp;C407</f>
        <v>2015_2015 Sample Plot # 04_Avi</v>
      </c>
      <c r="E407" s="17">
        <v>1.2</v>
      </c>
      <c r="F407" s="17">
        <f t="shared" si="590"/>
        <v>0.8</v>
      </c>
      <c r="G407" s="18">
        <v>80</v>
      </c>
      <c r="H407" s="19">
        <f t="shared" si="615"/>
        <v>0.74</v>
      </c>
      <c r="I407" s="20">
        <f t="shared" si="591"/>
        <v>74</v>
      </c>
      <c r="J407" s="20">
        <v>232.50799999999998</v>
      </c>
      <c r="K407" s="19">
        <f t="shared" ref="K407:K408" si="622">2.14*(LOG(H407,10))+0.2</f>
        <v>-7.9844119775710931E-2</v>
      </c>
      <c r="L407" s="19">
        <f t="shared" ref="L407:L408" si="623">10^K407</f>
        <v>0.83206236756163587</v>
      </c>
      <c r="M407" s="19">
        <f t="shared" ref="M407:M408" si="624">L407*40/1000</f>
        <v>3.3282494702465436E-2</v>
      </c>
      <c r="N407" s="19">
        <f t="shared" ref="N407:N408" si="625">0.923*L407</f>
        <v>0.76799356525939</v>
      </c>
      <c r="O407" s="19">
        <f t="shared" ref="O407:O408" si="626">N407*40/1000</f>
        <v>3.0719742610375602E-2</v>
      </c>
      <c r="P407" s="19">
        <f t="shared" ref="P407:P408" si="627">M407+O407</f>
        <v>6.4002237312841034E-2</v>
      </c>
      <c r="Q407" s="19">
        <f t="shared" ref="Q407:Q408" si="628">L407*0.48</f>
        <v>0.3993899364295852</v>
      </c>
      <c r="R407" s="19">
        <f t="shared" ref="R407:R408" si="629">N407*0.39</f>
        <v>0.29951749045116211</v>
      </c>
      <c r="S407" s="19">
        <f t="shared" ref="S407:S408" si="630">R407+Q407</f>
        <v>0.69890742688074736</v>
      </c>
      <c r="T407" s="19">
        <f t="shared" ref="T407:T408" si="631">S407*40/1000</f>
        <v>2.7956297075229893E-2</v>
      </c>
      <c r="U407" s="21">
        <f t="shared" ref="U407:U408" si="632">(L407+N407)</f>
        <v>1.600055932821026</v>
      </c>
    </row>
    <row r="408" spans="1:21" ht="16" hidden="1" thickBot="1" x14ac:dyDescent="0.25">
      <c r="A408" s="14">
        <v>2015</v>
      </c>
      <c r="B408" s="15" t="s">
        <v>25</v>
      </c>
      <c r="C408" s="16" t="s">
        <v>22</v>
      </c>
      <c r="D408" s="16" t="str">
        <f>A408&amp;"_"&amp;B408&amp;"_"&amp;C408</f>
        <v>2015_2015 Sample Plot # 04_Avi</v>
      </c>
      <c r="E408" s="17">
        <v>1.8</v>
      </c>
      <c r="F408" s="17">
        <f t="shared" si="590"/>
        <v>0.81</v>
      </c>
      <c r="G408" s="18">
        <v>81</v>
      </c>
      <c r="H408" s="19">
        <f t="shared" si="615"/>
        <v>1.1000000000000001</v>
      </c>
      <c r="I408" s="20">
        <f t="shared" si="591"/>
        <v>110</v>
      </c>
      <c r="J408" s="20">
        <v>345.62</v>
      </c>
      <c r="K408" s="19">
        <f t="shared" si="622"/>
        <v>0.28858034623860168</v>
      </c>
      <c r="L408" s="19">
        <f t="shared" si="623"/>
        <v>1.9434812104687251</v>
      </c>
      <c r="M408" s="19">
        <f t="shared" si="624"/>
        <v>7.7739248418749005E-2</v>
      </c>
      <c r="N408" s="19">
        <f t="shared" si="625"/>
        <v>1.7938331572626334</v>
      </c>
      <c r="O408" s="19">
        <f t="shared" si="626"/>
        <v>7.1753326290505334E-2</v>
      </c>
      <c r="P408" s="19">
        <f t="shared" si="627"/>
        <v>0.14949257470925434</v>
      </c>
      <c r="Q408" s="19">
        <f t="shared" si="628"/>
        <v>0.932870981024988</v>
      </c>
      <c r="R408" s="19">
        <f t="shared" si="629"/>
        <v>0.69959493133242701</v>
      </c>
      <c r="S408" s="19">
        <f t="shared" si="630"/>
        <v>1.632465912357415</v>
      </c>
      <c r="T408" s="19">
        <f t="shared" si="631"/>
        <v>6.5298636494296597E-2</v>
      </c>
      <c r="U408" s="21">
        <f t="shared" si="632"/>
        <v>3.7373143677313587</v>
      </c>
    </row>
    <row r="409" spans="1:21" ht="16" hidden="1" thickBot="1" x14ac:dyDescent="0.25">
      <c r="A409" s="14"/>
      <c r="B409" s="15"/>
      <c r="C409" s="16"/>
      <c r="D409" s="16"/>
      <c r="E409" s="17"/>
      <c r="F409" s="17"/>
      <c r="G409" s="18"/>
      <c r="H409" s="19"/>
      <c r="I409" s="20"/>
      <c r="J409" s="20"/>
      <c r="K409" s="19"/>
      <c r="L409" s="19"/>
      <c r="M409" s="19"/>
      <c r="N409" s="19"/>
      <c r="O409" s="19"/>
      <c r="P409" s="19"/>
      <c r="Q409" s="19"/>
      <c r="R409" s="19"/>
      <c r="S409" s="19"/>
      <c r="T409" s="19"/>
      <c r="U409" s="21"/>
    </row>
    <row r="410" spans="1:21" ht="16" hidden="1" thickBot="1" x14ac:dyDescent="0.25">
      <c r="A410" s="14">
        <v>2015</v>
      </c>
      <c r="B410" s="15" t="s">
        <v>25</v>
      </c>
      <c r="C410" s="16" t="s">
        <v>22</v>
      </c>
      <c r="D410" s="16" t="str">
        <f>A410&amp;"_"&amp;B410&amp;"_"&amp;C410</f>
        <v>2015_2015 Sample Plot # 04_Avi</v>
      </c>
      <c r="E410" s="17">
        <v>1.4</v>
      </c>
      <c r="F410" s="17">
        <f t="shared" si="590"/>
        <v>0.95</v>
      </c>
      <c r="G410" s="18">
        <v>95</v>
      </c>
      <c r="H410" s="19">
        <f t="shared" si="615"/>
        <v>0.7</v>
      </c>
      <c r="I410" s="20">
        <f t="shared" si="591"/>
        <v>70</v>
      </c>
      <c r="J410" s="20">
        <v>219.94</v>
      </c>
      <c r="K410" s="19">
        <f t="shared" ref="K410:K412" si="633">2.14*(LOG(H410,10))+0.2</f>
        <v>-0.13149019436949044</v>
      </c>
      <c r="L410" s="19">
        <f t="shared" ref="L410:L412" si="634">10^K410</f>
        <v>0.73877094299630919</v>
      </c>
      <c r="M410" s="19">
        <f t="shared" ref="M410:M460" si="635">L410*40/1000</f>
        <v>2.9550837719852369E-2</v>
      </c>
      <c r="N410" s="19">
        <f t="shared" ref="N410:N412" si="636">0.923*L410</f>
        <v>0.68188558038559344</v>
      </c>
      <c r="O410" s="19">
        <f t="shared" ref="O410:O466" si="637">N410*40/1000</f>
        <v>2.7275423215423734E-2</v>
      </c>
      <c r="P410" s="19">
        <f t="shared" ref="P410:P466" si="638">M410+O410</f>
        <v>5.6826260935276103E-2</v>
      </c>
      <c r="Q410" s="19">
        <f t="shared" ref="Q410:Q460" si="639">L410*0.48</f>
        <v>0.35461005263822842</v>
      </c>
      <c r="R410" s="19">
        <f t="shared" ref="R410:R466" si="640">N410*0.39</f>
        <v>0.26593537635038145</v>
      </c>
      <c r="S410" s="19">
        <f t="shared" ref="S410:S466" si="641">R410+Q410</f>
        <v>0.62054542898860987</v>
      </c>
      <c r="T410" s="19">
        <f t="shared" ref="T410:T466" si="642">S410*40/1000</f>
        <v>2.4821817159544395E-2</v>
      </c>
      <c r="U410" s="21">
        <f t="shared" ref="U410:U460" si="643">(L410+N410)</f>
        <v>1.4206565233819026</v>
      </c>
    </row>
    <row r="411" spans="1:21" ht="16" hidden="1" thickBot="1" x14ac:dyDescent="0.25">
      <c r="A411" s="14">
        <v>2015</v>
      </c>
      <c r="B411" s="15" t="s">
        <v>25</v>
      </c>
      <c r="C411" s="16" t="s">
        <v>22</v>
      </c>
      <c r="D411" s="16" t="str">
        <f>A411&amp;"_"&amp;B411&amp;"_"&amp;C411</f>
        <v>2015_2015 Sample Plot # 04_Avi</v>
      </c>
      <c r="E411" s="17">
        <v>1.2</v>
      </c>
      <c r="F411" s="17">
        <f t="shared" si="590"/>
        <v>0.84</v>
      </c>
      <c r="G411" s="18">
        <v>84</v>
      </c>
      <c r="H411" s="19">
        <f t="shared" si="615"/>
        <v>0.73</v>
      </c>
      <c r="I411" s="20">
        <f t="shared" si="591"/>
        <v>73</v>
      </c>
      <c r="J411" s="20">
        <v>229.36599999999999</v>
      </c>
      <c r="K411" s="19">
        <f t="shared" si="633"/>
        <v>-9.2489079342224334E-2</v>
      </c>
      <c r="L411" s="19">
        <f t="shared" si="634"/>
        <v>0.8081852512762997</v>
      </c>
      <c r="M411" s="19">
        <f t="shared" si="635"/>
        <v>3.2327410051051983E-2</v>
      </c>
      <c r="N411" s="19">
        <f t="shared" si="636"/>
        <v>0.74595498692802464</v>
      </c>
      <c r="O411" s="19">
        <f t="shared" si="637"/>
        <v>2.9838199477120988E-2</v>
      </c>
      <c r="P411" s="19">
        <f t="shared" si="638"/>
        <v>6.2165609528172974E-2</v>
      </c>
      <c r="Q411" s="19">
        <f t="shared" si="639"/>
        <v>0.38792892061262385</v>
      </c>
      <c r="R411" s="19">
        <f t="shared" si="640"/>
        <v>0.29092244490192964</v>
      </c>
      <c r="S411" s="19">
        <f t="shared" si="641"/>
        <v>0.6788513655145535</v>
      </c>
      <c r="T411" s="19">
        <f t="shared" si="642"/>
        <v>2.7154054620582142E-2</v>
      </c>
      <c r="U411" s="21">
        <f t="shared" si="643"/>
        <v>1.5541402382043243</v>
      </c>
    </row>
    <row r="412" spans="1:21" ht="16" hidden="1" thickBot="1" x14ac:dyDescent="0.25">
      <c r="A412" s="14">
        <v>2015</v>
      </c>
      <c r="B412" s="15" t="s">
        <v>25</v>
      </c>
      <c r="C412" s="16" t="s">
        <v>22</v>
      </c>
      <c r="D412" s="16" t="str">
        <f>A412&amp;"_"&amp;B412&amp;"_"&amp;C412</f>
        <v>2015_2015 Sample Plot # 04_Avi</v>
      </c>
      <c r="E412" s="17">
        <v>1.9</v>
      </c>
      <c r="F412" s="17">
        <f t="shared" si="590"/>
        <v>0.75</v>
      </c>
      <c r="G412" s="18">
        <v>75</v>
      </c>
      <c r="H412" s="19">
        <f t="shared" si="615"/>
        <v>0.94</v>
      </c>
      <c r="I412" s="20">
        <f t="shared" si="591"/>
        <v>94</v>
      </c>
      <c r="J412" s="20">
        <v>295.34800000000001</v>
      </c>
      <c r="K412" s="19">
        <f t="shared" si="633"/>
        <v>0.14249360670335509</v>
      </c>
      <c r="L412" s="19">
        <f t="shared" si="634"/>
        <v>1.3883328719783115</v>
      </c>
      <c r="M412" s="19">
        <f t="shared" si="635"/>
        <v>5.5533314879132462E-2</v>
      </c>
      <c r="N412" s="19">
        <f t="shared" si="636"/>
        <v>1.2814312408359816</v>
      </c>
      <c r="O412" s="19">
        <f t="shared" si="637"/>
        <v>5.1257249633439264E-2</v>
      </c>
      <c r="P412" s="19">
        <f t="shared" si="638"/>
        <v>0.10679056451257173</v>
      </c>
      <c r="Q412" s="19">
        <f t="shared" si="639"/>
        <v>0.66639977854958943</v>
      </c>
      <c r="R412" s="19">
        <f t="shared" si="640"/>
        <v>0.49975818392603283</v>
      </c>
      <c r="S412" s="19">
        <f t="shared" si="641"/>
        <v>1.1661579624756222</v>
      </c>
      <c r="T412" s="19">
        <f t="shared" si="642"/>
        <v>4.6646318499024883E-2</v>
      </c>
      <c r="U412" s="21">
        <f t="shared" si="643"/>
        <v>2.6697641128142928</v>
      </c>
    </row>
    <row r="413" spans="1:21" ht="16" hidden="1" thickBot="1" x14ac:dyDescent="0.25">
      <c r="A413" s="14"/>
      <c r="B413" s="15"/>
      <c r="C413" s="16"/>
      <c r="D413" s="16"/>
      <c r="E413" s="17"/>
      <c r="F413" s="17"/>
      <c r="G413" s="18"/>
      <c r="H413" s="19"/>
      <c r="I413" s="20"/>
      <c r="J413" s="20"/>
      <c r="K413" s="19"/>
      <c r="L413" s="19"/>
      <c r="M413" s="19"/>
      <c r="N413" s="19"/>
      <c r="O413" s="19"/>
      <c r="P413" s="19"/>
      <c r="Q413" s="19"/>
      <c r="R413" s="19"/>
      <c r="S413" s="19"/>
      <c r="T413" s="19"/>
      <c r="U413" s="21"/>
    </row>
    <row r="414" spans="1:21" ht="16" hidden="1" thickBot="1" x14ac:dyDescent="0.25">
      <c r="A414" s="14"/>
      <c r="B414" s="15"/>
      <c r="C414" s="16"/>
      <c r="D414" s="16"/>
      <c r="E414" s="17"/>
      <c r="F414" s="17"/>
      <c r="G414" s="18"/>
      <c r="H414" s="19"/>
      <c r="I414" s="20"/>
      <c r="J414" s="20"/>
      <c r="K414" s="19"/>
      <c r="L414" s="19"/>
      <c r="M414" s="19"/>
      <c r="N414" s="19"/>
      <c r="O414" s="19"/>
      <c r="P414" s="19"/>
      <c r="Q414" s="19"/>
      <c r="R414" s="19"/>
      <c r="S414" s="19"/>
      <c r="T414" s="19"/>
      <c r="U414" s="21"/>
    </row>
    <row r="415" spans="1:21" ht="16" hidden="1" thickBot="1" x14ac:dyDescent="0.25">
      <c r="A415" s="14">
        <v>2015</v>
      </c>
      <c r="B415" s="15" t="s">
        <v>25</v>
      </c>
      <c r="C415" s="16" t="s">
        <v>22</v>
      </c>
      <c r="D415" s="16" t="str">
        <f>A415&amp;"_"&amp;B415&amp;"_"&amp;C415</f>
        <v>2015_2015 Sample Plot # 04_Avi</v>
      </c>
      <c r="E415" s="17">
        <v>5.4</v>
      </c>
      <c r="F415" s="17">
        <f t="shared" si="590"/>
        <v>2.1</v>
      </c>
      <c r="G415" s="18">
        <v>210</v>
      </c>
      <c r="H415" s="19">
        <f t="shared" si="615"/>
        <v>3.1</v>
      </c>
      <c r="I415" s="20">
        <f t="shared" si="591"/>
        <v>310</v>
      </c>
      <c r="J415" s="20">
        <v>974.02</v>
      </c>
      <c r="K415" s="19">
        <f t="shared" ref="K415:K418" si="644">2.14*(LOG(H415,10))+0.2</f>
        <v>1.2515140248053436</v>
      </c>
      <c r="L415" s="19">
        <f t="shared" ref="L415:L418" si="645">10^K415</f>
        <v>17.844896146821355</v>
      </c>
      <c r="M415" s="19">
        <f t="shared" si="635"/>
        <v>0.71379584587285416</v>
      </c>
      <c r="N415" s="19">
        <f t="shared" ref="N415:N418" si="646">0.923*L415</f>
        <v>16.470839143516113</v>
      </c>
      <c r="O415" s="19">
        <f t="shared" si="637"/>
        <v>0.65883356574064456</v>
      </c>
      <c r="P415" s="19">
        <f t="shared" si="638"/>
        <v>1.3726294116134987</v>
      </c>
      <c r="Q415" s="19">
        <f t="shared" si="639"/>
        <v>8.5655501504742499</v>
      </c>
      <c r="R415" s="19">
        <f t="shared" si="640"/>
        <v>6.4236272659712839</v>
      </c>
      <c r="S415" s="19">
        <f t="shared" si="641"/>
        <v>14.989177416445534</v>
      </c>
      <c r="T415" s="19">
        <f t="shared" si="642"/>
        <v>0.59956709665782137</v>
      </c>
      <c r="U415" s="21">
        <f t="shared" si="643"/>
        <v>34.315735290337471</v>
      </c>
    </row>
    <row r="416" spans="1:21" ht="16" hidden="1" thickBot="1" x14ac:dyDescent="0.25">
      <c r="A416" s="14">
        <v>2015</v>
      </c>
      <c r="B416" s="15" t="s">
        <v>25</v>
      </c>
      <c r="C416" s="16" t="s">
        <v>22</v>
      </c>
      <c r="D416" s="16" t="str">
        <f>A416&amp;"_"&amp;B416&amp;"_"&amp;C416</f>
        <v>2015_2015 Sample Plot # 04_Avi</v>
      </c>
      <c r="E416" s="17">
        <v>2.1</v>
      </c>
      <c r="F416" s="17">
        <f t="shared" si="590"/>
        <v>0.7</v>
      </c>
      <c r="G416" s="18">
        <v>70</v>
      </c>
      <c r="H416" s="19">
        <f t="shared" si="615"/>
        <v>1.1000000000000001</v>
      </c>
      <c r="I416" s="20">
        <f t="shared" si="591"/>
        <v>110</v>
      </c>
      <c r="J416" s="20">
        <v>345.62</v>
      </c>
      <c r="K416" s="19">
        <f t="shared" si="644"/>
        <v>0.28858034623860168</v>
      </c>
      <c r="L416" s="19">
        <f t="shared" si="645"/>
        <v>1.9434812104687251</v>
      </c>
      <c r="M416" s="19">
        <f t="shared" si="635"/>
        <v>7.7739248418749005E-2</v>
      </c>
      <c r="N416" s="19">
        <f t="shared" si="646"/>
        <v>1.7938331572626334</v>
      </c>
      <c r="O416" s="19">
        <f t="shared" si="637"/>
        <v>7.1753326290505334E-2</v>
      </c>
      <c r="P416" s="19">
        <f t="shared" si="638"/>
        <v>0.14949257470925434</v>
      </c>
      <c r="Q416" s="19">
        <f t="shared" si="639"/>
        <v>0.932870981024988</v>
      </c>
      <c r="R416" s="19">
        <f t="shared" si="640"/>
        <v>0.69959493133242701</v>
      </c>
      <c r="S416" s="19">
        <f t="shared" si="641"/>
        <v>1.632465912357415</v>
      </c>
      <c r="T416" s="19">
        <f t="shared" si="642"/>
        <v>6.5298636494296597E-2</v>
      </c>
      <c r="U416" s="21">
        <f t="shared" si="643"/>
        <v>3.7373143677313587</v>
      </c>
    </row>
    <row r="417" spans="1:21" ht="16" hidden="1" thickBot="1" x14ac:dyDescent="0.25">
      <c r="A417" s="14">
        <v>2015</v>
      </c>
      <c r="B417" s="15" t="s">
        <v>25</v>
      </c>
      <c r="C417" s="16" t="s">
        <v>22</v>
      </c>
      <c r="D417" s="16" t="str">
        <f>A417&amp;"_"&amp;B417&amp;"_"&amp;C417</f>
        <v>2015_2015 Sample Plot # 04_Avi</v>
      </c>
      <c r="E417" s="17">
        <v>1.8</v>
      </c>
      <c r="F417" s="17">
        <f t="shared" si="590"/>
        <v>1.02</v>
      </c>
      <c r="G417" s="18">
        <v>102</v>
      </c>
      <c r="H417" s="19">
        <f t="shared" si="615"/>
        <v>0.78</v>
      </c>
      <c r="I417" s="20">
        <f t="shared" si="591"/>
        <v>78</v>
      </c>
      <c r="J417" s="20">
        <v>245.07599999999999</v>
      </c>
      <c r="K417" s="19">
        <f t="shared" si="644"/>
        <v>-3.0917550242371888E-2</v>
      </c>
      <c r="L417" s="19">
        <f t="shared" si="645"/>
        <v>0.93128466082795258</v>
      </c>
      <c r="M417" s="19">
        <f t="shared" si="635"/>
        <v>3.7251386433118101E-2</v>
      </c>
      <c r="N417" s="19">
        <f t="shared" si="646"/>
        <v>0.85957574194420028</v>
      </c>
      <c r="O417" s="19">
        <f t="shared" si="637"/>
        <v>3.4383029677768011E-2</v>
      </c>
      <c r="P417" s="19">
        <f t="shared" si="638"/>
        <v>7.1634416110886112E-2</v>
      </c>
      <c r="Q417" s="19">
        <f t="shared" si="639"/>
        <v>0.44701663719741724</v>
      </c>
      <c r="R417" s="19">
        <f t="shared" si="640"/>
        <v>0.3352345393582381</v>
      </c>
      <c r="S417" s="19">
        <f t="shared" si="641"/>
        <v>0.78225117655565535</v>
      </c>
      <c r="T417" s="19">
        <f t="shared" si="642"/>
        <v>3.1290047062226212E-2</v>
      </c>
      <c r="U417" s="21">
        <f t="shared" si="643"/>
        <v>1.7908604027721529</v>
      </c>
    </row>
    <row r="418" spans="1:21" ht="16" hidden="1" thickBot="1" x14ac:dyDescent="0.25">
      <c r="A418" s="14">
        <v>2015</v>
      </c>
      <c r="B418" s="15" t="s">
        <v>25</v>
      </c>
      <c r="C418" s="16" t="s">
        <v>22</v>
      </c>
      <c r="D418" s="16" t="str">
        <f>A418&amp;"_"&amp;B418&amp;"_"&amp;C418</f>
        <v>2015_2015 Sample Plot # 04_Avi</v>
      </c>
      <c r="E418" s="17">
        <v>1.2</v>
      </c>
      <c r="F418" s="17">
        <f t="shared" si="590"/>
        <v>0.71</v>
      </c>
      <c r="G418" s="18">
        <v>71</v>
      </c>
      <c r="H418" s="19">
        <f t="shared" si="615"/>
        <v>0.82</v>
      </c>
      <c r="I418" s="20">
        <f t="shared" si="591"/>
        <v>82</v>
      </c>
      <c r="J418" s="20">
        <v>257.64400000000001</v>
      </c>
      <c r="K418" s="19">
        <f t="shared" si="644"/>
        <v>1.5561644101153654E-2</v>
      </c>
      <c r="L418" s="19">
        <f t="shared" si="645"/>
        <v>1.0364817130219359</v>
      </c>
      <c r="M418" s="19">
        <f t="shared" si="635"/>
        <v>4.1459268520877439E-2</v>
      </c>
      <c r="N418" s="19">
        <f t="shared" si="646"/>
        <v>0.95667262111924689</v>
      </c>
      <c r="O418" s="19">
        <f t="shared" si="637"/>
        <v>3.8266904844769876E-2</v>
      </c>
      <c r="P418" s="19">
        <f t="shared" si="638"/>
        <v>7.9726173365647315E-2</v>
      </c>
      <c r="Q418" s="19">
        <f t="shared" si="639"/>
        <v>0.49751122225052924</v>
      </c>
      <c r="R418" s="19">
        <f t="shared" si="640"/>
        <v>0.3731023222365063</v>
      </c>
      <c r="S418" s="19">
        <f t="shared" si="641"/>
        <v>0.87061354448703554</v>
      </c>
      <c r="T418" s="19">
        <f t="shared" si="642"/>
        <v>3.4824541779481424E-2</v>
      </c>
      <c r="U418" s="21">
        <f t="shared" si="643"/>
        <v>1.9931543341411828</v>
      </c>
    </row>
    <row r="419" spans="1:21" ht="16" hidden="1" thickBot="1" x14ac:dyDescent="0.25">
      <c r="A419" s="14"/>
      <c r="B419" s="15"/>
      <c r="C419" s="16"/>
      <c r="D419" s="16"/>
      <c r="E419" s="17"/>
      <c r="F419" s="17"/>
      <c r="G419" s="18"/>
      <c r="H419" s="19"/>
      <c r="I419" s="20"/>
      <c r="J419" s="20"/>
      <c r="K419" s="19"/>
      <c r="L419" s="19"/>
      <c r="M419" s="19"/>
      <c r="N419" s="19"/>
      <c r="O419" s="19"/>
      <c r="P419" s="19"/>
      <c r="Q419" s="19"/>
      <c r="R419" s="19"/>
      <c r="S419" s="19"/>
      <c r="T419" s="19"/>
      <c r="U419" s="21"/>
    </row>
    <row r="420" spans="1:21" ht="16" hidden="1" thickBot="1" x14ac:dyDescent="0.25">
      <c r="A420" s="14"/>
      <c r="B420" s="15"/>
      <c r="C420" s="16"/>
      <c r="D420" s="16"/>
      <c r="E420" s="17"/>
      <c r="F420" s="17"/>
      <c r="G420" s="18"/>
      <c r="H420" s="19"/>
      <c r="I420" s="20"/>
      <c r="J420" s="20"/>
      <c r="K420" s="19"/>
      <c r="L420" s="19"/>
      <c r="M420" s="19"/>
      <c r="N420" s="19"/>
      <c r="O420" s="19"/>
      <c r="P420" s="19"/>
      <c r="Q420" s="19"/>
      <c r="R420" s="19"/>
      <c r="S420" s="19"/>
      <c r="T420" s="19"/>
      <c r="U420" s="21"/>
    </row>
    <row r="421" spans="1:21" ht="16" hidden="1" thickBot="1" x14ac:dyDescent="0.25">
      <c r="A421" s="14">
        <v>2015</v>
      </c>
      <c r="B421" s="15" t="s">
        <v>25</v>
      </c>
      <c r="C421" s="16" t="s">
        <v>22</v>
      </c>
      <c r="D421" s="16" t="str">
        <f>A421&amp;"_"&amp;B421&amp;"_"&amp;C421</f>
        <v>2015_2015 Sample Plot # 04_Avi</v>
      </c>
      <c r="E421" s="17">
        <v>3.2</v>
      </c>
      <c r="F421" s="17">
        <f t="shared" si="590"/>
        <v>1.1499999999999999</v>
      </c>
      <c r="G421" s="18">
        <v>115</v>
      </c>
      <c r="H421" s="19">
        <f t="shared" si="615"/>
        <v>2.2000000000000002</v>
      </c>
      <c r="I421" s="20">
        <f t="shared" si="591"/>
        <v>220</v>
      </c>
      <c r="J421" s="20">
        <v>691.24</v>
      </c>
      <c r="K421" s="19">
        <f t="shared" ref="K421:K422" si="647">2.14*(LOG(H421,10))+0.2</f>
        <v>0.93278453695952135</v>
      </c>
      <c r="L421" s="19">
        <f t="shared" ref="L421:L422" si="648">10^K421</f>
        <v>8.5661275537022217</v>
      </c>
      <c r="M421" s="19">
        <f t="shared" si="635"/>
        <v>0.34264510214808885</v>
      </c>
      <c r="N421" s="19">
        <f t="shared" ref="N421:N422" si="649">0.923*L421</f>
        <v>7.9065357320671508</v>
      </c>
      <c r="O421" s="19">
        <f t="shared" si="637"/>
        <v>0.31626142928268602</v>
      </c>
      <c r="P421" s="19">
        <f t="shared" si="638"/>
        <v>0.65890653143077493</v>
      </c>
      <c r="Q421" s="19">
        <f t="shared" si="639"/>
        <v>4.1117412257770667</v>
      </c>
      <c r="R421" s="19">
        <f t="shared" si="640"/>
        <v>3.0835489355061889</v>
      </c>
      <c r="S421" s="19">
        <f t="shared" si="641"/>
        <v>7.1952901612832552</v>
      </c>
      <c r="T421" s="19">
        <f t="shared" si="642"/>
        <v>0.28781160645133019</v>
      </c>
      <c r="U421" s="21">
        <f t="shared" si="643"/>
        <v>16.472663285769372</v>
      </c>
    </row>
    <row r="422" spans="1:21" ht="16" hidden="1" thickBot="1" x14ac:dyDescent="0.25">
      <c r="A422" s="14">
        <v>2015</v>
      </c>
      <c r="B422" s="15" t="s">
        <v>25</v>
      </c>
      <c r="C422" s="16" t="s">
        <v>22</v>
      </c>
      <c r="D422" s="16" t="str">
        <f>A422&amp;"_"&amp;B422&amp;"_"&amp;C422</f>
        <v>2015_2015 Sample Plot # 04_Avi</v>
      </c>
      <c r="E422" s="17">
        <v>1.2</v>
      </c>
      <c r="F422" s="17">
        <f t="shared" si="590"/>
        <v>0.9</v>
      </c>
      <c r="G422" s="18">
        <v>90</v>
      </c>
      <c r="H422" s="19">
        <f t="shared" si="615"/>
        <v>0.7</v>
      </c>
      <c r="I422" s="20">
        <f t="shared" si="591"/>
        <v>70</v>
      </c>
      <c r="J422" s="20">
        <v>219.94</v>
      </c>
      <c r="K422" s="19">
        <f t="shared" si="647"/>
        <v>-0.13149019436949044</v>
      </c>
      <c r="L422" s="19">
        <f t="shared" si="648"/>
        <v>0.73877094299630919</v>
      </c>
      <c r="M422" s="19">
        <f t="shared" si="635"/>
        <v>2.9550837719852369E-2</v>
      </c>
      <c r="N422" s="19">
        <f t="shared" si="649"/>
        <v>0.68188558038559344</v>
      </c>
      <c r="O422" s="19">
        <f t="shared" si="637"/>
        <v>2.7275423215423734E-2</v>
      </c>
      <c r="P422" s="19">
        <f t="shared" si="638"/>
        <v>5.6826260935276103E-2</v>
      </c>
      <c r="Q422" s="19">
        <f t="shared" si="639"/>
        <v>0.35461005263822842</v>
      </c>
      <c r="R422" s="19">
        <f t="shared" si="640"/>
        <v>0.26593537635038145</v>
      </c>
      <c r="S422" s="19">
        <f t="shared" si="641"/>
        <v>0.62054542898860987</v>
      </c>
      <c r="T422" s="19">
        <f t="shared" si="642"/>
        <v>2.4821817159544395E-2</v>
      </c>
      <c r="U422" s="21">
        <f t="shared" si="643"/>
        <v>1.4206565233819026</v>
      </c>
    </row>
    <row r="423" spans="1:21" ht="16" hidden="1" thickBot="1" x14ac:dyDescent="0.25">
      <c r="A423" s="14"/>
      <c r="B423" s="15"/>
      <c r="C423" s="16"/>
      <c r="D423" s="16"/>
      <c r="E423" s="17"/>
      <c r="F423" s="17"/>
      <c r="G423" s="18"/>
      <c r="H423" s="19"/>
      <c r="I423" s="20"/>
      <c r="J423" s="20"/>
      <c r="K423" s="19"/>
      <c r="L423" s="19"/>
      <c r="M423" s="19"/>
      <c r="N423" s="19"/>
      <c r="O423" s="19"/>
      <c r="P423" s="19"/>
      <c r="Q423" s="19"/>
      <c r="R423" s="19"/>
      <c r="S423" s="19"/>
      <c r="T423" s="19"/>
      <c r="U423" s="21"/>
    </row>
    <row r="424" spans="1:21" ht="16" hidden="1" thickBot="1" x14ac:dyDescent="0.25">
      <c r="A424" s="14">
        <v>2015</v>
      </c>
      <c r="B424" s="15" t="s">
        <v>25</v>
      </c>
      <c r="C424" s="16" t="s">
        <v>22</v>
      </c>
      <c r="D424" s="16" t="str">
        <f>A424&amp;"_"&amp;B424&amp;"_"&amp;C424</f>
        <v>2015_2015 Sample Plot # 04_Avi</v>
      </c>
      <c r="E424" s="17">
        <v>2.2000000000000002</v>
      </c>
      <c r="F424" s="17">
        <f t="shared" si="590"/>
        <v>0.7</v>
      </c>
      <c r="G424" s="18">
        <v>70</v>
      </c>
      <c r="H424" s="19">
        <f t="shared" si="615"/>
        <v>1.02</v>
      </c>
      <c r="I424" s="20">
        <f t="shared" si="591"/>
        <v>102</v>
      </c>
      <c r="J424" s="20">
        <v>320.48399999999998</v>
      </c>
      <c r="K424" s="19">
        <f>2.14*(LOG(H424,10))+0.2</f>
        <v>0.2184043675705036</v>
      </c>
      <c r="L424" s="19">
        <f t="shared" ref="L424" si="650">10^K424</f>
        <v>1.653500640851953</v>
      </c>
      <c r="M424" s="19">
        <f t="shared" ref="M424" si="651">L424*40/1000</f>
        <v>6.6140025634078115E-2</v>
      </c>
      <c r="N424" s="19">
        <f t="shared" ref="N424" si="652">0.923*L424</f>
        <v>1.5261810915063527</v>
      </c>
      <c r="O424" s="19">
        <f t="shared" ref="O424" si="653">N424*40/1000</f>
        <v>6.1047243660254109E-2</v>
      </c>
      <c r="P424" s="19">
        <f t="shared" ref="P424" si="654">M424+O424</f>
        <v>0.12718726929433222</v>
      </c>
      <c r="Q424" s="19">
        <f t="shared" ref="Q424" si="655">L424*0.48</f>
        <v>0.79368030760893737</v>
      </c>
      <c r="R424" s="19">
        <f t="shared" ref="R424" si="656">N424*0.39</f>
        <v>0.59521062568747762</v>
      </c>
      <c r="S424" s="19">
        <f t="shared" ref="S424" si="657">R424+Q424</f>
        <v>1.388890933296415</v>
      </c>
      <c r="T424" s="19">
        <f t="shared" ref="T424" si="658">S424*40/1000</f>
        <v>5.5555637331856603E-2</v>
      </c>
      <c r="U424" s="21">
        <f t="shared" ref="U424" si="659">(L424+N424)</f>
        <v>3.179681732358306</v>
      </c>
    </row>
    <row r="425" spans="1:21" ht="16" hidden="1" thickBot="1" x14ac:dyDescent="0.25">
      <c r="A425" s="14"/>
      <c r="B425" s="15"/>
      <c r="C425" s="16"/>
      <c r="D425" s="16"/>
      <c r="E425" s="17"/>
      <c r="F425" s="17"/>
      <c r="G425" s="18"/>
      <c r="H425" s="19"/>
      <c r="I425" s="20"/>
      <c r="J425" s="20"/>
      <c r="K425" s="19"/>
      <c r="L425" s="19"/>
      <c r="M425" s="19"/>
      <c r="N425" s="19"/>
      <c r="O425" s="19"/>
      <c r="P425" s="19"/>
      <c r="Q425" s="19"/>
      <c r="R425" s="19"/>
      <c r="S425" s="19"/>
      <c r="T425" s="19"/>
      <c r="U425" s="21"/>
    </row>
    <row r="426" spans="1:21" ht="16" hidden="1" thickBot="1" x14ac:dyDescent="0.25">
      <c r="A426" s="14"/>
      <c r="B426" s="15"/>
      <c r="C426" s="16"/>
      <c r="D426" s="16"/>
      <c r="E426" s="17"/>
      <c r="F426" s="17"/>
      <c r="G426" s="18"/>
      <c r="H426" s="19"/>
      <c r="I426" s="20"/>
      <c r="J426" s="20"/>
      <c r="K426" s="19"/>
      <c r="L426" s="19"/>
      <c r="M426" s="19"/>
      <c r="N426" s="19"/>
      <c r="O426" s="19"/>
      <c r="P426" s="19"/>
      <c r="Q426" s="19"/>
      <c r="R426" s="19"/>
      <c r="S426" s="19"/>
      <c r="T426" s="19"/>
      <c r="U426" s="21"/>
    </row>
    <row r="427" spans="1:21" ht="16" hidden="1" thickBot="1" x14ac:dyDescent="0.25">
      <c r="A427" s="14">
        <v>2015</v>
      </c>
      <c r="B427" s="15" t="s">
        <v>25</v>
      </c>
      <c r="C427" s="16" t="s">
        <v>22</v>
      </c>
      <c r="D427" s="16" t="str">
        <f>A427&amp;"_"&amp;B427&amp;"_"&amp;C427</f>
        <v>2015_2015 Sample Plot # 04_Avi</v>
      </c>
      <c r="E427" s="17">
        <v>2.2999999999999998</v>
      </c>
      <c r="F427" s="17">
        <f t="shared" si="590"/>
        <v>0.88</v>
      </c>
      <c r="G427" s="18">
        <v>88</v>
      </c>
      <c r="H427" s="19">
        <f t="shared" si="615"/>
        <v>1.42</v>
      </c>
      <c r="I427" s="20">
        <f t="shared" si="591"/>
        <v>142</v>
      </c>
      <c r="J427" s="20">
        <v>446.16399999999999</v>
      </c>
      <c r="K427" s="19">
        <f>2.14*(LOG(H427,10))+0.2</f>
        <v>0.52589705697974076</v>
      </c>
      <c r="L427" s="19">
        <f t="shared" ref="L427" si="660">10^K427</f>
        <v>3.356580420871849</v>
      </c>
      <c r="M427" s="19">
        <f t="shared" si="635"/>
        <v>0.13426321683487397</v>
      </c>
      <c r="N427" s="19">
        <f t="shared" ref="N427" si="661">0.923*L427</f>
        <v>3.0981237284647167</v>
      </c>
      <c r="O427" s="19">
        <f t="shared" si="637"/>
        <v>0.12392494913858867</v>
      </c>
      <c r="P427" s="19">
        <f t="shared" si="638"/>
        <v>0.25818816597346261</v>
      </c>
      <c r="Q427" s="19">
        <f t="shared" si="639"/>
        <v>1.6111586020184874</v>
      </c>
      <c r="R427" s="19">
        <f t="shared" si="640"/>
        <v>1.2082682541012395</v>
      </c>
      <c r="S427" s="19">
        <f t="shared" si="641"/>
        <v>2.8194268561197271</v>
      </c>
      <c r="T427" s="19">
        <f t="shared" si="642"/>
        <v>0.11277707424478908</v>
      </c>
      <c r="U427" s="21">
        <f t="shared" si="643"/>
        <v>6.4547041493365658</v>
      </c>
    </row>
    <row r="428" spans="1:21" ht="16" hidden="1" thickBot="1" x14ac:dyDescent="0.25">
      <c r="A428" s="14"/>
      <c r="B428" s="15"/>
      <c r="C428" s="16"/>
      <c r="D428" s="16"/>
      <c r="E428" s="17"/>
      <c r="F428" s="17"/>
      <c r="G428" s="18"/>
      <c r="H428" s="19"/>
      <c r="I428" s="20"/>
      <c r="J428" s="20"/>
      <c r="K428" s="19"/>
      <c r="L428" s="19"/>
      <c r="M428" s="19"/>
      <c r="N428" s="19"/>
      <c r="O428" s="19"/>
      <c r="P428" s="19"/>
      <c r="Q428" s="19"/>
      <c r="R428" s="19"/>
      <c r="S428" s="19"/>
      <c r="T428" s="19"/>
      <c r="U428" s="21"/>
    </row>
    <row r="429" spans="1:21" ht="16" hidden="1" thickBot="1" x14ac:dyDescent="0.25">
      <c r="A429" s="14">
        <v>2015</v>
      </c>
      <c r="B429" s="15" t="s">
        <v>25</v>
      </c>
      <c r="C429" s="16" t="s">
        <v>22</v>
      </c>
      <c r="D429" s="16" t="str">
        <f>A429&amp;"_"&amp;B429&amp;"_"&amp;C429</f>
        <v>2015_2015 Sample Plot # 04_Avi</v>
      </c>
      <c r="E429" s="17">
        <v>1.3</v>
      </c>
      <c r="F429" s="17">
        <f t="shared" si="590"/>
        <v>0.75</v>
      </c>
      <c r="G429" s="18">
        <v>75</v>
      </c>
      <c r="H429" s="19">
        <f t="shared" si="615"/>
        <v>0.68</v>
      </c>
      <c r="I429" s="20">
        <f t="shared" si="591"/>
        <v>68</v>
      </c>
      <c r="J429" s="20">
        <v>213.65600000000001</v>
      </c>
      <c r="K429" s="19">
        <f>2.14*(LOG(H429,10))+0.2</f>
        <v>-0.15843092680865417</v>
      </c>
      <c r="L429" s="19">
        <f t="shared" ref="L429" si="662">10^K429</f>
        <v>0.69433502476641351</v>
      </c>
      <c r="M429" s="19">
        <f t="shared" ref="M429" si="663">L429*40/1000</f>
        <v>2.777340099065654E-2</v>
      </c>
      <c r="N429" s="19">
        <f t="shared" ref="N429" si="664">0.923*L429</f>
        <v>0.64087122785939965</v>
      </c>
      <c r="O429" s="19">
        <f t="shared" ref="O429" si="665">N429*40/1000</f>
        <v>2.5634849114375986E-2</v>
      </c>
      <c r="P429" s="19">
        <f t="shared" ref="P429" si="666">M429+O429</f>
        <v>5.3408250105032529E-2</v>
      </c>
      <c r="Q429" s="19">
        <f t="shared" ref="Q429" si="667">L429*0.48</f>
        <v>0.33328081188787845</v>
      </c>
      <c r="R429" s="19">
        <f t="shared" ref="R429" si="668">N429*0.39</f>
        <v>0.24993977886516588</v>
      </c>
      <c r="S429" s="19">
        <f t="shared" ref="S429" si="669">R429+Q429</f>
        <v>0.58322059075304433</v>
      </c>
      <c r="T429" s="19">
        <f t="shared" ref="T429" si="670">S429*40/1000</f>
        <v>2.3328823630121776E-2</v>
      </c>
      <c r="U429" s="21">
        <f t="shared" ref="U429" si="671">(L429+N429)</f>
        <v>1.3352062526258131</v>
      </c>
    </row>
    <row r="430" spans="1:21" ht="16" hidden="1" thickBot="1" x14ac:dyDescent="0.25">
      <c r="A430" s="14"/>
      <c r="B430" s="15"/>
      <c r="C430" s="16"/>
      <c r="D430" s="16"/>
      <c r="E430" s="17"/>
      <c r="F430" s="17"/>
      <c r="G430" s="18"/>
      <c r="H430" s="19"/>
      <c r="I430" s="20"/>
      <c r="J430" s="20"/>
      <c r="K430" s="19"/>
      <c r="L430" s="19"/>
      <c r="M430" s="19"/>
      <c r="N430" s="19"/>
      <c r="O430" s="19"/>
      <c r="P430" s="19"/>
      <c r="Q430" s="19"/>
      <c r="R430" s="19"/>
      <c r="S430" s="19"/>
      <c r="T430" s="19"/>
      <c r="U430" s="21"/>
    </row>
    <row r="431" spans="1:21" ht="16" hidden="1" thickBot="1" x14ac:dyDescent="0.25">
      <c r="A431" s="14">
        <v>2015</v>
      </c>
      <c r="B431" s="15" t="s">
        <v>25</v>
      </c>
      <c r="C431" s="16" t="s">
        <v>22</v>
      </c>
      <c r="D431" s="16" t="str">
        <f t="shared" ref="D431:D438" si="672">A431&amp;"_"&amp;B431&amp;"_"&amp;C431</f>
        <v>2015_2015 Sample Plot # 04_Avi</v>
      </c>
      <c r="E431" s="17">
        <v>1.3</v>
      </c>
      <c r="F431" s="17">
        <f t="shared" si="590"/>
        <v>0.75</v>
      </c>
      <c r="G431" s="18">
        <v>75</v>
      </c>
      <c r="H431" s="19">
        <f t="shared" si="615"/>
        <v>0.95</v>
      </c>
      <c r="I431" s="20">
        <f t="shared" si="591"/>
        <v>95</v>
      </c>
      <c r="J431" s="20">
        <v>298.49</v>
      </c>
      <c r="K431" s="19">
        <f t="shared" ref="K431:K438" si="673">2.14*(LOG(H431,10))+0.2</f>
        <v>0.15232851531813418</v>
      </c>
      <c r="L431" s="19">
        <f t="shared" ref="L431:L438" si="674">10^K431</f>
        <v>1.42013135180945</v>
      </c>
      <c r="M431" s="19">
        <f t="shared" ref="M431:M438" si="675">L431*40/1000</f>
        <v>5.6805254072378006E-2</v>
      </c>
      <c r="N431" s="19">
        <f t="shared" ref="N431:N438" si="676">0.923*L431</f>
        <v>1.3107812377201224</v>
      </c>
      <c r="O431" s="19">
        <f t="shared" ref="O431:O438" si="677">N431*40/1000</f>
        <v>5.2431249508804893E-2</v>
      </c>
      <c r="P431" s="19">
        <f t="shared" ref="P431:P438" si="678">M431+O431</f>
        <v>0.10923650358118289</v>
      </c>
      <c r="Q431" s="19">
        <f t="shared" ref="Q431:Q438" si="679">L431*0.48</f>
        <v>0.68166304886853601</v>
      </c>
      <c r="R431" s="19">
        <f t="shared" ref="R431:R438" si="680">N431*0.39</f>
        <v>0.51120468271084774</v>
      </c>
      <c r="S431" s="19">
        <f t="shared" ref="S431:S438" si="681">R431+Q431</f>
        <v>1.1928677315793839</v>
      </c>
      <c r="T431" s="19">
        <f t="shared" ref="T431:T438" si="682">S431*40/1000</f>
        <v>4.7714709263175351E-2</v>
      </c>
      <c r="U431" s="21">
        <f t="shared" ref="U431:U438" si="683">(L431+N431)</f>
        <v>2.7309125895295727</v>
      </c>
    </row>
    <row r="432" spans="1:21" ht="16" hidden="1" thickBot="1" x14ac:dyDescent="0.25">
      <c r="A432" s="14">
        <v>2015</v>
      </c>
      <c r="B432" s="15" t="s">
        <v>25</v>
      </c>
      <c r="C432" s="16" t="s">
        <v>22</v>
      </c>
      <c r="D432" s="16" t="str">
        <f t="shared" si="672"/>
        <v>2015_2015 Sample Plot # 04_Avi</v>
      </c>
      <c r="E432" s="17">
        <v>3.3</v>
      </c>
      <c r="F432" s="17">
        <f t="shared" si="590"/>
        <v>1.21</v>
      </c>
      <c r="G432" s="18">
        <v>121</v>
      </c>
      <c r="H432" s="19">
        <f t="shared" si="615"/>
        <v>0.91999999999999982</v>
      </c>
      <c r="I432" s="20">
        <f t="shared" si="591"/>
        <v>91.999999999999986</v>
      </c>
      <c r="J432" s="20">
        <v>289.06399999999996</v>
      </c>
      <c r="K432" s="19">
        <f t="shared" si="673"/>
        <v>0.12250595051948811</v>
      </c>
      <c r="L432" s="19">
        <f t="shared" si="674"/>
        <v>1.325885284356042</v>
      </c>
      <c r="M432" s="19">
        <f t="shared" si="675"/>
        <v>5.3035411374241684E-2</v>
      </c>
      <c r="N432" s="19">
        <f t="shared" si="676"/>
        <v>1.2237921174606268</v>
      </c>
      <c r="O432" s="19">
        <f t="shared" si="677"/>
        <v>4.895168469842507E-2</v>
      </c>
      <c r="P432" s="19">
        <f t="shared" si="678"/>
        <v>0.10198709607266676</v>
      </c>
      <c r="Q432" s="19">
        <f t="shared" si="679"/>
        <v>0.63642493649090015</v>
      </c>
      <c r="R432" s="19">
        <f t="shared" si="680"/>
        <v>0.47727892580964448</v>
      </c>
      <c r="S432" s="19">
        <f t="shared" si="681"/>
        <v>1.1137038623005446</v>
      </c>
      <c r="T432" s="19">
        <f t="shared" si="682"/>
        <v>4.4548154492021784E-2</v>
      </c>
      <c r="U432" s="21">
        <f t="shared" si="683"/>
        <v>2.5496774018166688</v>
      </c>
    </row>
    <row r="433" spans="1:21" ht="16" hidden="1" thickBot="1" x14ac:dyDescent="0.25">
      <c r="A433" s="14">
        <v>2015</v>
      </c>
      <c r="B433" s="15" t="s">
        <v>25</v>
      </c>
      <c r="C433" s="16" t="s">
        <v>22</v>
      </c>
      <c r="D433" s="16" t="str">
        <f t="shared" si="672"/>
        <v>2015_2015 Sample Plot # 04_Avi</v>
      </c>
      <c r="E433" s="17">
        <v>2.1</v>
      </c>
      <c r="F433" s="17">
        <f t="shared" si="590"/>
        <v>0.75</v>
      </c>
      <c r="G433" s="18">
        <v>75</v>
      </c>
      <c r="H433" s="19">
        <f t="shared" si="615"/>
        <v>0.7</v>
      </c>
      <c r="I433" s="20">
        <f t="shared" si="591"/>
        <v>70</v>
      </c>
      <c r="J433" s="20">
        <v>219.94</v>
      </c>
      <c r="K433" s="19">
        <f t="shared" si="673"/>
        <v>-0.13149019436949044</v>
      </c>
      <c r="L433" s="19">
        <f t="shared" si="674"/>
        <v>0.73877094299630919</v>
      </c>
      <c r="M433" s="19">
        <f t="shared" si="675"/>
        <v>2.9550837719852369E-2</v>
      </c>
      <c r="N433" s="19">
        <f t="shared" si="676"/>
        <v>0.68188558038559344</v>
      </c>
      <c r="O433" s="19">
        <f t="shared" si="677"/>
        <v>2.7275423215423734E-2</v>
      </c>
      <c r="P433" s="19">
        <f t="shared" si="678"/>
        <v>5.6826260935276103E-2</v>
      </c>
      <c r="Q433" s="19">
        <f t="shared" si="679"/>
        <v>0.35461005263822842</v>
      </c>
      <c r="R433" s="19">
        <f t="shared" si="680"/>
        <v>0.26593537635038145</v>
      </c>
      <c r="S433" s="19">
        <f t="shared" si="681"/>
        <v>0.62054542898860987</v>
      </c>
      <c r="T433" s="19">
        <f t="shared" si="682"/>
        <v>2.4821817159544395E-2</v>
      </c>
      <c r="U433" s="21">
        <f t="shared" si="683"/>
        <v>1.4206565233819026</v>
      </c>
    </row>
    <row r="434" spans="1:21" ht="16" hidden="1" thickBot="1" x14ac:dyDescent="0.25">
      <c r="A434" s="14">
        <v>2015</v>
      </c>
      <c r="B434" s="15" t="s">
        <v>25</v>
      </c>
      <c r="C434" s="16" t="s">
        <v>22</v>
      </c>
      <c r="D434" s="16" t="str">
        <f t="shared" si="672"/>
        <v>2015_2015 Sample Plot # 04_Avi</v>
      </c>
      <c r="E434" s="17">
        <v>2.1</v>
      </c>
      <c r="F434" s="17">
        <f t="shared" si="590"/>
        <v>0.88</v>
      </c>
      <c r="G434" s="18">
        <v>88</v>
      </c>
      <c r="H434" s="19">
        <f t="shared" si="615"/>
        <v>1.1000000000000001</v>
      </c>
      <c r="I434" s="20">
        <f t="shared" si="591"/>
        <v>110</v>
      </c>
      <c r="J434" s="20">
        <v>345.62</v>
      </c>
      <c r="K434" s="19">
        <f t="shared" si="673"/>
        <v>0.28858034623860168</v>
      </c>
      <c r="L434" s="19">
        <f t="shared" si="674"/>
        <v>1.9434812104687251</v>
      </c>
      <c r="M434" s="19">
        <f t="shared" si="675"/>
        <v>7.7739248418749005E-2</v>
      </c>
      <c r="N434" s="19">
        <f t="shared" si="676"/>
        <v>1.7938331572626334</v>
      </c>
      <c r="O434" s="19">
        <f t="shared" si="677"/>
        <v>7.1753326290505334E-2</v>
      </c>
      <c r="P434" s="19">
        <f t="shared" si="678"/>
        <v>0.14949257470925434</v>
      </c>
      <c r="Q434" s="19">
        <f t="shared" si="679"/>
        <v>0.932870981024988</v>
      </c>
      <c r="R434" s="19">
        <f t="shared" si="680"/>
        <v>0.69959493133242701</v>
      </c>
      <c r="S434" s="19">
        <f t="shared" si="681"/>
        <v>1.632465912357415</v>
      </c>
      <c r="T434" s="19">
        <f t="shared" si="682"/>
        <v>6.5298636494296597E-2</v>
      </c>
      <c r="U434" s="21">
        <f t="shared" si="683"/>
        <v>3.7373143677313587</v>
      </c>
    </row>
    <row r="435" spans="1:21" ht="16" hidden="1" thickBot="1" x14ac:dyDescent="0.25">
      <c r="A435" s="14">
        <v>2015</v>
      </c>
      <c r="B435" s="15" t="s">
        <v>25</v>
      </c>
      <c r="C435" s="16" t="s">
        <v>22</v>
      </c>
      <c r="D435" s="16" t="str">
        <f t="shared" si="672"/>
        <v>2015_2015 Sample Plot # 04_Avi</v>
      </c>
      <c r="E435" s="17">
        <v>2.2999999999999998</v>
      </c>
      <c r="F435" s="17">
        <f t="shared" si="590"/>
        <v>0.76</v>
      </c>
      <c r="G435" s="18">
        <v>76</v>
      </c>
      <c r="H435" s="19">
        <f t="shared" si="615"/>
        <v>1.05</v>
      </c>
      <c r="I435" s="20">
        <f t="shared" si="591"/>
        <v>105</v>
      </c>
      <c r="J435" s="20">
        <v>329.90999999999997</v>
      </c>
      <c r="K435" s="19">
        <f t="shared" si="673"/>
        <v>0.24534510000966753</v>
      </c>
      <c r="L435" s="19">
        <f t="shared" si="674"/>
        <v>1.7593210541239124</v>
      </c>
      <c r="M435" s="19">
        <f t="shared" si="675"/>
        <v>7.0372842164956498E-2</v>
      </c>
      <c r="N435" s="19">
        <f t="shared" si="676"/>
        <v>1.6238533329563711</v>
      </c>
      <c r="O435" s="19">
        <f t="shared" si="677"/>
        <v>6.495413331825485E-2</v>
      </c>
      <c r="P435" s="19">
        <f t="shared" si="678"/>
        <v>0.13532697548321135</v>
      </c>
      <c r="Q435" s="19">
        <f t="shared" si="679"/>
        <v>0.84447410597947792</v>
      </c>
      <c r="R435" s="19">
        <f t="shared" si="680"/>
        <v>0.63330279985298477</v>
      </c>
      <c r="S435" s="19">
        <f t="shared" si="681"/>
        <v>1.4777769058324628</v>
      </c>
      <c r="T435" s="19">
        <f t="shared" si="682"/>
        <v>5.9111076233298511E-2</v>
      </c>
      <c r="U435" s="21">
        <f t="shared" si="683"/>
        <v>3.3831743870802837</v>
      </c>
    </row>
    <row r="436" spans="1:21" ht="16" hidden="1" thickBot="1" x14ac:dyDescent="0.25">
      <c r="A436" s="14">
        <v>2015</v>
      </c>
      <c r="B436" s="15" t="s">
        <v>25</v>
      </c>
      <c r="C436" s="16" t="s">
        <v>22</v>
      </c>
      <c r="D436" s="16" t="str">
        <f t="shared" si="672"/>
        <v>2015_2015 Sample Plot # 04_Avi</v>
      </c>
      <c r="E436" s="17">
        <v>3.2</v>
      </c>
      <c r="F436" s="17">
        <f t="shared" si="590"/>
        <v>1.2</v>
      </c>
      <c r="G436" s="18">
        <v>120</v>
      </c>
      <c r="H436" s="19">
        <f t="shared" si="615"/>
        <v>1.55</v>
      </c>
      <c r="I436" s="20">
        <f t="shared" si="591"/>
        <v>155</v>
      </c>
      <c r="J436" s="20">
        <v>487.01</v>
      </c>
      <c r="K436" s="19">
        <f t="shared" si="673"/>
        <v>0.60730983408442385</v>
      </c>
      <c r="L436" s="19">
        <f t="shared" si="674"/>
        <v>4.0486462694714431</v>
      </c>
      <c r="M436" s="19">
        <f t="shared" si="675"/>
        <v>0.16194585077885773</v>
      </c>
      <c r="N436" s="19">
        <f t="shared" si="676"/>
        <v>3.7369005067221424</v>
      </c>
      <c r="O436" s="19">
        <f t="shared" si="677"/>
        <v>0.14947602026888568</v>
      </c>
      <c r="P436" s="19">
        <f t="shared" si="678"/>
        <v>0.31142187104774344</v>
      </c>
      <c r="Q436" s="19">
        <f t="shared" si="679"/>
        <v>1.9433502093462927</v>
      </c>
      <c r="R436" s="19">
        <f t="shared" si="680"/>
        <v>1.4573911976216356</v>
      </c>
      <c r="S436" s="19">
        <f t="shared" si="681"/>
        <v>3.4007414069679283</v>
      </c>
      <c r="T436" s="19">
        <f t="shared" si="682"/>
        <v>0.13602965627871713</v>
      </c>
      <c r="U436" s="21">
        <f t="shared" si="683"/>
        <v>7.7855467761935859</v>
      </c>
    </row>
    <row r="437" spans="1:21" ht="16" hidden="1" thickBot="1" x14ac:dyDescent="0.25">
      <c r="A437" s="14">
        <v>2015</v>
      </c>
      <c r="B437" s="15" t="s">
        <v>25</v>
      </c>
      <c r="C437" s="16" t="s">
        <v>22</v>
      </c>
      <c r="D437" s="16" t="str">
        <f t="shared" si="672"/>
        <v>2015_2015 Sample Plot # 04_Avi</v>
      </c>
      <c r="E437" s="17">
        <v>6.3</v>
      </c>
      <c r="F437" s="17">
        <f t="shared" si="590"/>
        <v>2.4500000000000002</v>
      </c>
      <c r="G437" s="18">
        <v>245</v>
      </c>
      <c r="H437" s="19">
        <f t="shared" si="615"/>
        <v>4.55</v>
      </c>
      <c r="I437" s="20">
        <f t="shared" si="591"/>
        <v>455</v>
      </c>
      <c r="J437" s="20">
        <v>1429.61</v>
      </c>
      <c r="K437" s="19">
        <f t="shared" si="673"/>
        <v>1.6081443888462206</v>
      </c>
      <c r="L437" s="19">
        <f t="shared" si="674"/>
        <v>40.564337631379971</v>
      </c>
      <c r="M437" s="19">
        <f t="shared" si="675"/>
        <v>1.6225735052551988</v>
      </c>
      <c r="N437" s="19">
        <f t="shared" si="676"/>
        <v>37.440883633763711</v>
      </c>
      <c r="O437" s="19">
        <f t="shared" si="677"/>
        <v>1.4976353453505484</v>
      </c>
      <c r="P437" s="19">
        <f t="shared" si="678"/>
        <v>3.1202088506057475</v>
      </c>
      <c r="Q437" s="19">
        <f t="shared" si="679"/>
        <v>19.470882063062387</v>
      </c>
      <c r="R437" s="19">
        <f t="shared" si="680"/>
        <v>14.601944617167847</v>
      </c>
      <c r="S437" s="19">
        <f t="shared" si="681"/>
        <v>34.072826680230236</v>
      </c>
      <c r="T437" s="19">
        <f t="shared" si="682"/>
        <v>1.3629130672092094</v>
      </c>
      <c r="U437" s="21">
        <f t="shared" si="683"/>
        <v>78.005221265143689</v>
      </c>
    </row>
    <row r="438" spans="1:21" ht="16" hidden="1" thickBot="1" x14ac:dyDescent="0.25">
      <c r="A438" s="14">
        <v>2015</v>
      </c>
      <c r="B438" s="15" t="s">
        <v>25</v>
      </c>
      <c r="C438" s="16" t="s">
        <v>22</v>
      </c>
      <c r="D438" s="16" t="str">
        <f t="shared" si="672"/>
        <v>2015_2015 Sample Plot # 04_Avi</v>
      </c>
      <c r="E438" s="17">
        <v>2.4</v>
      </c>
      <c r="F438" s="17">
        <f t="shared" si="590"/>
        <v>1.35</v>
      </c>
      <c r="G438" s="18">
        <v>135</v>
      </c>
      <c r="H438" s="19">
        <f t="shared" si="615"/>
        <v>1.38</v>
      </c>
      <c r="I438" s="20">
        <f t="shared" si="591"/>
        <v>138</v>
      </c>
      <c r="J438" s="20">
        <v>433.596</v>
      </c>
      <c r="K438" s="19">
        <f t="shared" si="673"/>
        <v>0.49934124489864601</v>
      </c>
      <c r="L438" s="19">
        <f t="shared" si="674"/>
        <v>3.1574846279955926</v>
      </c>
      <c r="M438" s="19">
        <f t="shared" si="675"/>
        <v>0.12629938511982372</v>
      </c>
      <c r="N438" s="19">
        <f t="shared" si="676"/>
        <v>2.9143583116399321</v>
      </c>
      <c r="O438" s="19">
        <f t="shared" si="677"/>
        <v>0.11657433246559729</v>
      </c>
      <c r="P438" s="19">
        <f t="shared" si="678"/>
        <v>0.24287371758542101</v>
      </c>
      <c r="Q438" s="19">
        <f t="shared" si="679"/>
        <v>1.5155926214378843</v>
      </c>
      <c r="R438" s="19">
        <f t="shared" si="680"/>
        <v>1.1365997415395737</v>
      </c>
      <c r="S438" s="19">
        <f t="shared" si="681"/>
        <v>2.6521923629774582</v>
      </c>
      <c r="T438" s="19">
        <f t="shared" si="682"/>
        <v>0.10608769451909833</v>
      </c>
      <c r="U438" s="21">
        <f t="shared" si="683"/>
        <v>6.0718429396355251</v>
      </c>
    </row>
    <row r="439" spans="1:21" ht="16" hidden="1" thickBot="1" x14ac:dyDescent="0.25">
      <c r="A439" s="14"/>
      <c r="B439" s="15"/>
      <c r="C439" s="16"/>
      <c r="D439" s="16"/>
      <c r="E439" s="17"/>
      <c r="F439" s="17"/>
      <c r="G439" s="18"/>
      <c r="H439" s="19"/>
      <c r="I439" s="20"/>
      <c r="J439" s="20"/>
      <c r="K439" s="19"/>
      <c r="L439" s="19"/>
      <c r="M439" s="19"/>
      <c r="N439" s="19"/>
      <c r="O439" s="19"/>
      <c r="P439" s="19"/>
      <c r="Q439" s="19"/>
      <c r="R439" s="19"/>
      <c r="S439" s="19"/>
      <c r="T439" s="19"/>
      <c r="U439" s="21"/>
    </row>
    <row r="440" spans="1:21" ht="16" hidden="1" thickBot="1" x14ac:dyDescent="0.25">
      <c r="A440" s="14">
        <v>2015</v>
      </c>
      <c r="B440" s="15" t="s">
        <v>25</v>
      </c>
      <c r="C440" s="16" t="s">
        <v>22</v>
      </c>
      <c r="D440" s="16" t="str">
        <f>A440&amp;"_"&amp;B440&amp;"_"&amp;C440</f>
        <v>2015_2015 Sample Plot # 04_Avi</v>
      </c>
      <c r="E440" s="17">
        <v>1.8</v>
      </c>
      <c r="F440" s="17">
        <f t="shared" si="590"/>
        <v>0.65</v>
      </c>
      <c r="G440" s="18">
        <v>65</v>
      </c>
      <c r="H440" s="19">
        <f t="shared" si="615"/>
        <v>0.77</v>
      </c>
      <c r="I440" s="20">
        <f t="shared" si="591"/>
        <v>77</v>
      </c>
      <c r="J440" s="20">
        <v>241.934</v>
      </c>
      <c r="K440" s="19">
        <f t="shared" ref="K440:K441" si="684">2.14*(LOG(H440,10))+0.2</f>
        <v>-4.2909848130888772E-2</v>
      </c>
      <c r="L440" s="19">
        <f t="shared" ref="L440:L441" si="685">10^K440</f>
        <v>0.90592063451544957</v>
      </c>
      <c r="M440" s="19">
        <f t="shared" ref="M440:M441" si="686">L440*40/1000</f>
        <v>3.6236825380617989E-2</v>
      </c>
      <c r="N440" s="19">
        <f t="shared" ref="N440:N441" si="687">0.923*L440</f>
        <v>0.83616474565776</v>
      </c>
      <c r="O440" s="19">
        <f t="shared" ref="O440:O441" si="688">N440*40/1000</f>
        <v>3.3446589826310401E-2</v>
      </c>
      <c r="P440" s="19">
        <f t="shared" ref="P440:P441" si="689">M440+O440</f>
        <v>6.968341520692839E-2</v>
      </c>
      <c r="Q440" s="19">
        <f t="shared" ref="Q440:Q441" si="690">L440*0.48</f>
        <v>0.43484190456741578</v>
      </c>
      <c r="R440" s="19">
        <f t="shared" ref="R440:R441" si="691">N440*0.39</f>
        <v>0.32610425080652639</v>
      </c>
      <c r="S440" s="19">
        <f t="shared" ref="S440:S441" si="692">R440+Q440</f>
        <v>0.76094615537394217</v>
      </c>
      <c r="T440" s="19">
        <f t="shared" ref="T440:T441" si="693">S440*40/1000</f>
        <v>3.0437846214957688E-2</v>
      </c>
      <c r="U440" s="21">
        <f t="shared" ref="U440:U441" si="694">(L440+N440)</f>
        <v>1.7420853801732097</v>
      </c>
    </row>
    <row r="441" spans="1:21" ht="16" hidden="1" thickBot="1" x14ac:dyDescent="0.25">
      <c r="A441" s="14">
        <v>2015</v>
      </c>
      <c r="B441" s="15" t="s">
        <v>25</v>
      </c>
      <c r="C441" s="16" t="s">
        <v>22</v>
      </c>
      <c r="D441" s="16" t="str">
        <f>A441&amp;"_"&amp;B441&amp;"_"&amp;C441</f>
        <v>2015_2015 Sample Plot # 04_Avi</v>
      </c>
      <c r="E441" s="17">
        <v>1.4</v>
      </c>
      <c r="F441" s="17">
        <f t="shared" si="590"/>
        <v>0.72</v>
      </c>
      <c r="G441" s="18">
        <v>72</v>
      </c>
      <c r="H441" s="19">
        <f t="shared" si="615"/>
        <v>1.02</v>
      </c>
      <c r="I441" s="20">
        <f t="shared" si="591"/>
        <v>102</v>
      </c>
      <c r="J441" s="20">
        <v>320.48399999999998</v>
      </c>
      <c r="K441" s="19">
        <f t="shared" si="684"/>
        <v>0.2184043675705036</v>
      </c>
      <c r="L441" s="19">
        <f t="shared" si="685"/>
        <v>1.653500640851953</v>
      </c>
      <c r="M441" s="19">
        <f t="shared" si="686"/>
        <v>6.6140025634078115E-2</v>
      </c>
      <c r="N441" s="19">
        <f t="shared" si="687"/>
        <v>1.5261810915063527</v>
      </c>
      <c r="O441" s="19">
        <f t="shared" si="688"/>
        <v>6.1047243660254109E-2</v>
      </c>
      <c r="P441" s="19">
        <f t="shared" si="689"/>
        <v>0.12718726929433222</v>
      </c>
      <c r="Q441" s="19">
        <f t="shared" si="690"/>
        <v>0.79368030760893737</v>
      </c>
      <c r="R441" s="19">
        <f t="shared" si="691"/>
        <v>0.59521062568747762</v>
      </c>
      <c r="S441" s="19">
        <f t="shared" si="692"/>
        <v>1.388890933296415</v>
      </c>
      <c r="T441" s="19">
        <f t="shared" si="693"/>
        <v>5.5555637331856603E-2</v>
      </c>
      <c r="U441" s="21">
        <f t="shared" si="694"/>
        <v>3.179681732358306</v>
      </c>
    </row>
    <row r="442" spans="1:21" ht="16" hidden="1" thickBot="1" x14ac:dyDescent="0.25">
      <c r="A442" s="14"/>
      <c r="B442" s="15"/>
      <c r="C442" s="16"/>
      <c r="D442" s="16"/>
      <c r="E442" s="17"/>
      <c r="F442" s="17"/>
      <c r="G442" s="18"/>
      <c r="H442" s="19"/>
      <c r="I442" s="20"/>
      <c r="J442" s="20"/>
      <c r="K442" s="19"/>
      <c r="L442" s="19"/>
      <c r="M442" s="19"/>
      <c r="N442" s="19"/>
      <c r="O442" s="19"/>
      <c r="P442" s="19"/>
      <c r="Q442" s="19"/>
      <c r="R442" s="19"/>
      <c r="S442" s="19"/>
      <c r="T442" s="19"/>
      <c r="U442" s="21"/>
    </row>
    <row r="443" spans="1:21" ht="16" hidden="1" thickBot="1" x14ac:dyDescent="0.25">
      <c r="A443" s="14">
        <v>2015</v>
      </c>
      <c r="B443" s="15" t="s">
        <v>25</v>
      </c>
      <c r="C443" s="16" t="s">
        <v>22</v>
      </c>
      <c r="D443" s="16" t="str">
        <f>A443&amp;"_"&amp;B443&amp;"_"&amp;C443</f>
        <v>2015_2015 Sample Plot # 04_Avi</v>
      </c>
      <c r="E443" s="17">
        <v>1.7</v>
      </c>
      <c r="F443" s="17">
        <f t="shared" si="590"/>
        <v>0.8</v>
      </c>
      <c r="G443" s="18">
        <v>80</v>
      </c>
      <c r="H443" s="19">
        <f t="shared" si="615"/>
        <v>0.94</v>
      </c>
      <c r="I443" s="20">
        <f t="shared" si="591"/>
        <v>94</v>
      </c>
      <c r="J443" s="20">
        <v>295.34800000000001</v>
      </c>
      <c r="K443" s="19">
        <f t="shared" ref="K443:K444" si="695">2.14*(LOG(H443,10))+0.2</f>
        <v>0.14249360670335509</v>
      </c>
      <c r="L443" s="19">
        <f t="shared" ref="L443:L444" si="696">10^K443</f>
        <v>1.3883328719783115</v>
      </c>
      <c r="M443" s="19">
        <f t="shared" ref="M443:M444" si="697">L443*40/1000</f>
        <v>5.5533314879132462E-2</v>
      </c>
      <c r="N443" s="19">
        <f t="shared" ref="N443:N444" si="698">0.923*L443</f>
        <v>1.2814312408359816</v>
      </c>
      <c r="O443" s="19">
        <f t="shared" ref="O443:O444" si="699">N443*40/1000</f>
        <v>5.1257249633439264E-2</v>
      </c>
      <c r="P443" s="19">
        <f t="shared" ref="P443:P444" si="700">M443+O443</f>
        <v>0.10679056451257173</v>
      </c>
      <c r="Q443" s="19">
        <f t="shared" ref="Q443:Q444" si="701">L443*0.48</f>
        <v>0.66639977854958943</v>
      </c>
      <c r="R443" s="19">
        <f t="shared" ref="R443:R444" si="702">N443*0.39</f>
        <v>0.49975818392603283</v>
      </c>
      <c r="S443" s="19">
        <f t="shared" ref="S443:S444" si="703">R443+Q443</f>
        <v>1.1661579624756222</v>
      </c>
      <c r="T443" s="19">
        <f t="shared" ref="T443:T444" si="704">S443*40/1000</f>
        <v>4.6646318499024883E-2</v>
      </c>
      <c r="U443" s="21">
        <f t="shared" ref="U443:U444" si="705">(L443+N443)</f>
        <v>2.6697641128142928</v>
      </c>
    </row>
    <row r="444" spans="1:21" ht="16" hidden="1" thickBot="1" x14ac:dyDescent="0.25">
      <c r="A444" s="14">
        <v>2015</v>
      </c>
      <c r="B444" s="15" t="s">
        <v>25</v>
      </c>
      <c r="C444" s="16" t="s">
        <v>22</v>
      </c>
      <c r="D444" s="16" t="str">
        <f>A444&amp;"_"&amp;B444&amp;"_"&amp;C444</f>
        <v>2015_2015 Sample Plot # 04_Avi</v>
      </c>
      <c r="E444" s="17">
        <v>2.7</v>
      </c>
      <c r="F444" s="17">
        <f t="shared" si="590"/>
        <v>0.6</v>
      </c>
      <c r="G444" s="18">
        <v>60</v>
      </c>
      <c r="H444" s="19">
        <f t="shared" si="615"/>
        <v>1.75</v>
      </c>
      <c r="I444" s="20">
        <f t="shared" si="591"/>
        <v>175</v>
      </c>
      <c r="J444" s="20">
        <v>549.85</v>
      </c>
      <c r="K444" s="19">
        <f t="shared" si="695"/>
        <v>0.72010142418867007</v>
      </c>
      <c r="L444" s="19">
        <f t="shared" si="696"/>
        <v>5.249300369551225</v>
      </c>
      <c r="M444" s="19">
        <f t="shared" si="697"/>
        <v>0.20997201478204899</v>
      </c>
      <c r="N444" s="19">
        <f t="shared" si="698"/>
        <v>4.8451042410957808</v>
      </c>
      <c r="O444" s="19">
        <f t="shared" si="699"/>
        <v>0.19380416964383124</v>
      </c>
      <c r="P444" s="19">
        <f t="shared" si="700"/>
        <v>0.40377618442588026</v>
      </c>
      <c r="Q444" s="19">
        <f t="shared" si="701"/>
        <v>2.519664177384588</v>
      </c>
      <c r="R444" s="19">
        <f t="shared" si="702"/>
        <v>1.8895906540273546</v>
      </c>
      <c r="S444" s="19">
        <f t="shared" si="703"/>
        <v>4.4092548314119426</v>
      </c>
      <c r="T444" s="19">
        <f t="shared" si="704"/>
        <v>0.17637019325647771</v>
      </c>
      <c r="U444" s="21">
        <f t="shared" si="705"/>
        <v>10.094404610647006</v>
      </c>
    </row>
    <row r="445" spans="1:21" ht="16" hidden="1" thickBot="1" x14ac:dyDescent="0.25">
      <c r="A445" s="14"/>
      <c r="B445" s="15"/>
      <c r="C445" s="16"/>
      <c r="D445" s="16"/>
      <c r="E445" s="17"/>
      <c r="F445" s="17"/>
      <c r="G445" s="18"/>
      <c r="H445" s="19"/>
      <c r="I445" s="20"/>
      <c r="J445" s="20"/>
      <c r="K445" s="19"/>
      <c r="L445" s="19"/>
      <c r="M445" s="19"/>
      <c r="N445" s="19"/>
      <c r="O445" s="19"/>
      <c r="P445" s="19"/>
      <c r="Q445" s="19"/>
      <c r="R445" s="19"/>
      <c r="S445" s="19"/>
      <c r="T445" s="19"/>
      <c r="U445" s="21"/>
    </row>
    <row r="446" spans="1:21" ht="16" hidden="1" thickBot="1" x14ac:dyDescent="0.25">
      <c r="A446" s="14">
        <v>2015</v>
      </c>
      <c r="B446" s="15" t="s">
        <v>25</v>
      </c>
      <c r="C446" s="16" t="s">
        <v>22</v>
      </c>
      <c r="D446" s="16" t="str">
        <f>A446&amp;"_"&amp;B446&amp;"_"&amp;C446</f>
        <v>2015_2015 Sample Plot # 04_Avi</v>
      </c>
      <c r="E446" s="17">
        <v>4.2</v>
      </c>
      <c r="F446" s="17">
        <f t="shared" si="590"/>
        <v>1.02</v>
      </c>
      <c r="G446" s="18">
        <v>102</v>
      </c>
      <c r="H446" s="19">
        <f t="shared" si="615"/>
        <v>2.1</v>
      </c>
      <c r="I446" s="20">
        <f t="shared" si="591"/>
        <v>210</v>
      </c>
      <c r="J446" s="20">
        <v>659.81999999999994</v>
      </c>
      <c r="K446" s="19">
        <f>2.14*(LOG(H446,10))+0.2</f>
        <v>0.88954929073058731</v>
      </c>
      <c r="L446" s="19">
        <f t="shared" ref="L446" si="706">10^K446</f>
        <v>7.7544194800342856</v>
      </c>
      <c r="M446" s="19">
        <f t="shared" ref="M446" si="707">L446*40/1000</f>
        <v>0.31017677920137138</v>
      </c>
      <c r="N446" s="19">
        <f t="shared" ref="N446" si="708">0.923*L446</f>
        <v>7.1573291800716463</v>
      </c>
      <c r="O446" s="19">
        <f t="shared" ref="O446" si="709">N446*40/1000</f>
        <v>0.28629316720286585</v>
      </c>
      <c r="P446" s="19">
        <f t="shared" ref="P446" si="710">M446+O446</f>
        <v>0.59646994640423723</v>
      </c>
      <c r="Q446" s="19">
        <f t="shared" ref="Q446" si="711">L446*0.48</f>
        <v>3.7221213504164568</v>
      </c>
      <c r="R446" s="19">
        <f t="shared" ref="R446" si="712">N446*0.39</f>
        <v>2.7913583802279422</v>
      </c>
      <c r="S446" s="19">
        <f t="shared" ref="S446" si="713">R446+Q446</f>
        <v>6.5134797306443986</v>
      </c>
      <c r="T446" s="19">
        <f t="shared" ref="T446" si="714">S446*40/1000</f>
        <v>0.26053918922577596</v>
      </c>
      <c r="U446" s="21">
        <f t="shared" ref="U446" si="715">(L446+N446)</f>
        <v>14.911748660105932</v>
      </c>
    </row>
    <row r="447" spans="1:21" ht="16" hidden="1" thickBot="1" x14ac:dyDescent="0.25">
      <c r="A447" s="14"/>
      <c r="B447" s="15"/>
      <c r="C447" s="16"/>
      <c r="D447" s="16"/>
      <c r="E447" s="17"/>
      <c r="F447" s="17"/>
      <c r="G447" s="18"/>
      <c r="H447" s="19"/>
      <c r="I447" s="20"/>
      <c r="J447" s="20"/>
      <c r="K447" s="19"/>
      <c r="L447" s="19"/>
      <c r="M447" s="19"/>
      <c r="N447" s="19"/>
      <c r="O447" s="19"/>
      <c r="P447" s="19"/>
      <c r="Q447" s="19"/>
      <c r="R447" s="19"/>
      <c r="S447" s="19"/>
      <c r="T447" s="19"/>
      <c r="U447" s="21"/>
    </row>
    <row r="448" spans="1:21" ht="16" hidden="1" thickBot="1" x14ac:dyDescent="0.25">
      <c r="A448" s="14"/>
      <c r="B448" s="15"/>
      <c r="C448" s="16"/>
      <c r="D448" s="16"/>
      <c r="E448" s="17"/>
      <c r="F448" s="17"/>
      <c r="G448" s="18"/>
      <c r="H448" s="19"/>
      <c r="I448" s="20"/>
      <c r="J448" s="20"/>
      <c r="K448" s="19"/>
      <c r="L448" s="19"/>
      <c r="M448" s="19"/>
      <c r="N448" s="19"/>
      <c r="O448" s="19"/>
      <c r="P448" s="19"/>
      <c r="Q448" s="19"/>
      <c r="R448" s="19"/>
      <c r="S448" s="19"/>
      <c r="T448" s="19"/>
      <c r="U448" s="21"/>
    </row>
    <row r="449" spans="1:21" ht="16" hidden="1" thickBot="1" x14ac:dyDescent="0.25">
      <c r="A449" s="14">
        <v>2015</v>
      </c>
      <c r="B449" s="15" t="s">
        <v>25</v>
      </c>
      <c r="C449" s="16" t="s">
        <v>22</v>
      </c>
      <c r="D449" s="16" t="str">
        <f>A449&amp;"_"&amp;B449&amp;"_"&amp;C449</f>
        <v>2015_2015 Sample Plot # 04_Avi</v>
      </c>
      <c r="E449" s="17">
        <v>2.1</v>
      </c>
      <c r="F449" s="17">
        <f t="shared" si="590"/>
        <v>0.8</v>
      </c>
      <c r="G449" s="18">
        <v>80</v>
      </c>
      <c r="H449" s="19">
        <f t="shared" si="615"/>
        <v>1.19</v>
      </c>
      <c r="I449" s="20">
        <f t="shared" si="591"/>
        <v>119</v>
      </c>
      <c r="J449" s="20">
        <v>373.89799999999997</v>
      </c>
      <c r="K449" s="19">
        <f>2.14*(LOG(H449,10))+0.2</f>
        <v>0.36167049738001578</v>
      </c>
      <c r="L449" s="19">
        <f t="shared" ref="L449" si="716">10^K449</f>
        <v>2.2996963577330276</v>
      </c>
      <c r="M449" s="19">
        <f t="shared" si="635"/>
        <v>9.1987854309321104E-2</v>
      </c>
      <c r="N449" s="19">
        <f t="shared" ref="N449" si="717">0.923*L449</f>
        <v>2.1226197381875846</v>
      </c>
      <c r="O449" s="19">
        <f t="shared" si="637"/>
        <v>8.4904789527503383E-2</v>
      </c>
      <c r="P449" s="19">
        <f t="shared" si="638"/>
        <v>0.17689264383682449</v>
      </c>
      <c r="Q449" s="19">
        <f t="shared" si="639"/>
        <v>1.1038542517118533</v>
      </c>
      <c r="R449" s="19">
        <f t="shared" si="640"/>
        <v>0.82782169789315807</v>
      </c>
      <c r="S449" s="19">
        <f t="shared" si="641"/>
        <v>1.9316759496050113</v>
      </c>
      <c r="T449" s="19">
        <f t="shared" si="642"/>
        <v>7.7267037984200454E-2</v>
      </c>
      <c r="U449" s="21">
        <f t="shared" si="643"/>
        <v>4.4223160959206123</v>
      </c>
    </row>
    <row r="450" spans="1:21" ht="16" hidden="1" thickBot="1" x14ac:dyDescent="0.25">
      <c r="A450" s="14"/>
      <c r="B450" s="15"/>
      <c r="C450" s="16"/>
      <c r="D450" s="16"/>
      <c r="E450" s="17"/>
      <c r="F450" s="17"/>
      <c r="G450" s="18"/>
      <c r="H450" s="19"/>
      <c r="I450" s="20"/>
      <c r="J450" s="20"/>
      <c r="K450" s="19"/>
      <c r="L450" s="19"/>
      <c r="M450" s="19"/>
      <c r="N450" s="19"/>
      <c r="O450" s="19"/>
      <c r="P450" s="19"/>
      <c r="Q450" s="19"/>
      <c r="R450" s="19"/>
      <c r="S450" s="19"/>
      <c r="T450" s="19"/>
      <c r="U450" s="21"/>
    </row>
    <row r="451" spans="1:21" ht="16" hidden="1" thickBot="1" x14ac:dyDescent="0.25">
      <c r="A451" s="14">
        <v>2015</v>
      </c>
      <c r="B451" s="15" t="s">
        <v>25</v>
      </c>
      <c r="C451" s="16" t="s">
        <v>22</v>
      </c>
      <c r="D451" s="16" t="str">
        <f>A451&amp;"_"&amp;B451&amp;"_"&amp;C451</f>
        <v>2015_2015 Sample Plot # 04_Avi</v>
      </c>
      <c r="E451" s="17">
        <v>1.3</v>
      </c>
      <c r="F451" s="17">
        <f t="shared" ref="F451:F511" si="718">G451/100</f>
        <v>0.82</v>
      </c>
      <c r="G451" s="18">
        <v>82</v>
      </c>
      <c r="H451" s="19">
        <f t="shared" si="615"/>
        <v>0.94</v>
      </c>
      <c r="I451" s="20">
        <f t="shared" ref="I451:I511" si="719">J451/3.142</f>
        <v>94</v>
      </c>
      <c r="J451" s="20">
        <v>295.34800000000001</v>
      </c>
      <c r="K451" s="19">
        <f t="shared" ref="K451:K452" si="720">2.14*(LOG(H451,10))+0.2</f>
        <v>0.14249360670335509</v>
      </c>
      <c r="L451" s="19">
        <f t="shared" ref="L451:L452" si="721">10^K451</f>
        <v>1.3883328719783115</v>
      </c>
      <c r="M451" s="19">
        <f t="shared" ref="M451:M452" si="722">L451*40/1000</f>
        <v>5.5533314879132462E-2</v>
      </c>
      <c r="N451" s="19">
        <f t="shared" ref="N451:N452" si="723">0.923*L451</f>
        <v>1.2814312408359816</v>
      </c>
      <c r="O451" s="19">
        <f t="shared" ref="O451:O452" si="724">N451*40/1000</f>
        <v>5.1257249633439264E-2</v>
      </c>
      <c r="P451" s="19">
        <f t="shared" ref="P451:P452" si="725">M451+O451</f>
        <v>0.10679056451257173</v>
      </c>
      <c r="Q451" s="19">
        <f t="shared" ref="Q451:Q452" si="726">L451*0.48</f>
        <v>0.66639977854958943</v>
      </c>
      <c r="R451" s="19">
        <f t="shared" ref="R451:R452" si="727">N451*0.39</f>
        <v>0.49975818392603283</v>
      </c>
      <c r="S451" s="19">
        <f t="shared" ref="S451:S452" si="728">R451+Q451</f>
        <v>1.1661579624756222</v>
      </c>
      <c r="T451" s="19">
        <f t="shared" ref="T451:T452" si="729">S451*40/1000</f>
        <v>4.6646318499024883E-2</v>
      </c>
      <c r="U451" s="21">
        <f t="shared" ref="U451:U452" si="730">(L451+N451)</f>
        <v>2.6697641128142928</v>
      </c>
    </row>
    <row r="452" spans="1:21" ht="16" hidden="1" thickBot="1" x14ac:dyDescent="0.25">
      <c r="A452" s="14">
        <v>2015</v>
      </c>
      <c r="B452" s="15" t="s">
        <v>25</v>
      </c>
      <c r="C452" s="16" t="s">
        <v>22</v>
      </c>
      <c r="D452" s="16" t="str">
        <f>A452&amp;"_"&amp;B452&amp;"_"&amp;C452</f>
        <v>2015_2015 Sample Plot # 04_Avi</v>
      </c>
      <c r="E452" s="17">
        <v>1.4</v>
      </c>
      <c r="F452" s="17">
        <f t="shared" si="718"/>
        <v>0.83</v>
      </c>
      <c r="G452" s="18">
        <v>83</v>
      </c>
      <c r="H452" s="19">
        <f t="shared" si="615"/>
        <v>0.77</v>
      </c>
      <c r="I452" s="20">
        <f t="shared" si="719"/>
        <v>77</v>
      </c>
      <c r="J452" s="20">
        <v>241.934</v>
      </c>
      <c r="K452" s="19">
        <f t="shared" si="720"/>
        <v>-4.2909848130888772E-2</v>
      </c>
      <c r="L452" s="19">
        <f t="shared" si="721"/>
        <v>0.90592063451544957</v>
      </c>
      <c r="M452" s="19">
        <f t="shared" si="722"/>
        <v>3.6236825380617989E-2</v>
      </c>
      <c r="N452" s="19">
        <f t="shared" si="723"/>
        <v>0.83616474565776</v>
      </c>
      <c r="O452" s="19">
        <f t="shared" si="724"/>
        <v>3.3446589826310401E-2</v>
      </c>
      <c r="P452" s="19">
        <f t="shared" si="725"/>
        <v>6.968341520692839E-2</v>
      </c>
      <c r="Q452" s="19">
        <f t="shared" si="726"/>
        <v>0.43484190456741578</v>
      </c>
      <c r="R452" s="19">
        <f t="shared" si="727"/>
        <v>0.32610425080652639</v>
      </c>
      <c r="S452" s="19">
        <f t="shared" si="728"/>
        <v>0.76094615537394217</v>
      </c>
      <c r="T452" s="19">
        <f t="shared" si="729"/>
        <v>3.0437846214957688E-2</v>
      </c>
      <c r="U452" s="21">
        <f t="shared" si="730"/>
        <v>1.7420853801732097</v>
      </c>
    </row>
    <row r="453" spans="1:21" ht="16" hidden="1" thickBot="1" x14ac:dyDescent="0.25">
      <c r="A453" s="14"/>
      <c r="B453" s="15"/>
      <c r="C453" s="16"/>
      <c r="D453" s="16"/>
      <c r="E453" s="17"/>
      <c r="F453" s="17"/>
      <c r="G453" s="18"/>
      <c r="H453" s="19"/>
      <c r="I453" s="20"/>
      <c r="J453" s="20"/>
      <c r="K453" s="19"/>
      <c r="L453" s="19"/>
      <c r="M453" s="19"/>
      <c r="N453" s="19"/>
      <c r="O453" s="19"/>
      <c r="P453" s="19"/>
      <c r="Q453" s="19"/>
      <c r="R453" s="19"/>
      <c r="S453" s="19"/>
      <c r="T453" s="19"/>
      <c r="U453" s="21"/>
    </row>
    <row r="454" spans="1:21" ht="16" hidden="1" thickBot="1" x14ac:dyDescent="0.25">
      <c r="A454" s="14">
        <v>2015</v>
      </c>
      <c r="B454" s="15" t="s">
        <v>25</v>
      </c>
      <c r="C454" s="16" t="s">
        <v>22</v>
      </c>
      <c r="D454" s="16" t="str">
        <f>A454&amp;"_"&amp;B454&amp;"_"&amp;C454</f>
        <v>2015_2015 Sample Plot # 04_Avi</v>
      </c>
      <c r="E454" s="17">
        <v>6.2</v>
      </c>
      <c r="F454" s="17">
        <f t="shared" si="718"/>
        <v>2.2200000000000002</v>
      </c>
      <c r="G454" s="18">
        <v>222</v>
      </c>
      <c r="H454" s="19">
        <f t="shared" si="615"/>
        <v>2.83</v>
      </c>
      <c r="I454" s="20">
        <f t="shared" si="719"/>
        <v>283</v>
      </c>
      <c r="J454" s="20">
        <v>889.18599999999992</v>
      </c>
      <c r="K454" s="19">
        <f t="shared" ref="K454:K455" si="731">2.14*(LOG(H454,10))+0.2</f>
        <v>1.1668229720219812</v>
      </c>
      <c r="L454" s="19">
        <f t="shared" ref="L454:L455" si="732">10^K454</f>
        <v>14.6832763302</v>
      </c>
      <c r="M454" s="19">
        <f t="shared" ref="M454:M455" si="733">L454*40/1000</f>
        <v>0.58733105320799994</v>
      </c>
      <c r="N454" s="19">
        <f t="shared" ref="N454:N455" si="734">0.923*L454</f>
        <v>13.552664052774601</v>
      </c>
      <c r="O454" s="19">
        <f t="shared" ref="O454:O455" si="735">N454*40/1000</f>
        <v>0.54210656211098396</v>
      </c>
      <c r="P454" s="19">
        <f t="shared" ref="P454:P455" si="736">M454+O454</f>
        <v>1.129437615318984</v>
      </c>
      <c r="Q454" s="19">
        <f t="shared" ref="Q454:Q455" si="737">L454*0.48</f>
        <v>7.0479726384959998</v>
      </c>
      <c r="R454" s="19">
        <f t="shared" ref="R454:R455" si="738">N454*0.39</f>
        <v>5.2855389805820945</v>
      </c>
      <c r="S454" s="19">
        <f t="shared" ref="S454:S455" si="739">R454+Q454</f>
        <v>12.333511619078095</v>
      </c>
      <c r="T454" s="19">
        <f t="shared" ref="T454:T455" si="740">S454*40/1000</f>
        <v>0.49334046476312382</v>
      </c>
      <c r="U454" s="21">
        <f t="shared" ref="U454:U455" si="741">(L454+N454)</f>
        <v>28.235940382974601</v>
      </c>
    </row>
    <row r="455" spans="1:21" ht="16" hidden="1" thickBot="1" x14ac:dyDescent="0.25">
      <c r="A455" s="14">
        <v>2015</v>
      </c>
      <c r="B455" s="15" t="s">
        <v>25</v>
      </c>
      <c r="C455" s="16" t="s">
        <v>22</v>
      </c>
      <c r="D455" s="16" t="str">
        <f>A455&amp;"_"&amp;B455&amp;"_"&amp;C455</f>
        <v>2015_2015 Sample Plot # 04_Avi</v>
      </c>
      <c r="E455" s="17">
        <v>5.2</v>
      </c>
      <c r="F455" s="17">
        <f t="shared" si="718"/>
        <v>2.2999999999999998</v>
      </c>
      <c r="G455" s="18">
        <v>230</v>
      </c>
      <c r="H455" s="19">
        <f t="shared" si="615"/>
        <v>2.78</v>
      </c>
      <c r="I455" s="20">
        <f t="shared" si="719"/>
        <v>278</v>
      </c>
      <c r="J455" s="20">
        <v>873.476</v>
      </c>
      <c r="K455" s="19">
        <f t="shared" si="731"/>
        <v>1.1502558632646831</v>
      </c>
      <c r="L455" s="19">
        <f t="shared" si="732"/>
        <v>14.133699819834224</v>
      </c>
      <c r="M455" s="19">
        <f t="shared" si="733"/>
        <v>0.56534799279336889</v>
      </c>
      <c r="N455" s="19">
        <f t="shared" si="734"/>
        <v>13.045404933706989</v>
      </c>
      <c r="O455" s="19">
        <f t="shared" si="735"/>
        <v>0.52181619734827955</v>
      </c>
      <c r="P455" s="19">
        <f t="shared" si="736"/>
        <v>1.0871641901416484</v>
      </c>
      <c r="Q455" s="19">
        <f t="shared" si="737"/>
        <v>6.7841759135204267</v>
      </c>
      <c r="R455" s="19">
        <f t="shared" si="738"/>
        <v>5.0877079241457261</v>
      </c>
      <c r="S455" s="19">
        <f t="shared" si="739"/>
        <v>11.871883837666154</v>
      </c>
      <c r="T455" s="19">
        <f t="shared" si="740"/>
        <v>0.47487535350664617</v>
      </c>
      <c r="U455" s="21">
        <f t="shared" si="741"/>
        <v>27.17910475354121</v>
      </c>
    </row>
    <row r="456" spans="1:21" ht="16" hidden="1" thickBot="1" x14ac:dyDescent="0.25">
      <c r="A456" s="14"/>
      <c r="B456" s="15"/>
      <c r="C456" s="16"/>
      <c r="D456" s="16"/>
      <c r="E456" s="17"/>
      <c r="F456" s="17"/>
      <c r="G456" s="18"/>
      <c r="H456" s="19"/>
      <c r="I456" s="20"/>
      <c r="J456" s="20"/>
      <c r="K456" s="19"/>
      <c r="L456" s="19"/>
      <c r="M456" s="19"/>
      <c r="N456" s="19"/>
      <c r="O456" s="19"/>
      <c r="P456" s="19"/>
      <c r="Q456" s="19"/>
      <c r="R456" s="19"/>
      <c r="S456" s="19"/>
      <c r="T456" s="19"/>
      <c r="U456" s="21"/>
    </row>
    <row r="457" spans="1:21" ht="16" hidden="1" thickBot="1" x14ac:dyDescent="0.25">
      <c r="A457" s="14">
        <v>2015</v>
      </c>
      <c r="B457" s="15" t="s">
        <v>25</v>
      </c>
      <c r="C457" s="16" t="s">
        <v>22</v>
      </c>
      <c r="D457" s="16" t="str">
        <f>A457&amp;"_"&amp;B457&amp;"_"&amp;C457</f>
        <v>2015_2015 Sample Plot # 04_Avi</v>
      </c>
      <c r="E457" s="17">
        <v>1</v>
      </c>
      <c r="F457" s="17">
        <f t="shared" si="718"/>
        <v>0.67</v>
      </c>
      <c r="G457" s="18">
        <v>67</v>
      </c>
      <c r="H457" s="19">
        <f t="shared" si="615"/>
        <v>0.65</v>
      </c>
      <c r="I457" s="20">
        <f t="shared" si="719"/>
        <v>65</v>
      </c>
      <c r="J457" s="20">
        <v>204.23</v>
      </c>
      <c r="K457" s="19">
        <f>2.14*(LOG(H457,10))+0.2</f>
        <v>-0.20036541678428904</v>
      </c>
      <c r="L457" s="19">
        <f t="shared" ref="L457" si="742">10^K457</f>
        <v>0.63042667820956555</v>
      </c>
      <c r="M457" s="19">
        <f t="shared" ref="M457" si="743">L457*40/1000</f>
        <v>2.5217067128382623E-2</v>
      </c>
      <c r="N457" s="19">
        <f t="shared" ref="N457" si="744">0.923*L457</f>
        <v>0.58188382398742899</v>
      </c>
      <c r="O457" s="19">
        <f t="shared" ref="O457" si="745">N457*40/1000</f>
        <v>2.3275352959497158E-2</v>
      </c>
      <c r="P457" s="19">
        <f t="shared" ref="P457" si="746">M457+O457</f>
        <v>4.8492420087879781E-2</v>
      </c>
      <c r="Q457" s="19">
        <f t="shared" ref="Q457" si="747">L457*0.48</f>
        <v>0.30260480554059144</v>
      </c>
      <c r="R457" s="19">
        <f t="shared" ref="R457" si="748">N457*0.39</f>
        <v>0.22693469135509731</v>
      </c>
      <c r="S457" s="19">
        <f t="shared" ref="S457" si="749">R457+Q457</f>
        <v>0.5295394968956888</v>
      </c>
      <c r="T457" s="19">
        <f t="shared" ref="T457" si="750">S457*40/1000</f>
        <v>2.1181579875827552E-2</v>
      </c>
      <c r="U457" s="21">
        <f t="shared" ref="U457" si="751">(L457+N457)</f>
        <v>1.2123105021969947</v>
      </c>
    </row>
    <row r="458" spans="1:21" ht="16" hidden="1" thickBot="1" x14ac:dyDescent="0.25">
      <c r="A458" s="14"/>
      <c r="B458" s="15"/>
      <c r="C458" s="16"/>
      <c r="D458" s="16"/>
      <c r="E458" s="17"/>
      <c r="F458" s="17"/>
      <c r="G458" s="18"/>
      <c r="H458" s="19"/>
      <c r="I458" s="20"/>
      <c r="J458" s="20"/>
      <c r="K458" s="19"/>
      <c r="L458" s="19"/>
      <c r="M458" s="19"/>
      <c r="N458" s="19"/>
      <c r="O458" s="19"/>
      <c r="P458" s="19"/>
      <c r="Q458" s="19"/>
      <c r="R458" s="19"/>
      <c r="S458" s="19"/>
      <c r="T458" s="19"/>
      <c r="U458" s="21"/>
    </row>
    <row r="459" spans="1:21" ht="16" hidden="1" thickBot="1" x14ac:dyDescent="0.25">
      <c r="A459" s="14"/>
      <c r="B459" s="15"/>
      <c r="C459" s="16"/>
      <c r="D459" s="16"/>
      <c r="E459" s="17"/>
      <c r="F459" s="17"/>
      <c r="G459" s="18"/>
      <c r="H459" s="19"/>
      <c r="I459" s="20"/>
      <c r="J459" s="20"/>
      <c r="K459" s="19"/>
      <c r="L459" s="19"/>
      <c r="M459" s="19"/>
      <c r="N459" s="19"/>
      <c r="O459" s="19"/>
      <c r="P459" s="19"/>
      <c r="Q459" s="19"/>
      <c r="R459" s="19"/>
      <c r="S459" s="19"/>
      <c r="T459" s="19"/>
      <c r="U459" s="21"/>
    </row>
    <row r="460" spans="1:21" ht="16" hidden="1" thickBot="1" x14ac:dyDescent="0.25">
      <c r="A460" s="14">
        <v>2015</v>
      </c>
      <c r="B460" s="15" t="s">
        <v>25</v>
      </c>
      <c r="C460" s="16" t="s">
        <v>22</v>
      </c>
      <c r="D460" s="16" t="str">
        <f>A460&amp;"_"&amp;B460&amp;"_"&amp;C460</f>
        <v>2015_2015 Sample Plot # 04_Avi</v>
      </c>
      <c r="E460" s="17">
        <v>3.4</v>
      </c>
      <c r="F460" s="17">
        <f t="shared" si="718"/>
        <v>1.3</v>
      </c>
      <c r="G460" s="18">
        <v>130</v>
      </c>
      <c r="H460" s="19">
        <f t="shared" ref="H460:H511" si="752">I460/100</f>
        <v>2.79</v>
      </c>
      <c r="I460" s="20">
        <f t="shared" si="719"/>
        <v>279</v>
      </c>
      <c r="J460" s="20">
        <v>876.61799999999994</v>
      </c>
      <c r="K460" s="19">
        <f>2.14*(LOG(H460,10))+0.2</f>
        <v>1.1535929950054988</v>
      </c>
      <c r="L460" s="19">
        <f t="shared" ref="L460" si="753">10^K460</f>
        <v>14.242721918530908</v>
      </c>
      <c r="M460" s="19">
        <f t="shared" si="635"/>
        <v>0.56970887674123627</v>
      </c>
      <c r="N460" s="19">
        <f t="shared" ref="N460" si="754">0.923*L460</f>
        <v>13.146032330804028</v>
      </c>
      <c r="O460" s="19">
        <f t="shared" si="637"/>
        <v>0.52584129323216111</v>
      </c>
      <c r="P460" s="19">
        <f t="shared" si="638"/>
        <v>1.0955501699733974</v>
      </c>
      <c r="Q460" s="19">
        <f t="shared" si="639"/>
        <v>6.8365065208948357</v>
      </c>
      <c r="R460" s="19">
        <f t="shared" si="640"/>
        <v>5.1269526090135713</v>
      </c>
      <c r="S460" s="19">
        <f t="shared" si="641"/>
        <v>11.963459129908408</v>
      </c>
      <c r="T460" s="19">
        <f t="shared" si="642"/>
        <v>0.4785383651963363</v>
      </c>
      <c r="U460" s="21">
        <f t="shared" si="643"/>
        <v>27.388754249334937</v>
      </c>
    </row>
    <row r="461" spans="1:21" ht="16" hidden="1" thickBot="1" x14ac:dyDescent="0.25">
      <c r="A461" s="14"/>
      <c r="B461" s="15"/>
      <c r="C461" s="16"/>
      <c r="D461" s="16"/>
      <c r="E461" s="17"/>
      <c r="F461" s="17"/>
      <c r="G461" s="18"/>
      <c r="H461" s="19"/>
      <c r="I461" s="20"/>
      <c r="J461" s="20"/>
      <c r="K461" s="19"/>
      <c r="L461" s="19"/>
      <c r="M461" s="19"/>
      <c r="N461" s="19"/>
      <c r="O461" s="19"/>
      <c r="P461" s="19"/>
      <c r="Q461" s="19"/>
      <c r="R461" s="19"/>
      <c r="S461" s="19"/>
      <c r="T461" s="19"/>
      <c r="U461" s="21"/>
    </row>
    <row r="462" spans="1:21" ht="16" hidden="1" thickBot="1" x14ac:dyDescent="0.25">
      <c r="A462" s="14">
        <v>2015</v>
      </c>
      <c r="B462" s="15" t="s">
        <v>25</v>
      </c>
      <c r="C462" s="16" t="s">
        <v>22</v>
      </c>
      <c r="D462" s="16" t="str">
        <f>A462&amp;"_"&amp;B462&amp;"_"&amp;C462</f>
        <v>2015_2015 Sample Plot # 04_Avi</v>
      </c>
      <c r="E462" s="17">
        <v>4.2</v>
      </c>
      <c r="F462" s="17">
        <f t="shared" si="718"/>
        <v>1.36</v>
      </c>
      <c r="G462" s="18">
        <v>136</v>
      </c>
      <c r="H462" s="19">
        <f t="shared" si="752"/>
        <v>2.4200000000000004</v>
      </c>
      <c r="I462" s="20">
        <f t="shared" si="719"/>
        <v>242.00000000000003</v>
      </c>
      <c r="J462" s="20">
        <v>760.36400000000003</v>
      </c>
      <c r="K462" s="19">
        <f>2.14*(LOG(H462,10))+0.2</f>
        <v>1.021364883198123</v>
      </c>
      <c r="L462" s="19">
        <f t="shared" ref="L462" si="755">10^K462</f>
        <v>10.504245980920992</v>
      </c>
      <c r="M462" s="19">
        <f t="shared" ref="M462:M511" si="756">L462*40/1000</f>
        <v>0.42016983923683965</v>
      </c>
      <c r="N462" s="19">
        <f t="shared" ref="N462" si="757">0.923*L462</f>
        <v>9.6954190403900764</v>
      </c>
      <c r="O462" s="19">
        <f t="shared" ref="O462" si="758">N462*40/1000</f>
        <v>0.38781676161560308</v>
      </c>
      <c r="P462" s="19">
        <f t="shared" ref="P462" si="759">M462+O462</f>
        <v>0.80798660085244278</v>
      </c>
      <c r="Q462" s="19">
        <f t="shared" ref="Q462:Q511" si="760">L462*0.48</f>
        <v>5.042038070842076</v>
      </c>
      <c r="R462" s="19">
        <f t="shared" ref="R462" si="761">N462*0.39</f>
        <v>3.7812134257521297</v>
      </c>
      <c r="S462" s="19">
        <f t="shared" ref="S462" si="762">R462+Q462</f>
        <v>8.8232514965942066</v>
      </c>
      <c r="T462" s="19">
        <f t="shared" ref="T462" si="763">S462*40/1000</f>
        <v>0.3529300598637683</v>
      </c>
      <c r="U462" s="21">
        <f t="shared" ref="U462:U511" si="764">(L462+N462)</f>
        <v>20.19966502131107</v>
      </c>
    </row>
    <row r="463" spans="1:21" ht="16" hidden="1" thickBot="1" x14ac:dyDescent="0.25">
      <c r="A463" s="14"/>
      <c r="B463" s="15"/>
      <c r="C463" s="16"/>
      <c r="D463" s="16"/>
      <c r="E463" s="17"/>
      <c r="F463" s="17"/>
      <c r="G463" s="18"/>
      <c r="H463" s="19"/>
      <c r="I463" s="20"/>
      <c r="J463" s="20"/>
      <c r="K463" s="19"/>
      <c r="L463" s="19"/>
      <c r="M463" s="19"/>
      <c r="N463" s="19"/>
      <c r="O463" s="19"/>
      <c r="P463" s="19"/>
      <c r="Q463" s="19"/>
      <c r="R463" s="19"/>
      <c r="S463" s="19"/>
      <c r="T463" s="19"/>
      <c r="U463" s="21"/>
    </row>
    <row r="464" spans="1:21" ht="16" hidden="1" thickBot="1" x14ac:dyDescent="0.25">
      <c r="A464" s="14"/>
      <c r="B464" s="15"/>
      <c r="C464" s="16"/>
      <c r="D464" s="16"/>
      <c r="E464" s="17"/>
      <c r="F464" s="17"/>
      <c r="G464" s="18"/>
      <c r="H464" s="19"/>
      <c r="I464" s="20"/>
      <c r="J464" s="20"/>
      <c r="K464" s="19"/>
      <c r="L464" s="19"/>
      <c r="M464" s="19"/>
      <c r="N464" s="19"/>
      <c r="O464" s="19"/>
      <c r="P464" s="19"/>
      <c r="Q464" s="19"/>
      <c r="R464" s="19"/>
      <c r="S464" s="19"/>
      <c r="T464" s="19"/>
      <c r="U464" s="21"/>
    </row>
    <row r="465" spans="1:21" ht="16" hidden="1" thickBot="1" x14ac:dyDescent="0.25">
      <c r="A465" s="14">
        <v>2015</v>
      </c>
      <c r="B465" s="15" t="s">
        <v>25</v>
      </c>
      <c r="C465" s="16" t="s">
        <v>22</v>
      </c>
      <c r="D465" s="16" t="str">
        <f>A465&amp;"_"&amp;B465&amp;"_"&amp;C465</f>
        <v>2015_2015 Sample Plot # 04_Avi</v>
      </c>
      <c r="E465" s="17">
        <v>1.4</v>
      </c>
      <c r="F465" s="17">
        <f t="shared" si="718"/>
        <v>0.8</v>
      </c>
      <c r="G465" s="18">
        <v>80</v>
      </c>
      <c r="H465" s="19">
        <f t="shared" si="752"/>
        <v>1.07</v>
      </c>
      <c r="I465" s="20">
        <f t="shared" si="719"/>
        <v>107.00000000000001</v>
      </c>
      <c r="J465" s="20">
        <v>336.19400000000002</v>
      </c>
      <c r="K465" s="19">
        <f t="shared" ref="K465:K466" si="765">2.14*(LOG(H465,10))+0.2</f>
        <v>0.26288128424634871</v>
      </c>
      <c r="L465" s="19">
        <f t="shared" ref="L465:L466" si="766">10^K465</f>
        <v>1.8318136219492935</v>
      </c>
      <c r="M465" s="19">
        <f t="shared" si="756"/>
        <v>7.3272544877971746E-2</v>
      </c>
      <c r="N465" s="19">
        <f t="shared" ref="N465:N466" si="767">0.923*L465</f>
        <v>1.6907639730591981</v>
      </c>
      <c r="O465" s="19">
        <f t="shared" si="637"/>
        <v>6.7630558922367925E-2</v>
      </c>
      <c r="P465" s="19">
        <f t="shared" si="638"/>
        <v>0.14090310380033966</v>
      </c>
      <c r="Q465" s="19">
        <f t="shared" si="760"/>
        <v>0.87927053853566084</v>
      </c>
      <c r="R465" s="19">
        <f t="shared" si="640"/>
        <v>0.65939794949308728</v>
      </c>
      <c r="S465" s="19">
        <f t="shared" si="641"/>
        <v>1.538668488028748</v>
      </c>
      <c r="T465" s="19">
        <f t="shared" si="642"/>
        <v>6.1546739521149918E-2</v>
      </c>
      <c r="U465" s="21">
        <f t="shared" si="764"/>
        <v>3.5225775950084914</v>
      </c>
    </row>
    <row r="466" spans="1:21" ht="16" hidden="1" thickBot="1" x14ac:dyDescent="0.25">
      <c r="A466" s="14">
        <v>2015</v>
      </c>
      <c r="B466" s="15" t="s">
        <v>25</v>
      </c>
      <c r="C466" s="16" t="s">
        <v>22</v>
      </c>
      <c r="D466" s="16" t="str">
        <f>A466&amp;"_"&amp;B466&amp;"_"&amp;C466</f>
        <v>2015_2015 Sample Plot # 04_Avi</v>
      </c>
      <c r="E466" s="17">
        <v>4.2</v>
      </c>
      <c r="F466" s="17">
        <f t="shared" si="718"/>
        <v>1.3</v>
      </c>
      <c r="G466" s="18">
        <v>130</v>
      </c>
      <c r="H466" s="19">
        <f t="shared" si="752"/>
        <v>1.39</v>
      </c>
      <c r="I466" s="20">
        <f t="shared" si="719"/>
        <v>139</v>
      </c>
      <c r="J466" s="20">
        <v>436.738</v>
      </c>
      <c r="K466" s="19">
        <f t="shared" si="765"/>
        <v>0.50605167254376338</v>
      </c>
      <c r="L466" s="19">
        <f t="shared" si="766"/>
        <v>3.2066508305005659</v>
      </c>
      <c r="M466" s="19">
        <f t="shared" si="756"/>
        <v>0.12826603322002261</v>
      </c>
      <c r="N466" s="19">
        <f t="shared" si="767"/>
        <v>2.9597387165520224</v>
      </c>
      <c r="O466" s="19">
        <f t="shared" si="637"/>
        <v>0.1183895486620809</v>
      </c>
      <c r="P466" s="19">
        <f t="shared" si="638"/>
        <v>0.24665558188210351</v>
      </c>
      <c r="Q466" s="19">
        <f t="shared" si="760"/>
        <v>1.5391923986402716</v>
      </c>
      <c r="R466" s="19">
        <f t="shared" si="640"/>
        <v>1.1542980994552887</v>
      </c>
      <c r="S466" s="19">
        <f t="shared" si="641"/>
        <v>2.6934904980955601</v>
      </c>
      <c r="T466" s="19">
        <f t="shared" si="642"/>
        <v>0.1077396199238224</v>
      </c>
      <c r="U466" s="21">
        <f t="shared" si="764"/>
        <v>6.1663895470525887</v>
      </c>
    </row>
    <row r="467" spans="1:21" ht="16" hidden="1" thickBot="1" x14ac:dyDescent="0.25">
      <c r="A467" s="14"/>
      <c r="B467" s="15"/>
      <c r="C467" s="16"/>
      <c r="D467" s="16"/>
      <c r="E467" s="17"/>
      <c r="F467" s="17"/>
      <c r="G467" s="18"/>
      <c r="H467" s="19"/>
      <c r="I467" s="20"/>
      <c r="J467" s="20"/>
      <c r="K467" s="19"/>
      <c r="L467" s="19"/>
      <c r="M467" s="19"/>
      <c r="N467" s="19"/>
      <c r="O467" s="19"/>
      <c r="P467" s="19"/>
      <c r="Q467" s="19"/>
      <c r="R467" s="19"/>
      <c r="S467" s="19"/>
      <c r="T467" s="19"/>
      <c r="U467" s="21"/>
    </row>
    <row r="468" spans="1:21" ht="16" hidden="1" thickBot="1" x14ac:dyDescent="0.25">
      <c r="A468" s="14">
        <v>2015</v>
      </c>
      <c r="B468" s="15" t="s">
        <v>25</v>
      </c>
      <c r="C468" s="16" t="s">
        <v>22</v>
      </c>
      <c r="D468" s="16" t="str">
        <f>A468&amp;"_"&amp;B468&amp;"_"&amp;C468</f>
        <v>2015_2015 Sample Plot # 04_Avi</v>
      </c>
      <c r="E468" s="17">
        <v>1.6</v>
      </c>
      <c r="F468" s="17">
        <f t="shared" si="718"/>
        <v>0.6</v>
      </c>
      <c r="G468" s="18">
        <v>60</v>
      </c>
      <c r="H468" s="19">
        <f t="shared" si="752"/>
        <v>0.88</v>
      </c>
      <c r="I468" s="20">
        <f t="shared" si="719"/>
        <v>88</v>
      </c>
      <c r="J468" s="20">
        <v>276.49599999999998</v>
      </c>
      <c r="K468" s="19">
        <f t="shared" ref="K468:K469" si="768">2.14*(LOG(H468,10))+0.2</f>
        <v>8.1192918401360892E-2</v>
      </c>
      <c r="L468" s="19">
        <f t="shared" ref="L468:L469" si="769">10^K468</f>
        <v>1.2055713495427753</v>
      </c>
      <c r="M468" s="19">
        <f t="shared" ref="M468:M469" si="770">L468*40/1000</f>
        <v>4.8222853981711014E-2</v>
      </c>
      <c r="N468" s="19">
        <f t="shared" ref="N468:N469" si="771">0.923*L468</f>
        <v>1.1127423556279816</v>
      </c>
      <c r="O468" s="19">
        <f t="shared" ref="O468:O511" si="772">N468*40/1000</f>
        <v>4.4509694225119259E-2</v>
      </c>
      <c r="P468" s="19">
        <f t="shared" ref="P468:P511" si="773">M468+O468</f>
        <v>9.2732548206830273E-2</v>
      </c>
      <c r="Q468" s="19">
        <f t="shared" ref="Q468:Q469" si="774">L468*0.48</f>
        <v>0.57867424778053211</v>
      </c>
      <c r="R468" s="19">
        <f t="shared" ref="R468:R511" si="775">N468*0.39</f>
        <v>0.43396951869491285</v>
      </c>
      <c r="S468" s="19">
        <f t="shared" ref="S468:S511" si="776">R468+Q468</f>
        <v>1.0126437664754451</v>
      </c>
      <c r="T468" s="19">
        <f t="shared" ref="T468:T511" si="777">S468*40/1000</f>
        <v>4.0505750659017806E-2</v>
      </c>
      <c r="U468" s="21">
        <f t="shared" ref="U468:U469" si="778">(L468+N468)</f>
        <v>2.3183137051707572</v>
      </c>
    </row>
    <row r="469" spans="1:21" ht="16" hidden="1" thickBot="1" x14ac:dyDescent="0.25">
      <c r="A469" s="14">
        <v>2015</v>
      </c>
      <c r="B469" s="15" t="s">
        <v>25</v>
      </c>
      <c r="C469" s="16" t="s">
        <v>22</v>
      </c>
      <c r="D469" s="16" t="str">
        <f>A469&amp;"_"&amp;B469&amp;"_"&amp;C469</f>
        <v>2015_2015 Sample Plot # 04_Avi</v>
      </c>
      <c r="E469" s="17">
        <v>2.9</v>
      </c>
      <c r="F469" s="17">
        <f t="shared" si="718"/>
        <v>0.78</v>
      </c>
      <c r="G469" s="18">
        <v>78</v>
      </c>
      <c r="H469" s="19">
        <f t="shared" si="752"/>
        <v>1.6899999999999997</v>
      </c>
      <c r="I469" s="20">
        <f t="shared" si="719"/>
        <v>168.99999999999997</v>
      </c>
      <c r="J469" s="20">
        <v>530.99799999999993</v>
      </c>
      <c r="K469" s="19">
        <f t="shared" si="768"/>
        <v>0.68767754787326119</v>
      </c>
      <c r="L469" s="19">
        <f t="shared" si="769"/>
        <v>4.8716664748427059</v>
      </c>
      <c r="M469" s="19">
        <f t="shared" si="770"/>
        <v>0.19486665899370822</v>
      </c>
      <c r="N469" s="19">
        <f t="shared" si="771"/>
        <v>4.4965481562798173</v>
      </c>
      <c r="O469" s="19">
        <f t="shared" si="772"/>
        <v>0.17986192625119271</v>
      </c>
      <c r="P469" s="19">
        <f t="shared" si="773"/>
        <v>0.37472858524490094</v>
      </c>
      <c r="Q469" s="19">
        <f t="shared" si="774"/>
        <v>2.3383999079244986</v>
      </c>
      <c r="R469" s="19">
        <f t="shared" si="775"/>
        <v>1.7536537809491288</v>
      </c>
      <c r="S469" s="19">
        <f t="shared" si="776"/>
        <v>4.0920536888736274</v>
      </c>
      <c r="T469" s="19">
        <f t="shared" si="777"/>
        <v>0.16368214755494509</v>
      </c>
      <c r="U469" s="21">
        <f t="shared" si="778"/>
        <v>9.3682146311225232</v>
      </c>
    </row>
    <row r="470" spans="1:21" ht="16" hidden="1" thickBot="1" x14ac:dyDescent="0.25">
      <c r="A470" s="14"/>
      <c r="B470" s="15"/>
      <c r="C470" s="16"/>
      <c r="D470" s="16"/>
      <c r="E470" s="17"/>
      <c r="F470" s="17"/>
      <c r="G470" s="18"/>
      <c r="H470" s="19"/>
      <c r="I470" s="20"/>
      <c r="J470" s="20"/>
      <c r="K470" s="19"/>
      <c r="L470" s="19"/>
      <c r="M470" s="19"/>
      <c r="N470" s="19"/>
      <c r="O470" s="19"/>
      <c r="P470" s="19"/>
      <c r="Q470" s="19"/>
      <c r="R470" s="19"/>
      <c r="S470" s="19"/>
      <c r="T470" s="19"/>
      <c r="U470" s="21"/>
    </row>
    <row r="471" spans="1:21" ht="16" hidden="1" thickBot="1" x14ac:dyDescent="0.25">
      <c r="A471" s="14"/>
      <c r="B471" s="15"/>
      <c r="C471" s="16"/>
      <c r="D471" s="16"/>
      <c r="E471" s="17"/>
      <c r="F471" s="17"/>
      <c r="G471" s="18"/>
      <c r="H471" s="19"/>
      <c r="I471" s="20"/>
      <c r="J471" s="20"/>
      <c r="K471" s="19"/>
      <c r="L471" s="19"/>
      <c r="M471" s="19"/>
      <c r="N471" s="19"/>
      <c r="O471" s="19"/>
      <c r="P471" s="19"/>
      <c r="Q471" s="19"/>
      <c r="R471" s="19"/>
      <c r="S471" s="19"/>
      <c r="T471" s="19"/>
      <c r="U471" s="21"/>
    </row>
    <row r="472" spans="1:21" ht="16" hidden="1" thickBot="1" x14ac:dyDescent="0.25">
      <c r="A472" s="14">
        <v>2015</v>
      </c>
      <c r="B472" s="15" t="s">
        <v>25</v>
      </c>
      <c r="C472" s="16" t="s">
        <v>22</v>
      </c>
      <c r="D472" s="16" t="str">
        <f>A472&amp;"_"&amp;B472&amp;"_"&amp;C472</f>
        <v>2015_2015 Sample Plot # 04_Avi</v>
      </c>
      <c r="E472" s="17">
        <v>2.9</v>
      </c>
      <c r="F472" s="17">
        <f t="shared" si="718"/>
        <v>0.7</v>
      </c>
      <c r="G472" s="18">
        <v>70</v>
      </c>
      <c r="H472" s="19">
        <f t="shared" si="752"/>
        <v>0.85</v>
      </c>
      <c r="I472" s="20">
        <f t="shared" si="719"/>
        <v>85</v>
      </c>
      <c r="J472" s="20">
        <v>267.07</v>
      </c>
      <c r="K472" s="19">
        <f t="shared" ref="K472:K474" si="779">2.14*(LOG(H472,10))+0.2</f>
        <v>4.8956501028586452E-2</v>
      </c>
      <c r="L472" s="19">
        <f t="shared" ref="L472:L474" si="780">10^K472</f>
        <v>1.1193257660906129</v>
      </c>
      <c r="M472" s="19">
        <f t="shared" si="756"/>
        <v>4.4773030643624513E-2</v>
      </c>
      <c r="N472" s="19">
        <f t="shared" ref="N472:N474" si="781">0.923*L472</f>
        <v>1.0331376821016358</v>
      </c>
      <c r="O472" s="19">
        <f t="shared" si="772"/>
        <v>4.1325507284065428E-2</v>
      </c>
      <c r="P472" s="19">
        <f t="shared" si="773"/>
        <v>8.6098537927689942E-2</v>
      </c>
      <c r="Q472" s="19">
        <f t="shared" si="760"/>
        <v>0.53727636772349419</v>
      </c>
      <c r="R472" s="19">
        <f t="shared" si="775"/>
        <v>0.40292369601963796</v>
      </c>
      <c r="S472" s="19">
        <f t="shared" si="776"/>
        <v>0.94020006374313214</v>
      </c>
      <c r="T472" s="19">
        <f t="shared" si="777"/>
        <v>3.7608002549725288E-2</v>
      </c>
      <c r="U472" s="21">
        <f t="shared" si="764"/>
        <v>2.1524634481922487</v>
      </c>
    </row>
    <row r="473" spans="1:21" ht="16" hidden="1" thickBot="1" x14ac:dyDescent="0.25">
      <c r="A473" s="14">
        <v>2015</v>
      </c>
      <c r="B473" s="15" t="s">
        <v>25</v>
      </c>
      <c r="C473" s="16" t="s">
        <v>22</v>
      </c>
      <c r="D473" s="16" t="str">
        <f>A473&amp;"_"&amp;B473&amp;"_"&amp;C473</f>
        <v>2015_2015 Sample Plot # 04_Avi</v>
      </c>
      <c r="E473" s="17">
        <v>1.4</v>
      </c>
      <c r="F473" s="17">
        <f t="shared" si="718"/>
        <v>0.65</v>
      </c>
      <c r="G473" s="18">
        <v>65</v>
      </c>
      <c r="H473" s="19">
        <f t="shared" si="752"/>
        <v>0.45</v>
      </c>
      <c r="I473" s="20">
        <f t="shared" si="719"/>
        <v>45</v>
      </c>
      <c r="J473" s="20">
        <v>141.38999999999999</v>
      </c>
      <c r="K473" s="19">
        <f t="shared" si="779"/>
        <v>-0.54212522052076451</v>
      </c>
      <c r="L473" s="19">
        <f t="shared" si="780"/>
        <v>0.28699529665822876</v>
      </c>
      <c r="M473" s="19">
        <f t="shared" si="756"/>
        <v>1.147981186632915E-2</v>
      </c>
      <c r="N473" s="19">
        <f t="shared" si="781"/>
        <v>0.26489665881554514</v>
      </c>
      <c r="O473" s="19">
        <f t="shared" si="772"/>
        <v>1.0595866352621804E-2</v>
      </c>
      <c r="P473" s="19">
        <f t="shared" si="773"/>
        <v>2.2075678218950956E-2</v>
      </c>
      <c r="Q473" s="19">
        <f t="shared" si="760"/>
        <v>0.13775774239594979</v>
      </c>
      <c r="R473" s="19">
        <f t="shared" si="775"/>
        <v>0.10330969693806261</v>
      </c>
      <c r="S473" s="19">
        <f t="shared" si="776"/>
        <v>0.2410674393340124</v>
      </c>
      <c r="T473" s="19">
        <f t="shared" si="777"/>
        <v>9.6426975733604949E-3</v>
      </c>
      <c r="U473" s="21">
        <f t="shared" si="764"/>
        <v>0.5518919554737739</v>
      </c>
    </row>
    <row r="474" spans="1:21" ht="16" hidden="1" thickBot="1" x14ac:dyDescent="0.25">
      <c r="A474" s="14">
        <v>2015</v>
      </c>
      <c r="B474" s="15" t="s">
        <v>25</v>
      </c>
      <c r="C474" s="16" t="s">
        <v>22</v>
      </c>
      <c r="D474" s="16" t="str">
        <f>A474&amp;"_"&amp;B474&amp;"_"&amp;C474</f>
        <v>2015_2015 Sample Plot # 04_Avi</v>
      </c>
      <c r="E474" s="17">
        <v>1.2</v>
      </c>
      <c r="F474" s="17">
        <f t="shared" si="718"/>
        <v>0.68</v>
      </c>
      <c r="G474" s="18">
        <v>68</v>
      </c>
      <c r="H474" s="19">
        <f t="shared" si="752"/>
        <v>0.55000000000000004</v>
      </c>
      <c r="I474" s="20">
        <f t="shared" si="719"/>
        <v>55</v>
      </c>
      <c r="J474" s="20">
        <v>172.81</v>
      </c>
      <c r="K474" s="19">
        <f t="shared" si="779"/>
        <v>-0.35562384448231815</v>
      </c>
      <c r="L474" s="19">
        <f t="shared" si="780"/>
        <v>0.44093660662483752</v>
      </c>
      <c r="M474" s="19">
        <f t="shared" si="756"/>
        <v>1.7637464264993501E-2</v>
      </c>
      <c r="N474" s="19">
        <f t="shared" si="781"/>
        <v>0.40698448791472508</v>
      </c>
      <c r="O474" s="19">
        <f t="shared" si="772"/>
        <v>1.6279379516589004E-2</v>
      </c>
      <c r="P474" s="19">
        <f t="shared" si="773"/>
        <v>3.3916843781582509E-2</v>
      </c>
      <c r="Q474" s="19">
        <f t="shared" si="760"/>
        <v>0.211649571179922</v>
      </c>
      <c r="R474" s="19">
        <f t="shared" si="775"/>
        <v>0.1587239502867428</v>
      </c>
      <c r="S474" s="19">
        <f t="shared" si="776"/>
        <v>0.3703735214666648</v>
      </c>
      <c r="T474" s="19">
        <f t="shared" si="777"/>
        <v>1.4814940858666591E-2</v>
      </c>
      <c r="U474" s="21">
        <f t="shared" si="764"/>
        <v>0.84792109453956255</v>
      </c>
    </row>
    <row r="475" spans="1:21" ht="16" hidden="1" thickBot="1" x14ac:dyDescent="0.25">
      <c r="A475" s="38"/>
      <c r="B475" s="39"/>
      <c r="C475" s="40"/>
      <c r="D475" s="40"/>
      <c r="E475" s="41"/>
      <c r="F475" s="41"/>
      <c r="G475" s="42"/>
      <c r="H475" s="43"/>
      <c r="I475" s="44"/>
      <c r="J475" s="44"/>
      <c r="K475" s="43"/>
      <c r="L475" s="43"/>
      <c r="M475" s="43"/>
      <c r="N475" s="43"/>
      <c r="O475" s="43"/>
      <c r="P475" s="43"/>
      <c r="Q475" s="43"/>
      <c r="R475" s="43"/>
      <c r="S475" s="43"/>
      <c r="T475" s="43"/>
      <c r="U475" s="45"/>
    </row>
    <row r="476" spans="1:21" ht="16" hidden="1" thickBot="1" x14ac:dyDescent="0.25">
      <c r="A476" s="6"/>
      <c r="B476" s="7"/>
      <c r="C476" s="8"/>
      <c r="D476" s="8"/>
      <c r="E476" s="9"/>
      <c r="F476" s="9"/>
      <c r="G476" s="10"/>
      <c r="H476" s="11"/>
      <c r="I476" s="12"/>
      <c r="J476" s="12"/>
      <c r="K476" s="11"/>
      <c r="L476" s="11"/>
      <c r="M476" s="11"/>
      <c r="N476" s="11"/>
      <c r="O476" s="11"/>
      <c r="P476" s="11"/>
      <c r="Q476" s="11"/>
      <c r="R476" s="11"/>
      <c r="S476" s="11"/>
      <c r="T476" s="11"/>
      <c r="U476" s="13"/>
    </row>
    <row r="477" spans="1:21" ht="16" hidden="1" thickBot="1" x14ac:dyDescent="0.25">
      <c r="A477" s="14"/>
      <c r="B477" s="15"/>
      <c r="C477" s="16"/>
      <c r="D477" s="16"/>
      <c r="E477" s="17"/>
      <c r="F477" s="17"/>
      <c r="G477" s="18"/>
      <c r="H477" s="19"/>
      <c r="I477" s="20"/>
      <c r="J477" s="22"/>
      <c r="K477" s="19"/>
      <c r="L477" s="19"/>
      <c r="M477" s="19"/>
      <c r="N477" s="19"/>
      <c r="O477" s="19"/>
      <c r="P477" s="19"/>
      <c r="Q477" s="19"/>
      <c r="R477" s="19"/>
      <c r="S477" s="19"/>
      <c r="T477" s="19"/>
      <c r="U477" s="21"/>
    </row>
    <row r="478" spans="1:21" ht="16" hidden="1" thickBot="1" x14ac:dyDescent="0.25">
      <c r="A478" s="14"/>
      <c r="B478" s="15"/>
      <c r="C478" s="16"/>
      <c r="D478" s="16"/>
      <c r="E478" s="17"/>
      <c r="F478" s="17"/>
      <c r="G478" s="18"/>
      <c r="H478" s="19"/>
      <c r="I478" s="20"/>
      <c r="J478" s="22"/>
      <c r="K478" s="19"/>
      <c r="L478" s="19"/>
      <c r="M478" s="19"/>
      <c r="N478" s="19"/>
      <c r="O478" s="19"/>
      <c r="P478" s="19"/>
      <c r="Q478" s="19"/>
      <c r="R478" s="19"/>
      <c r="S478" s="19"/>
      <c r="T478" s="19"/>
      <c r="U478" s="21"/>
    </row>
    <row r="479" spans="1:21" ht="16" hidden="1" thickBot="1" x14ac:dyDescent="0.25">
      <c r="A479" s="14">
        <v>2015</v>
      </c>
      <c r="B479" s="15" t="s">
        <v>26</v>
      </c>
      <c r="C479" s="16" t="s">
        <v>22</v>
      </c>
      <c r="D479" s="16" t="str">
        <f t="shared" ref="D479:D485" si="782">A479&amp;"_"&amp;B479&amp;"_"&amp;C479</f>
        <v>2015_2015 Sample Plot # 05_Avi</v>
      </c>
      <c r="E479" s="17">
        <v>2.5</v>
      </c>
      <c r="F479" s="17">
        <f t="shared" si="718"/>
        <v>1.7</v>
      </c>
      <c r="G479" s="18">
        <v>170</v>
      </c>
      <c r="H479" s="19">
        <f t="shared" si="752"/>
        <v>1.8029917250159135</v>
      </c>
      <c r="I479" s="20">
        <f t="shared" si="719"/>
        <v>180.29917250159136</v>
      </c>
      <c r="J479" s="20">
        <v>566.5</v>
      </c>
      <c r="K479" s="19">
        <f t="shared" ref="K479:K485" si="783">2.14*(LOG(H479,10))+0.2</f>
        <v>0.74782658968028781</v>
      </c>
      <c r="L479" s="19">
        <f t="shared" ref="L479:L485" si="784">10^K479</f>
        <v>5.5953413936958993</v>
      </c>
      <c r="M479" s="19">
        <f t="shared" si="756"/>
        <v>0.22381365574783599</v>
      </c>
      <c r="N479" s="19">
        <f t="shared" ref="N479:N485" si="785">0.923*L479</f>
        <v>5.1645001063813156</v>
      </c>
      <c r="O479" s="19">
        <f t="shared" si="772"/>
        <v>0.20658000425525261</v>
      </c>
      <c r="P479" s="19">
        <f t="shared" si="773"/>
        <v>0.4303936600030886</v>
      </c>
      <c r="Q479" s="19">
        <f t="shared" si="760"/>
        <v>2.6857638689740315</v>
      </c>
      <c r="R479" s="19">
        <f t="shared" si="775"/>
        <v>2.014155041488713</v>
      </c>
      <c r="S479" s="19">
        <f t="shared" si="776"/>
        <v>4.6999189104627446</v>
      </c>
      <c r="T479" s="19">
        <f t="shared" si="777"/>
        <v>0.1879967564185098</v>
      </c>
      <c r="U479" s="21">
        <f t="shared" si="764"/>
        <v>10.759841500077215</v>
      </c>
    </row>
    <row r="480" spans="1:21" ht="16" hidden="1" thickBot="1" x14ac:dyDescent="0.25">
      <c r="A480" s="14">
        <v>2015</v>
      </c>
      <c r="B480" s="15" t="s">
        <v>26</v>
      </c>
      <c r="C480" s="16" t="s">
        <v>22</v>
      </c>
      <c r="D480" s="16" t="str">
        <f t="shared" si="782"/>
        <v>2015_2015 Sample Plot # 05_Avi</v>
      </c>
      <c r="E480" s="17">
        <v>2.35</v>
      </c>
      <c r="F480" s="17">
        <f t="shared" si="718"/>
        <v>1.1000000000000001</v>
      </c>
      <c r="G480" s="18">
        <v>110</v>
      </c>
      <c r="H480" s="19">
        <f t="shared" si="752"/>
        <v>2.2581158497772127</v>
      </c>
      <c r="I480" s="20">
        <f t="shared" si="719"/>
        <v>225.81158497772125</v>
      </c>
      <c r="J480" s="20">
        <v>709.50000000000011</v>
      </c>
      <c r="K480" s="19">
        <f t="shared" si="783"/>
        <v>0.95701690885161228</v>
      </c>
      <c r="L480" s="19">
        <f t="shared" si="784"/>
        <v>9.057678654408706</v>
      </c>
      <c r="M480" s="19">
        <f t="shared" si="756"/>
        <v>0.36230714617634824</v>
      </c>
      <c r="N480" s="19">
        <f t="shared" si="785"/>
        <v>8.3602373980192368</v>
      </c>
      <c r="O480" s="19">
        <f t="shared" si="772"/>
        <v>0.33440949592076946</v>
      </c>
      <c r="P480" s="19">
        <f t="shared" si="773"/>
        <v>0.6967166420971177</v>
      </c>
      <c r="Q480" s="19">
        <f t="shared" si="760"/>
        <v>4.3476857541161786</v>
      </c>
      <c r="R480" s="19">
        <f t="shared" si="775"/>
        <v>3.2604925852275026</v>
      </c>
      <c r="S480" s="19">
        <f t="shared" si="776"/>
        <v>7.6081783393436808</v>
      </c>
      <c r="T480" s="19">
        <f t="shared" si="777"/>
        <v>0.30432713357374724</v>
      </c>
      <c r="U480" s="21">
        <f t="shared" si="764"/>
        <v>17.417916052427941</v>
      </c>
    </row>
    <row r="481" spans="1:21" ht="16" hidden="1" thickBot="1" x14ac:dyDescent="0.25">
      <c r="A481" s="14">
        <v>2015</v>
      </c>
      <c r="B481" s="15" t="s">
        <v>26</v>
      </c>
      <c r="C481" s="16" t="s">
        <v>22</v>
      </c>
      <c r="D481" s="16" t="str">
        <f t="shared" si="782"/>
        <v>2015_2015 Sample Plot # 05_Avi</v>
      </c>
      <c r="E481" s="17">
        <v>4.28</v>
      </c>
      <c r="F481" s="17">
        <f t="shared" si="718"/>
        <v>1.25</v>
      </c>
      <c r="G481" s="18">
        <v>125</v>
      </c>
      <c r="H481" s="19">
        <f t="shared" si="752"/>
        <v>3.7985359643539147</v>
      </c>
      <c r="I481" s="20">
        <f t="shared" si="719"/>
        <v>379.85359643539147</v>
      </c>
      <c r="J481" s="20">
        <v>1193.5</v>
      </c>
      <c r="K481" s="19">
        <f t="shared" si="783"/>
        <v>1.4403787592470723</v>
      </c>
      <c r="L481" s="19">
        <f t="shared" si="784"/>
        <v>27.566317838786009</v>
      </c>
      <c r="M481" s="19">
        <f t="shared" si="756"/>
        <v>1.1026527135514406</v>
      </c>
      <c r="N481" s="19">
        <f t="shared" si="785"/>
        <v>25.443711365199487</v>
      </c>
      <c r="O481" s="19">
        <f t="shared" si="772"/>
        <v>1.0177484546079796</v>
      </c>
      <c r="P481" s="19">
        <f t="shared" si="773"/>
        <v>2.1204011681594199</v>
      </c>
      <c r="Q481" s="19">
        <f t="shared" si="760"/>
        <v>13.231832562617283</v>
      </c>
      <c r="R481" s="19">
        <f t="shared" si="775"/>
        <v>9.9230474324278006</v>
      </c>
      <c r="S481" s="19">
        <f t="shared" si="776"/>
        <v>23.154879995045086</v>
      </c>
      <c r="T481" s="19">
        <f t="shared" si="777"/>
        <v>0.92619519980180354</v>
      </c>
      <c r="U481" s="21">
        <f t="shared" si="764"/>
        <v>53.010029203985496</v>
      </c>
    </row>
    <row r="482" spans="1:21" ht="16" hidden="1" thickBot="1" x14ac:dyDescent="0.25">
      <c r="A482" s="14">
        <v>2015</v>
      </c>
      <c r="B482" s="15" t="s">
        <v>26</v>
      </c>
      <c r="C482" s="16" t="s">
        <v>22</v>
      </c>
      <c r="D482" s="16" t="str">
        <f t="shared" si="782"/>
        <v>2015_2015 Sample Plot # 05_Avi</v>
      </c>
      <c r="E482" s="17">
        <v>2.54</v>
      </c>
      <c r="F482" s="17">
        <f t="shared" si="718"/>
        <v>1.7</v>
      </c>
      <c r="G482" s="18">
        <v>170</v>
      </c>
      <c r="H482" s="19">
        <f t="shared" si="752"/>
        <v>1.9745385105028648</v>
      </c>
      <c r="I482" s="20">
        <f t="shared" si="719"/>
        <v>197.45385105028649</v>
      </c>
      <c r="J482" s="20">
        <v>620.40000000000009</v>
      </c>
      <c r="K482" s="19">
        <f t="shared" si="783"/>
        <v>0.83229640205649158</v>
      </c>
      <c r="L482" s="19">
        <f t="shared" si="784"/>
        <v>6.7966734117472782</v>
      </c>
      <c r="M482" s="19">
        <f t="shared" si="756"/>
        <v>0.27186693646989113</v>
      </c>
      <c r="N482" s="19">
        <f t="shared" si="785"/>
        <v>6.2733295590427378</v>
      </c>
      <c r="O482" s="19">
        <f t="shared" si="772"/>
        <v>0.25093318236170947</v>
      </c>
      <c r="P482" s="19">
        <f t="shared" si="773"/>
        <v>0.5228001188316006</v>
      </c>
      <c r="Q482" s="19">
        <f t="shared" si="760"/>
        <v>3.2624032376386936</v>
      </c>
      <c r="R482" s="19">
        <f t="shared" si="775"/>
        <v>2.446598528026668</v>
      </c>
      <c r="S482" s="19">
        <f t="shared" si="776"/>
        <v>5.7090017656653611</v>
      </c>
      <c r="T482" s="19">
        <f t="shared" si="777"/>
        <v>0.22836007062661445</v>
      </c>
      <c r="U482" s="21">
        <f t="shared" si="764"/>
        <v>13.070002970790016</v>
      </c>
    </row>
    <row r="483" spans="1:21" ht="16" hidden="1" thickBot="1" x14ac:dyDescent="0.25">
      <c r="A483" s="14">
        <v>2015</v>
      </c>
      <c r="B483" s="15" t="s">
        <v>26</v>
      </c>
      <c r="C483" s="16" t="s">
        <v>22</v>
      </c>
      <c r="D483" s="16" t="str">
        <f t="shared" si="782"/>
        <v>2015_2015 Sample Plot # 05_Avi</v>
      </c>
      <c r="E483" s="17">
        <v>3.26</v>
      </c>
      <c r="F483" s="17">
        <f t="shared" si="718"/>
        <v>1.6</v>
      </c>
      <c r="G483" s="18">
        <v>160</v>
      </c>
      <c r="H483" s="19">
        <f t="shared" si="752"/>
        <v>2.6607256524506688</v>
      </c>
      <c r="I483" s="20">
        <f t="shared" si="719"/>
        <v>266.07256524506687</v>
      </c>
      <c r="J483" s="20">
        <v>836.00000000000011</v>
      </c>
      <c r="K483" s="19">
        <f t="shared" si="783"/>
        <v>1.1095002070130324</v>
      </c>
      <c r="L483" s="19">
        <f t="shared" si="784"/>
        <v>12.867678663868887</v>
      </c>
      <c r="M483" s="19">
        <f t="shared" si="756"/>
        <v>0.51470714655475547</v>
      </c>
      <c r="N483" s="19">
        <f t="shared" si="785"/>
        <v>11.876867406750984</v>
      </c>
      <c r="O483" s="19">
        <f t="shared" si="772"/>
        <v>0.47507469627003934</v>
      </c>
      <c r="P483" s="19">
        <f t="shared" si="773"/>
        <v>0.98978184282479487</v>
      </c>
      <c r="Q483" s="19">
        <f t="shared" si="760"/>
        <v>6.1764857586570656</v>
      </c>
      <c r="R483" s="19">
        <f t="shared" si="775"/>
        <v>4.631978288632884</v>
      </c>
      <c r="S483" s="19">
        <f t="shared" si="776"/>
        <v>10.808464047289949</v>
      </c>
      <c r="T483" s="19">
        <f t="shared" si="777"/>
        <v>0.43233856189159792</v>
      </c>
      <c r="U483" s="21">
        <f t="shared" si="764"/>
        <v>24.744546070619869</v>
      </c>
    </row>
    <row r="484" spans="1:21" ht="16" hidden="1" thickBot="1" x14ac:dyDescent="0.25">
      <c r="A484" s="14">
        <v>2015</v>
      </c>
      <c r="B484" s="15" t="s">
        <v>26</v>
      </c>
      <c r="C484" s="16" t="s">
        <v>22</v>
      </c>
      <c r="D484" s="16" t="str">
        <f t="shared" si="782"/>
        <v>2015_2015 Sample Plot # 05_Avi</v>
      </c>
      <c r="E484" s="17">
        <v>3.15</v>
      </c>
      <c r="F484" s="17">
        <f t="shared" si="718"/>
        <v>1.65</v>
      </c>
      <c r="G484" s="18">
        <v>165</v>
      </c>
      <c r="H484" s="19">
        <f t="shared" si="752"/>
        <v>1.9710375556970086</v>
      </c>
      <c r="I484" s="20">
        <f t="shared" si="719"/>
        <v>197.10375556970087</v>
      </c>
      <c r="J484" s="20">
        <v>619.30000000000007</v>
      </c>
      <c r="K484" s="19">
        <f t="shared" si="783"/>
        <v>0.83064708451402014</v>
      </c>
      <c r="L484" s="19">
        <f t="shared" si="784"/>
        <v>6.7709106764564915</v>
      </c>
      <c r="M484" s="19">
        <f t="shared" si="756"/>
        <v>0.27083642705825967</v>
      </c>
      <c r="N484" s="19">
        <f t="shared" si="785"/>
        <v>6.2495505543693417</v>
      </c>
      <c r="O484" s="19">
        <f t="shared" si="772"/>
        <v>0.24998202217477367</v>
      </c>
      <c r="P484" s="19">
        <f t="shared" si="773"/>
        <v>0.52081844923303333</v>
      </c>
      <c r="Q484" s="19">
        <f t="shared" si="760"/>
        <v>3.2500371246991158</v>
      </c>
      <c r="R484" s="19">
        <f t="shared" si="775"/>
        <v>2.4373247162040435</v>
      </c>
      <c r="S484" s="19">
        <f t="shared" si="776"/>
        <v>5.6873618409031597</v>
      </c>
      <c r="T484" s="19">
        <f t="shared" si="777"/>
        <v>0.22749447363612638</v>
      </c>
      <c r="U484" s="21">
        <f t="shared" si="764"/>
        <v>13.020461230825834</v>
      </c>
    </row>
    <row r="485" spans="1:21" ht="16" hidden="1" thickBot="1" x14ac:dyDescent="0.25">
      <c r="A485" s="14">
        <v>2015</v>
      </c>
      <c r="B485" s="15" t="s">
        <v>26</v>
      </c>
      <c r="C485" s="16" t="s">
        <v>22</v>
      </c>
      <c r="D485" s="16" t="str">
        <f t="shared" si="782"/>
        <v>2015_2015 Sample Plot # 05_Avi</v>
      </c>
      <c r="E485" s="17">
        <v>2.8</v>
      </c>
      <c r="F485" s="17">
        <f t="shared" si="718"/>
        <v>1.5</v>
      </c>
      <c r="G485" s="18">
        <v>150</v>
      </c>
      <c r="H485" s="19">
        <f t="shared" si="752"/>
        <v>1.6454487587523872</v>
      </c>
      <c r="I485" s="20">
        <f t="shared" si="719"/>
        <v>164.54487587523872</v>
      </c>
      <c r="J485" s="20">
        <v>517</v>
      </c>
      <c r="K485" s="19">
        <f t="shared" si="783"/>
        <v>0.66284853551457434</v>
      </c>
      <c r="L485" s="19">
        <f t="shared" si="784"/>
        <v>4.6009608254835133</v>
      </c>
      <c r="M485" s="19">
        <f t="shared" si="756"/>
        <v>0.1840384330193405</v>
      </c>
      <c r="N485" s="19">
        <f t="shared" si="785"/>
        <v>4.2466868419212833</v>
      </c>
      <c r="O485" s="19">
        <f t="shared" si="772"/>
        <v>0.16986747367685132</v>
      </c>
      <c r="P485" s="19">
        <f t="shared" si="773"/>
        <v>0.35390590669619182</v>
      </c>
      <c r="Q485" s="19">
        <f t="shared" si="760"/>
        <v>2.2084611962320864</v>
      </c>
      <c r="R485" s="19">
        <f t="shared" si="775"/>
        <v>1.6562078683493004</v>
      </c>
      <c r="S485" s="19">
        <f t="shared" si="776"/>
        <v>3.8646690645813866</v>
      </c>
      <c r="T485" s="19">
        <f t="shared" si="777"/>
        <v>0.15458676258325546</v>
      </c>
      <c r="U485" s="21">
        <f t="shared" si="764"/>
        <v>8.8476476674047966</v>
      </c>
    </row>
    <row r="486" spans="1:21" ht="16" hidden="1" thickBot="1" x14ac:dyDescent="0.25">
      <c r="A486" s="14"/>
      <c r="B486" s="15"/>
      <c r="C486" s="16"/>
      <c r="D486" s="16"/>
      <c r="E486" s="17"/>
      <c r="F486" s="17"/>
      <c r="G486" s="18"/>
      <c r="H486" s="19"/>
      <c r="I486" s="20"/>
      <c r="J486" s="22"/>
      <c r="K486" s="19"/>
      <c r="L486" s="19"/>
      <c r="M486" s="19"/>
      <c r="N486" s="19"/>
      <c r="O486" s="19"/>
      <c r="P486" s="19"/>
      <c r="Q486" s="19"/>
      <c r="R486" s="19"/>
      <c r="S486" s="19"/>
      <c r="T486" s="19"/>
      <c r="U486" s="21"/>
    </row>
    <row r="487" spans="1:21" ht="16" hidden="1" thickBot="1" x14ac:dyDescent="0.25">
      <c r="A487" s="14"/>
      <c r="B487" s="15"/>
      <c r="C487" s="16"/>
      <c r="D487" s="16"/>
      <c r="E487" s="17"/>
      <c r="F487" s="17"/>
      <c r="G487" s="18"/>
      <c r="H487" s="19"/>
      <c r="I487" s="20"/>
      <c r="J487" s="22"/>
      <c r="K487" s="19"/>
      <c r="L487" s="19"/>
      <c r="M487" s="19"/>
      <c r="N487" s="19"/>
      <c r="O487" s="19"/>
      <c r="P487" s="19"/>
      <c r="Q487" s="19"/>
      <c r="R487" s="19"/>
      <c r="S487" s="19"/>
      <c r="T487" s="19"/>
      <c r="U487" s="21"/>
    </row>
    <row r="488" spans="1:21" ht="16" hidden="1" thickBot="1" x14ac:dyDescent="0.25">
      <c r="A488" s="14"/>
      <c r="B488" s="15"/>
      <c r="C488" s="16"/>
      <c r="D488" s="16"/>
      <c r="E488" s="17"/>
      <c r="F488" s="17"/>
      <c r="G488" s="18"/>
      <c r="H488" s="19"/>
      <c r="I488" s="20"/>
      <c r="J488" s="22"/>
      <c r="K488" s="19"/>
      <c r="L488" s="19"/>
      <c r="M488" s="19"/>
      <c r="N488" s="19"/>
      <c r="O488" s="19"/>
      <c r="P488" s="19"/>
      <c r="Q488" s="19"/>
      <c r="R488" s="19"/>
      <c r="S488" s="19"/>
      <c r="T488" s="19"/>
      <c r="U488" s="21"/>
    </row>
    <row r="489" spans="1:21" ht="16" hidden="1" thickBot="1" x14ac:dyDescent="0.25">
      <c r="A489" s="14"/>
      <c r="B489" s="15"/>
      <c r="C489" s="16"/>
      <c r="D489" s="16"/>
      <c r="E489" s="17"/>
      <c r="F489" s="17"/>
      <c r="G489" s="18"/>
      <c r="H489" s="19"/>
      <c r="I489" s="20"/>
      <c r="J489" s="22"/>
      <c r="K489" s="19"/>
      <c r="L489" s="19"/>
      <c r="M489" s="19"/>
      <c r="N489" s="19"/>
      <c r="O489" s="19"/>
      <c r="P489" s="19"/>
      <c r="Q489" s="19"/>
      <c r="R489" s="19"/>
      <c r="S489" s="19"/>
      <c r="T489" s="19"/>
      <c r="U489" s="21"/>
    </row>
    <row r="490" spans="1:21" ht="16" hidden="1" thickBot="1" x14ac:dyDescent="0.25">
      <c r="A490" s="14"/>
      <c r="B490" s="15"/>
      <c r="C490" s="16"/>
      <c r="D490" s="16"/>
      <c r="E490" s="17"/>
      <c r="F490" s="17"/>
      <c r="G490" s="18"/>
      <c r="H490" s="19"/>
      <c r="I490" s="20"/>
      <c r="J490" s="22"/>
      <c r="K490" s="19"/>
      <c r="L490" s="19"/>
      <c r="M490" s="19"/>
      <c r="N490" s="19"/>
      <c r="O490" s="19"/>
      <c r="P490" s="19"/>
      <c r="Q490" s="19"/>
      <c r="R490" s="19"/>
      <c r="S490" s="19"/>
      <c r="T490" s="19"/>
      <c r="U490" s="21"/>
    </row>
    <row r="491" spans="1:21" ht="16" hidden="1" thickBot="1" x14ac:dyDescent="0.25">
      <c r="A491" s="14"/>
      <c r="B491" s="15"/>
      <c r="C491" s="16"/>
      <c r="D491" s="16"/>
      <c r="E491" s="17"/>
      <c r="F491" s="17"/>
      <c r="G491" s="18"/>
      <c r="H491" s="19"/>
      <c r="I491" s="20"/>
      <c r="J491" s="22"/>
      <c r="K491" s="19"/>
      <c r="L491" s="19"/>
      <c r="M491" s="19"/>
      <c r="N491" s="19"/>
      <c r="O491" s="19"/>
      <c r="P491" s="19"/>
      <c r="Q491" s="19"/>
      <c r="R491" s="19"/>
      <c r="S491" s="19"/>
      <c r="T491" s="19"/>
      <c r="U491" s="21"/>
    </row>
    <row r="492" spans="1:21" ht="16" hidden="1" thickBot="1" x14ac:dyDescent="0.25">
      <c r="A492" s="14"/>
      <c r="B492" s="15"/>
      <c r="C492" s="16"/>
      <c r="D492" s="16"/>
      <c r="E492" s="17"/>
      <c r="F492" s="17"/>
      <c r="G492" s="18"/>
      <c r="H492" s="19"/>
      <c r="I492" s="20"/>
      <c r="J492" s="22"/>
      <c r="K492" s="19"/>
      <c r="L492" s="19"/>
      <c r="M492" s="19"/>
      <c r="N492" s="19"/>
      <c r="O492" s="19"/>
      <c r="P492" s="19"/>
      <c r="Q492" s="19"/>
      <c r="R492" s="19"/>
      <c r="S492" s="19"/>
      <c r="T492" s="19"/>
      <c r="U492" s="21"/>
    </row>
    <row r="493" spans="1:21" ht="16" hidden="1" thickBot="1" x14ac:dyDescent="0.25">
      <c r="A493" s="14"/>
      <c r="B493" s="15"/>
      <c r="C493" s="16"/>
      <c r="D493" s="16"/>
      <c r="E493" s="17"/>
      <c r="F493" s="17"/>
      <c r="G493" s="18"/>
      <c r="H493" s="19"/>
      <c r="I493" s="20"/>
      <c r="J493" s="22"/>
      <c r="K493" s="19"/>
      <c r="L493" s="19"/>
      <c r="M493" s="19"/>
      <c r="N493" s="19"/>
      <c r="O493" s="19"/>
      <c r="P493" s="19"/>
      <c r="Q493" s="19"/>
      <c r="R493" s="19"/>
      <c r="S493" s="19"/>
      <c r="T493" s="19"/>
      <c r="U493" s="21"/>
    </row>
    <row r="494" spans="1:21" ht="16" hidden="1" thickBot="1" x14ac:dyDescent="0.25">
      <c r="A494" s="14"/>
      <c r="B494" s="15"/>
      <c r="C494" s="16"/>
      <c r="D494" s="16"/>
      <c r="E494" s="17"/>
      <c r="F494" s="17"/>
      <c r="G494" s="18"/>
      <c r="H494" s="19"/>
      <c r="I494" s="20"/>
      <c r="J494" s="22"/>
      <c r="K494" s="19"/>
      <c r="L494" s="19"/>
      <c r="M494" s="19"/>
      <c r="N494" s="19"/>
      <c r="O494" s="19"/>
      <c r="P494" s="19"/>
      <c r="Q494" s="19"/>
      <c r="R494" s="19"/>
      <c r="S494" s="19"/>
      <c r="T494" s="19"/>
      <c r="U494" s="21"/>
    </row>
    <row r="495" spans="1:21" ht="16" hidden="1" thickBot="1" x14ac:dyDescent="0.25">
      <c r="A495" s="14"/>
      <c r="B495" s="15"/>
      <c r="C495" s="16"/>
      <c r="D495" s="16"/>
      <c r="E495" s="17"/>
      <c r="F495" s="17"/>
      <c r="G495" s="18"/>
      <c r="H495" s="19"/>
      <c r="I495" s="20"/>
      <c r="J495" s="22"/>
      <c r="K495" s="19"/>
      <c r="L495" s="19"/>
      <c r="M495" s="19"/>
      <c r="N495" s="19"/>
      <c r="O495" s="19"/>
      <c r="P495" s="19"/>
      <c r="Q495" s="19"/>
      <c r="R495" s="19"/>
      <c r="S495" s="19"/>
      <c r="T495" s="19"/>
      <c r="U495" s="21"/>
    </row>
    <row r="496" spans="1:21" ht="16" hidden="1" thickBot="1" x14ac:dyDescent="0.25">
      <c r="A496" s="14"/>
      <c r="B496" s="15"/>
      <c r="C496" s="16"/>
      <c r="D496" s="16"/>
      <c r="E496" s="17"/>
      <c r="F496" s="17"/>
      <c r="G496" s="18"/>
      <c r="H496" s="19"/>
      <c r="I496" s="20"/>
      <c r="J496" s="22"/>
      <c r="K496" s="19"/>
      <c r="L496" s="19"/>
      <c r="M496" s="19"/>
      <c r="N496" s="19"/>
      <c r="O496" s="19"/>
      <c r="P496" s="19"/>
      <c r="Q496" s="19"/>
      <c r="R496" s="19"/>
      <c r="S496" s="19"/>
      <c r="T496" s="19"/>
      <c r="U496" s="21"/>
    </row>
    <row r="497" spans="1:21" ht="16" hidden="1" thickBot="1" x14ac:dyDescent="0.25">
      <c r="A497" s="14">
        <v>2015</v>
      </c>
      <c r="B497" s="15" t="s">
        <v>26</v>
      </c>
      <c r="C497" s="16" t="s">
        <v>22</v>
      </c>
      <c r="D497" s="16" t="str">
        <f>A497&amp;"_"&amp;B497&amp;"_"&amp;C497</f>
        <v>2015_2015 Sample Plot # 05_Avi</v>
      </c>
      <c r="E497" s="17">
        <v>3.2</v>
      </c>
      <c r="F497" s="17">
        <f t="shared" si="718"/>
        <v>2</v>
      </c>
      <c r="G497" s="18">
        <v>200</v>
      </c>
      <c r="H497" s="19">
        <f t="shared" si="752"/>
        <v>3.5359643539147045</v>
      </c>
      <c r="I497" s="20">
        <f t="shared" si="719"/>
        <v>353.59643539147044</v>
      </c>
      <c r="J497" s="20">
        <v>1111</v>
      </c>
      <c r="K497" s="19">
        <f>2.14*(LOG(H497,10))+0.2</f>
        <v>1.3738068594269941</v>
      </c>
      <c r="L497" s="19">
        <f t="shared" ref="L497" si="786">10^K497</f>
        <v>23.648677534454173</v>
      </c>
      <c r="M497" s="19">
        <f t="shared" si="756"/>
        <v>0.94594710137816695</v>
      </c>
      <c r="N497" s="19">
        <f t="shared" ref="N497" si="787">0.923*L497</f>
        <v>21.827729364301202</v>
      </c>
      <c r="O497" s="19">
        <f t="shared" si="772"/>
        <v>0.87310917457204806</v>
      </c>
      <c r="P497" s="19">
        <f t="shared" si="773"/>
        <v>1.8190562759502149</v>
      </c>
      <c r="Q497" s="19">
        <f t="shared" si="760"/>
        <v>11.351365216538003</v>
      </c>
      <c r="R497" s="19">
        <f t="shared" si="775"/>
        <v>8.5128144520774693</v>
      </c>
      <c r="S497" s="19">
        <f t="shared" si="776"/>
        <v>19.864179668615471</v>
      </c>
      <c r="T497" s="19">
        <f t="shared" si="777"/>
        <v>0.79456718674461879</v>
      </c>
      <c r="U497" s="21">
        <f t="shared" si="764"/>
        <v>45.476406898755371</v>
      </c>
    </row>
    <row r="498" spans="1:21" ht="16" hidden="1" thickBot="1" x14ac:dyDescent="0.25">
      <c r="A498" s="14"/>
      <c r="B498" s="15"/>
      <c r="C498" s="16"/>
      <c r="D498" s="16"/>
      <c r="E498" s="17"/>
      <c r="F498" s="17"/>
      <c r="G498" s="18"/>
      <c r="H498" s="19"/>
      <c r="I498" s="20"/>
      <c r="J498" s="22"/>
      <c r="K498" s="19"/>
      <c r="L498" s="19"/>
      <c r="M498" s="19"/>
      <c r="N498" s="19"/>
      <c r="O498" s="19"/>
      <c r="P498" s="19"/>
      <c r="Q498" s="19"/>
      <c r="R498" s="19"/>
      <c r="S498" s="19"/>
      <c r="T498" s="19"/>
      <c r="U498" s="21"/>
    </row>
    <row r="499" spans="1:21" ht="16" hidden="1" thickBot="1" x14ac:dyDescent="0.25">
      <c r="A499" s="14"/>
      <c r="B499" s="15"/>
      <c r="C499" s="16"/>
      <c r="D499" s="16"/>
      <c r="E499" s="17"/>
      <c r="F499" s="17"/>
      <c r="G499" s="18"/>
      <c r="H499" s="19"/>
      <c r="I499" s="20"/>
      <c r="J499" s="22"/>
      <c r="K499" s="19"/>
      <c r="L499" s="19"/>
      <c r="M499" s="19"/>
      <c r="N499" s="19"/>
      <c r="O499" s="19"/>
      <c r="P499" s="19"/>
      <c r="Q499" s="19"/>
      <c r="R499" s="19"/>
      <c r="S499" s="19"/>
      <c r="T499" s="19"/>
      <c r="U499" s="21"/>
    </row>
    <row r="500" spans="1:21" ht="16" hidden="1" thickBot="1" x14ac:dyDescent="0.25">
      <c r="A500" s="14"/>
      <c r="B500" s="15"/>
      <c r="C500" s="16"/>
      <c r="D500" s="16"/>
      <c r="E500" s="17"/>
      <c r="F500" s="17"/>
      <c r="G500" s="18"/>
      <c r="H500" s="19"/>
      <c r="I500" s="20"/>
      <c r="J500" s="22"/>
      <c r="K500" s="19"/>
      <c r="L500" s="19"/>
      <c r="M500" s="19"/>
      <c r="N500" s="19"/>
      <c r="O500" s="19"/>
      <c r="P500" s="19"/>
      <c r="Q500" s="19"/>
      <c r="R500" s="19"/>
      <c r="S500" s="19"/>
      <c r="T500" s="19"/>
      <c r="U500" s="21"/>
    </row>
    <row r="501" spans="1:21" ht="16" hidden="1" thickBot="1" x14ac:dyDescent="0.25">
      <c r="A501" s="14"/>
      <c r="B501" s="15"/>
      <c r="C501" s="16"/>
      <c r="D501" s="16"/>
      <c r="E501" s="17"/>
      <c r="F501" s="17"/>
      <c r="G501" s="18"/>
      <c r="H501" s="19"/>
      <c r="I501" s="20"/>
      <c r="J501" s="22"/>
      <c r="K501" s="19"/>
      <c r="L501" s="19"/>
      <c r="M501" s="19"/>
      <c r="N501" s="19"/>
      <c r="O501" s="19"/>
      <c r="P501" s="19"/>
      <c r="Q501" s="19"/>
      <c r="R501" s="19"/>
      <c r="S501" s="19"/>
      <c r="T501" s="19"/>
      <c r="U501" s="21"/>
    </row>
    <row r="502" spans="1:21" ht="16" hidden="1" thickBot="1" x14ac:dyDescent="0.25">
      <c r="A502" s="14"/>
      <c r="B502" s="15"/>
      <c r="C502" s="16"/>
      <c r="D502" s="16"/>
      <c r="E502" s="17"/>
      <c r="F502" s="17"/>
      <c r="G502" s="18"/>
      <c r="H502" s="19"/>
      <c r="I502" s="20"/>
      <c r="J502" s="22"/>
      <c r="K502" s="19"/>
      <c r="L502" s="19"/>
      <c r="M502" s="19"/>
      <c r="N502" s="19"/>
      <c r="O502" s="19"/>
      <c r="P502" s="19"/>
      <c r="Q502" s="19"/>
      <c r="R502" s="19"/>
      <c r="S502" s="19"/>
      <c r="T502" s="19"/>
      <c r="U502" s="21"/>
    </row>
    <row r="503" spans="1:21" ht="16" hidden="1" thickBot="1" x14ac:dyDescent="0.25">
      <c r="A503" s="14"/>
      <c r="B503" s="15"/>
      <c r="C503" s="16"/>
      <c r="D503" s="16"/>
      <c r="E503" s="17"/>
      <c r="F503" s="17"/>
      <c r="G503" s="18"/>
      <c r="H503" s="19"/>
      <c r="I503" s="20"/>
      <c r="J503" s="22"/>
      <c r="K503" s="19"/>
      <c r="L503" s="19"/>
      <c r="M503" s="19"/>
      <c r="N503" s="19"/>
      <c r="O503" s="19"/>
      <c r="P503" s="19"/>
      <c r="Q503" s="19"/>
      <c r="R503" s="19"/>
      <c r="S503" s="19"/>
      <c r="T503" s="19"/>
      <c r="U503" s="21"/>
    </row>
    <row r="504" spans="1:21" ht="16" hidden="1" thickBot="1" x14ac:dyDescent="0.25">
      <c r="A504" s="14"/>
      <c r="B504" s="15"/>
      <c r="C504" s="16"/>
      <c r="D504" s="16"/>
      <c r="E504" s="17"/>
      <c r="F504" s="17"/>
      <c r="G504" s="18"/>
      <c r="H504" s="19"/>
      <c r="I504" s="20"/>
      <c r="J504" s="22"/>
      <c r="K504" s="19"/>
      <c r="L504" s="19"/>
      <c r="M504" s="19"/>
      <c r="N504" s="19"/>
      <c r="O504" s="19"/>
      <c r="P504" s="19"/>
      <c r="Q504" s="19"/>
      <c r="R504" s="19"/>
      <c r="S504" s="19"/>
      <c r="T504" s="19"/>
      <c r="U504" s="21"/>
    </row>
    <row r="505" spans="1:21" ht="16" hidden="1" thickBot="1" x14ac:dyDescent="0.25">
      <c r="A505" s="14"/>
      <c r="B505" s="15"/>
      <c r="C505" s="16"/>
      <c r="D505" s="16"/>
      <c r="E505" s="17"/>
      <c r="F505" s="17"/>
      <c r="G505" s="18"/>
      <c r="H505" s="19"/>
      <c r="I505" s="20"/>
      <c r="J505" s="22"/>
      <c r="K505" s="19"/>
      <c r="L505" s="19"/>
      <c r="M505" s="19"/>
      <c r="N505" s="19"/>
      <c r="O505" s="19"/>
      <c r="P505" s="19"/>
      <c r="Q505" s="19"/>
      <c r="R505" s="19"/>
      <c r="S505" s="19"/>
      <c r="T505" s="19"/>
      <c r="U505" s="21"/>
    </row>
    <row r="506" spans="1:21" ht="16" hidden="1" thickBot="1" x14ac:dyDescent="0.25">
      <c r="A506" s="14"/>
      <c r="B506" s="15"/>
      <c r="C506" s="16"/>
      <c r="D506" s="16"/>
      <c r="E506" s="17"/>
      <c r="F506" s="17"/>
      <c r="G506" s="18"/>
      <c r="H506" s="19"/>
      <c r="I506" s="20"/>
      <c r="J506" s="22"/>
      <c r="K506" s="19"/>
      <c r="L506" s="19"/>
      <c r="M506" s="19"/>
      <c r="N506" s="19"/>
      <c r="O506" s="19"/>
      <c r="P506" s="19"/>
      <c r="Q506" s="19"/>
      <c r="R506" s="19"/>
      <c r="S506" s="19"/>
      <c r="T506" s="19"/>
      <c r="U506" s="21"/>
    </row>
    <row r="507" spans="1:21" ht="16" hidden="1" thickBot="1" x14ac:dyDescent="0.25">
      <c r="A507" s="14"/>
      <c r="B507" s="15"/>
      <c r="C507" s="16"/>
      <c r="D507" s="16"/>
      <c r="E507" s="17"/>
      <c r="F507" s="17"/>
      <c r="G507" s="18"/>
      <c r="H507" s="19"/>
      <c r="I507" s="20"/>
      <c r="J507" s="22"/>
      <c r="K507" s="19"/>
      <c r="L507" s="19"/>
      <c r="M507" s="19"/>
      <c r="N507" s="19"/>
      <c r="O507" s="19"/>
      <c r="P507" s="19"/>
      <c r="Q507" s="19"/>
      <c r="R507" s="19"/>
      <c r="S507" s="19"/>
      <c r="T507" s="19"/>
      <c r="U507" s="21"/>
    </row>
    <row r="508" spans="1:21" ht="16" hidden="1" thickBot="1" x14ac:dyDescent="0.25">
      <c r="A508" s="14"/>
      <c r="B508" s="15"/>
      <c r="C508" s="16"/>
      <c r="D508" s="16"/>
      <c r="E508" s="17"/>
      <c r="F508" s="17"/>
      <c r="G508" s="18"/>
      <c r="H508" s="19"/>
      <c r="I508" s="20"/>
      <c r="J508" s="22"/>
      <c r="K508" s="19"/>
      <c r="L508" s="19"/>
      <c r="M508" s="19"/>
      <c r="N508" s="19"/>
      <c r="O508" s="19"/>
      <c r="P508" s="19"/>
      <c r="Q508" s="19"/>
      <c r="R508" s="19"/>
      <c r="S508" s="19"/>
      <c r="T508" s="19"/>
      <c r="U508" s="21"/>
    </row>
    <row r="509" spans="1:21" ht="16" hidden="1" thickBot="1" x14ac:dyDescent="0.25">
      <c r="A509" s="14"/>
      <c r="B509" s="15"/>
      <c r="C509" s="16"/>
      <c r="D509" s="16"/>
      <c r="E509" s="17"/>
      <c r="F509" s="17"/>
      <c r="G509" s="18"/>
      <c r="H509" s="19"/>
      <c r="I509" s="20"/>
      <c r="J509" s="22"/>
      <c r="K509" s="19"/>
      <c r="L509" s="19"/>
      <c r="M509" s="19"/>
      <c r="N509" s="19"/>
      <c r="O509" s="19"/>
      <c r="P509" s="19"/>
      <c r="Q509" s="19"/>
      <c r="R509" s="19"/>
      <c r="S509" s="19"/>
      <c r="T509" s="19"/>
      <c r="U509" s="21"/>
    </row>
    <row r="510" spans="1:21" ht="16" hidden="1" thickBot="1" x14ac:dyDescent="0.25">
      <c r="A510" s="14"/>
      <c r="B510" s="15"/>
      <c r="C510" s="16"/>
      <c r="D510" s="16"/>
      <c r="E510" s="17"/>
      <c r="F510" s="17"/>
      <c r="G510" s="18"/>
      <c r="H510" s="19"/>
      <c r="I510" s="20"/>
      <c r="J510" s="22"/>
      <c r="K510" s="19"/>
      <c r="L510" s="19"/>
      <c r="M510" s="19"/>
      <c r="N510" s="19"/>
      <c r="O510" s="19"/>
      <c r="P510" s="19"/>
      <c r="Q510" s="19"/>
      <c r="R510" s="19"/>
      <c r="S510" s="19"/>
      <c r="T510" s="19"/>
      <c r="U510" s="21"/>
    </row>
    <row r="511" spans="1:21" ht="16" hidden="1" thickBot="1" x14ac:dyDescent="0.25">
      <c r="A511" s="14">
        <v>2015</v>
      </c>
      <c r="B511" s="15" t="s">
        <v>26</v>
      </c>
      <c r="C511" s="16" t="s">
        <v>22</v>
      </c>
      <c r="D511" s="16" t="str">
        <f>A511&amp;"_"&amp;B511&amp;"_"&amp;C511</f>
        <v>2015_2015 Sample Plot # 05_Avi</v>
      </c>
      <c r="E511" s="17">
        <v>1.3</v>
      </c>
      <c r="F511" s="17">
        <f t="shared" si="718"/>
        <v>1.1000000000000001</v>
      </c>
      <c r="G511" s="18">
        <v>110</v>
      </c>
      <c r="H511" s="19">
        <f t="shared" si="752"/>
        <v>2.2056015276893701</v>
      </c>
      <c r="I511" s="20">
        <f t="shared" si="719"/>
        <v>220.560152768937</v>
      </c>
      <c r="J511" s="20">
        <v>693</v>
      </c>
      <c r="K511" s="19">
        <f>2.14*(LOG(H511,10))+0.2</f>
        <v>0.93514789536280385</v>
      </c>
      <c r="L511" s="19">
        <f t="shared" ref="L511" si="788">10^K511</f>
        <v>8.612870063540484</v>
      </c>
      <c r="M511" s="19">
        <f t="shared" si="756"/>
        <v>0.34451480254161937</v>
      </c>
      <c r="N511" s="19">
        <f t="shared" ref="N511" si="789">0.923*L511</f>
        <v>7.9496790686478676</v>
      </c>
      <c r="O511" s="19">
        <f t="shared" si="772"/>
        <v>0.31798716274591471</v>
      </c>
      <c r="P511" s="19">
        <f t="shared" si="773"/>
        <v>0.66250196528753413</v>
      </c>
      <c r="Q511" s="19">
        <f t="shared" si="760"/>
        <v>4.1341776304994324</v>
      </c>
      <c r="R511" s="19">
        <f t="shared" si="775"/>
        <v>3.1003748367726685</v>
      </c>
      <c r="S511" s="19">
        <f t="shared" si="776"/>
        <v>7.2345524672721009</v>
      </c>
      <c r="T511" s="19">
        <f t="shared" si="777"/>
        <v>0.28938209869088405</v>
      </c>
      <c r="U511" s="21">
        <f t="shared" si="764"/>
        <v>16.562549132188352</v>
      </c>
    </row>
    <row r="512" spans="1:21" ht="16" hidden="1" thickBot="1" x14ac:dyDescent="0.25">
      <c r="A512" s="14"/>
      <c r="B512" s="15"/>
      <c r="C512" s="16"/>
      <c r="D512" s="16"/>
      <c r="E512" s="17"/>
      <c r="F512" s="17"/>
      <c r="G512" s="18"/>
      <c r="H512" s="19"/>
      <c r="I512" s="20"/>
      <c r="J512" s="22"/>
      <c r="K512" s="19"/>
      <c r="L512" s="19"/>
      <c r="M512" s="19"/>
      <c r="N512" s="19"/>
      <c r="O512" s="19"/>
      <c r="P512" s="19"/>
      <c r="Q512" s="19"/>
      <c r="R512" s="19"/>
      <c r="S512" s="19"/>
      <c r="T512" s="19"/>
      <c r="U512" s="21"/>
    </row>
    <row r="513" spans="1:21" ht="16" hidden="1" thickBot="1" x14ac:dyDescent="0.25">
      <c r="A513" s="14"/>
      <c r="B513" s="15"/>
      <c r="C513" s="16"/>
      <c r="D513" s="16"/>
      <c r="E513" s="17"/>
      <c r="F513" s="17"/>
      <c r="G513" s="18"/>
      <c r="H513" s="19"/>
      <c r="I513" s="20"/>
      <c r="J513" s="22"/>
      <c r="K513" s="19"/>
      <c r="L513" s="19"/>
      <c r="M513" s="19"/>
      <c r="N513" s="19"/>
      <c r="O513" s="19"/>
      <c r="P513" s="19"/>
      <c r="Q513" s="19"/>
      <c r="R513" s="19"/>
      <c r="S513" s="19"/>
      <c r="T513" s="19"/>
      <c r="U513" s="21"/>
    </row>
    <row r="514" spans="1:21" ht="16" hidden="1" thickBot="1" x14ac:dyDescent="0.25">
      <c r="A514" s="14"/>
      <c r="B514" s="15"/>
      <c r="C514" s="16"/>
      <c r="D514" s="16"/>
      <c r="E514" s="17"/>
      <c r="F514" s="17"/>
      <c r="G514" s="18"/>
      <c r="H514" s="19"/>
      <c r="I514" s="20"/>
      <c r="J514" s="22"/>
      <c r="K514" s="19"/>
      <c r="L514" s="19"/>
      <c r="M514" s="19"/>
      <c r="N514" s="19"/>
      <c r="O514" s="19"/>
      <c r="P514" s="19"/>
      <c r="Q514" s="19"/>
      <c r="R514" s="19"/>
      <c r="S514" s="19"/>
      <c r="T514" s="19"/>
      <c r="U514" s="21"/>
    </row>
    <row r="515" spans="1:21" ht="16" hidden="1" thickBot="1" x14ac:dyDescent="0.25">
      <c r="A515" s="14"/>
      <c r="B515" s="15"/>
      <c r="C515" s="16"/>
      <c r="D515" s="16"/>
      <c r="E515" s="17"/>
      <c r="F515" s="17"/>
      <c r="G515" s="18"/>
      <c r="H515" s="19"/>
      <c r="I515" s="20"/>
      <c r="J515" s="22"/>
      <c r="K515" s="19"/>
      <c r="L515" s="19"/>
      <c r="M515" s="19"/>
      <c r="N515" s="19"/>
      <c r="O515" s="19"/>
      <c r="P515" s="19"/>
      <c r="Q515" s="19"/>
      <c r="R515" s="19"/>
      <c r="S515" s="19"/>
      <c r="T515" s="19"/>
      <c r="U515" s="21"/>
    </row>
    <row r="516" spans="1:21" ht="16" hidden="1" thickBot="1" x14ac:dyDescent="0.25">
      <c r="A516" s="14"/>
      <c r="B516" s="15"/>
      <c r="C516" s="16"/>
      <c r="D516" s="16"/>
      <c r="E516" s="17"/>
      <c r="F516" s="17"/>
      <c r="G516" s="18"/>
      <c r="H516" s="19"/>
      <c r="I516" s="20"/>
      <c r="J516" s="22"/>
      <c r="K516" s="19"/>
      <c r="L516" s="19"/>
      <c r="M516" s="19"/>
      <c r="N516" s="19"/>
      <c r="O516" s="19"/>
      <c r="P516" s="19"/>
      <c r="Q516" s="19"/>
      <c r="R516" s="19"/>
      <c r="S516" s="19"/>
      <c r="T516" s="19"/>
      <c r="U516" s="21"/>
    </row>
    <row r="517" spans="1:21" ht="16" hidden="1" thickBot="1" x14ac:dyDescent="0.25">
      <c r="A517" s="14"/>
      <c r="B517" s="15"/>
      <c r="C517" s="16"/>
      <c r="D517" s="16"/>
      <c r="E517" s="17"/>
      <c r="F517" s="17"/>
      <c r="G517" s="18"/>
      <c r="H517" s="19"/>
      <c r="I517" s="20"/>
      <c r="J517" s="22"/>
      <c r="K517" s="19"/>
      <c r="L517" s="19"/>
      <c r="M517" s="19"/>
      <c r="N517" s="19"/>
      <c r="O517" s="19"/>
      <c r="P517" s="19"/>
      <c r="Q517" s="19"/>
      <c r="R517" s="19"/>
      <c r="S517" s="19"/>
      <c r="T517" s="19"/>
      <c r="U517" s="21"/>
    </row>
    <row r="518" spans="1:21" ht="16" hidden="1" thickBot="1" x14ac:dyDescent="0.25">
      <c r="A518" s="14"/>
      <c r="B518" s="15"/>
      <c r="C518" s="16"/>
      <c r="D518" s="16"/>
      <c r="E518" s="17"/>
      <c r="F518" s="17"/>
      <c r="G518" s="18"/>
      <c r="H518" s="19"/>
      <c r="I518" s="20"/>
      <c r="J518" s="22"/>
      <c r="K518" s="19"/>
      <c r="L518" s="19"/>
      <c r="M518" s="19"/>
      <c r="N518" s="19"/>
      <c r="O518" s="19"/>
      <c r="P518" s="19"/>
      <c r="Q518" s="19"/>
      <c r="R518" s="19"/>
      <c r="S518" s="19"/>
      <c r="T518" s="19"/>
      <c r="U518" s="21"/>
    </row>
    <row r="519" spans="1:21" ht="16" hidden="1" thickBot="1" x14ac:dyDescent="0.25">
      <c r="A519" s="14"/>
      <c r="B519" s="15"/>
      <c r="C519" s="16"/>
      <c r="D519" s="16"/>
      <c r="E519" s="17"/>
      <c r="F519" s="17"/>
      <c r="G519" s="18"/>
      <c r="H519" s="19"/>
      <c r="I519" s="20"/>
      <c r="J519" s="22"/>
      <c r="K519" s="19"/>
      <c r="L519" s="19"/>
      <c r="M519" s="19"/>
      <c r="N519" s="19"/>
      <c r="O519" s="19"/>
      <c r="P519" s="19"/>
      <c r="Q519" s="19"/>
      <c r="R519" s="19"/>
      <c r="S519" s="19"/>
      <c r="T519" s="19"/>
      <c r="U519" s="21"/>
    </row>
    <row r="520" spans="1:21" ht="16" hidden="1" thickBot="1" x14ac:dyDescent="0.25">
      <c r="A520" s="14"/>
      <c r="B520" s="15"/>
      <c r="C520" s="16"/>
      <c r="D520" s="16"/>
      <c r="E520" s="17"/>
      <c r="F520" s="17"/>
      <c r="G520" s="18"/>
      <c r="H520" s="19"/>
      <c r="I520" s="20"/>
      <c r="J520" s="22"/>
      <c r="K520" s="19"/>
      <c r="L520" s="19"/>
      <c r="M520" s="19"/>
      <c r="N520" s="19"/>
      <c r="O520" s="19"/>
      <c r="P520" s="19"/>
      <c r="Q520" s="19"/>
      <c r="R520" s="19"/>
      <c r="S520" s="19"/>
      <c r="T520" s="19"/>
      <c r="U520" s="21"/>
    </row>
    <row r="521" spans="1:21" ht="16" hidden="1" thickBot="1" x14ac:dyDescent="0.25">
      <c r="A521" s="14"/>
      <c r="B521" s="15"/>
      <c r="C521" s="16"/>
      <c r="D521" s="16"/>
      <c r="E521" s="17"/>
      <c r="F521" s="17"/>
      <c r="G521" s="18"/>
      <c r="H521" s="19"/>
      <c r="I521" s="20"/>
      <c r="J521" s="22"/>
      <c r="K521" s="19"/>
      <c r="L521" s="19"/>
      <c r="M521" s="19"/>
      <c r="N521" s="19"/>
      <c r="O521" s="19"/>
      <c r="P521" s="19"/>
      <c r="Q521" s="19"/>
      <c r="R521" s="19"/>
      <c r="S521" s="19"/>
      <c r="T521" s="19"/>
      <c r="U521" s="21"/>
    </row>
    <row r="522" spans="1:21" ht="16" hidden="1" thickBot="1" x14ac:dyDescent="0.25">
      <c r="A522" s="14"/>
      <c r="B522" s="15"/>
      <c r="C522" s="16"/>
      <c r="D522" s="16"/>
      <c r="E522" s="17"/>
      <c r="F522" s="17"/>
      <c r="G522" s="18"/>
      <c r="H522" s="19"/>
      <c r="I522" s="20"/>
      <c r="J522" s="22"/>
      <c r="K522" s="19"/>
      <c r="L522" s="19"/>
      <c r="M522" s="19"/>
      <c r="N522" s="19"/>
      <c r="O522" s="19"/>
      <c r="P522" s="19"/>
      <c r="Q522" s="19"/>
      <c r="R522" s="19"/>
      <c r="S522" s="19"/>
      <c r="T522" s="19"/>
      <c r="U522" s="21"/>
    </row>
    <row r="523" spans="1:21" ht="16" hidden="1" thickBot="1" x14ac:dyDescent="0.25">
      <c r="A523" s="14"/>
      <c r="B523" s="15"/>
      <c r="C523" s="16"/>
      <c r="D523" s="16"/>
      <c r="E523" s="17"/>
      <c r="F523" s="17"/>
      <c r="G523" s="18"/>
      <c r="H523" s="19"/>
      <c r="I523" s="20"/>
      <c r="J523" s="22"/>
      <c r="K523" s="19"/>
      <c r="L523" s="19"/>
      <c r="M523" s="19"/>
      <c r="N523" s="19"/>
      <c r="O523" s="19"/>
      <c r="P523" s="19"/>
      <c r="Q523" s="19"/>
      <c r="R523" s="19"/>
      <c r="S523" s="19"/>
      <c r="T523" s="19"/>
      <c r="U523" s="21"/>
    </row>
    <row r="524" spans="1:21" ht="16" hidden="1" thickBot="1" x14ac:dyDescent="0.25">
      <c r="A524" s="14"/>
      <c r="B524" s="15"/>
      <c r="C524" s="16"/>
      <c r="D524" s="16"/>
      <c r="E524" s="17"/>
      <c r="F524" s="17"/>
      <c r="G524" s="18"/>
      <c r="H524" s="19"/>
      <c r="I524" s="20"/>
      <c r="J524" s="22"/>
      <c r="K524" s="19"/>
      <c r="L524" s="19"/>
      <c r="M524" s="19"/>
      <c r="N524" s="19"/>
      <c r="O524" s="19"/>
      <c r="P524" s="19"/>
      <c r="Q524" s="19"/>
      <c r="R524" s="19"/>
      <c r="S524" s="19"/>
      <c r="T524" s="19"/>
      <c r="U524" s="21"/>
    </row>
    <row r="525" spans="1:21" ht="16" hidden="1" thickBot="1" x14ac:dyDescent="0.25">
      <c r="A525" s="14"/>
      <c r="B525" s="15"/>
      <c r="C525" s="16"/>
      <c r="D525" s="16"/>
      <c r="E525" s="17"/>
      <c r="F525" s="17"/>
      <c r="G525" s="18"/>
      <c r="H525" s="19"/>
      <c r="I525" s="20"/>
      <c r="J525" s="22"/>
      <c r="K525" s="19"/>
      <c r="L525" s="19"/>
      <c r="M525" s="19"/>
      <c r="N525" s="19"/>
      <c r="O525" s="19"/>
      <c r="P525" s="19"/>
      <c r="Q525" s="19"/>
      <c r="R525" s="19"/>
      <c r="S525" s="19"/>
      <c r="T525" s="19"/>
      <c r="U525" s="21"/>
    </row>
    <row r="526" spans="1:21" ht="16" hidden="1" thickBot="1" x14ac:dyDescent="0.25">
      <c r="A526" s="14"/>
      <c r="B526" s="15"/>
      <c r="C526" s="16"/>
      <c r="D526" s="16"/>
      <c r="E526" s="17"/>
      <c r="F526" s="17"/>
      <c r="G526" s="18"/>
      <c r="H526" s="19"/>
      <c r="I526" s="20"/>
      <c r="J526" s="22"/>
      <c r="K526" s="19"/>
      <c r="L526" s="19"/>
      <c r="M526" s="19"/>
      <c r="N526" s="19"/>
      <c r="O526" s="19"/>
      <c r="P526" s="19"/>
      <c r="Q526" s="19"/>
      <c r="R526" s="19"/>
      <c r="S526" s="19"/>
      <c r="T526" s="19"/>
      <c r="U526" s="21"/>
    </row>
    <row r="527" spans="1:21" ht="16" hidden="1" thickBot="1" x14ac:dyDescent="0.25">
      <c r="A527" s="14"/>
      <c r="B527" s="15"/>
      <c r="C527" s="16"/>
      <c r="D527" s="16"/>
      <c r="E527" s="17"/>
      <c r="F527" s="17"/>
      <c r="G527" s="18"/>
      <c r="H527" s="19"/>
      <c r="I527" s="20"/>
      <c r="J527" s="22"/>
      <c r="K527" s="19"/>
      <c r="L527" s="19"/>
      <c r="M527" s="19"/>
      <c r="N527" s="19"/>
      <c r="O527" s="19"/>
      <c r="P527" s="19"/>
      <c r="Q527" s="19"/>
      <c r="R527" s="19"/>
      <c r="S527" s="19"/>
      <c r="T527" s="19"/>
      <c r="U527" s="21"/>
    </row>
    <row r="528" spans="1:21" ht="16" hidden="1" thickBot="1" x14ac:dyDescent="0.25">
      <c r="A528" s="14"/>
      <c r="B528" s="15"/>
      <c r="C528" s="16"/>
      <c r="D528" s="16"/>
      <c r="E528" s="17"/>
      <c r="F528" s="17"/>
      <c r="G528" s="18"/>
      <c r="H528" s="19"/>
      <c r="I528" s="20"/>
      <c r="J528" s="22"/>
      <c r="K528" s="19"/>
      <c r="L528" s="19"/>
      <c r="M528" s="19"/>
      <c r="N528" s="19"/>
      <c r="O528" s="19"/>
      <c r="P528" s="19"/>
      <c r="Q528" s="19"/>
      <c r="R528" s="19"/>
      <c r="S528" s="19"/>
      <c r="T528" s="19"/>
      <c r="U528" s="21"/>
    </row>
    <row r="529" spans="1:21" ht="16" hidden="1" thickBot="1" x14ac:dyDescent="0.25">
      <c r="A529" s="14"/>
      <c r="B529" s="15"/>
      <c r="C529" s="16"/>
      <c r="D529" s="16"/>
      <c r="E529" s="17"/>
      <c r="F529" s="17"/>
      <c r="G529" s="18"/>
      <c r="H529" s="19"/>
      <c r="I529" s="20"/>
      <c r="J529" s="22"/>
      <c r="K529" s="19"/>
      <c r="L529" s="19"/>
      <c r="M529" s="19"/>
      <c r="N529" s="19"/>
      <c r="O529" s="19"/>
      <c r="P529" s="19"/>
      <c r="Q529" s="19"/>
      <c r="R529" s="19"/>
      <c r="S529" s="19"/>
      <c r="T529" s="19"/>
      <c r="U529" s="21"/>
    </row>
    <row r="530" spans="1:21" ht="16" hidden="1" thickBot="1" x14ac:dyDescent="0.25">
      <c r="A530" s="14"/>
      <c r="B530" s="15"/>
      <c r="C530" s="16"/>
      <c r="D530" s="16"/>
      <c r="E530" s="17"/>
      <c r="F530" s="17"/>
      <c r="G530" s="18"/>
      <c r="H530" s="19"/>
      <c r="I530" s="20"/>
      <c r="J530" s="22"/>
      <c r="K530" s="19"/>
      <c r="L530" s="19"/>
      <c r="M530" s="19"/>
      <c r="N530" s="19"/>
      <c r="O530" s="19"/>
      <c r="P530" s="19"/>
      <c r="Q530" s="19"/>
      <c r="R530" s="19"/>
      <c r="S530" s="19"/>
      <c r="T530" s="19"/>
      <c r="U530" s="21"/>
    </row>
    <row r="531" spans="1:21" ht="16" hidden="1" thickBot="1" x14ac:dyDescent="0.25">
      <c r="A531" s="14"/>
      <c r="B531" s="15"/>
      <c r="C531" s="16"/>
      <c r="D531" s="16"/>
      <c r="E531" s="17"/>
      <c r="F531" s="17"/>
      <c r="G531" s="18"/>
      <c r="H531" s="19"/>
      <c r="I531" s="20"/>
      <c r="J531" s="22"/>
      <c r="K531" s="19"/>
      <c r="L531" s="19"/>
      <c r="M531" s="19"/>
      <c r="N531" s="19"/>
      <c r="O531" s="19"/>
      <c r="P531" s="19"/>
      <c r="Q531" s="19"/>
      <c r="R531" s="19"/>
      <c r="S531" s="19"/>
      <c r="T531" s="19"/>
      <c r="U531" s="21"/>
    </row>
    <row r="532" spans="1:21" ht="16" hidden="1" thickBot="1" x14ac:dyDescent="0.25">
      <c r="A532" s="14"/>
      <c r="B532" s="15"/>
      <c r="C532" s="16"/>
      <c r="D532" s="16"/>
      <c r="E532" s="17"/>
      <c r="F532" s="17"/>
      <c r="G532" s="18"/>
      <c r="H532" s="19"/>
      <c r="I532" s="20"/>
      <c r="J532" s="22"/>
      <c r="K532" s="19"/>
      <c r="L532" s="19"/>
      <c r="M532" s="19"/>
      <c r="N532" s="19"/>
      <c r="O532" s="19"/>
      <c r="P532" s="19"/>
      <c r="Q532" s="19"/>
      <c r="R532" s="19"/>
      <c r="S532" s="19"/>
      <c r="T532" s="19"/>
      <c r="U532" s="21"/>
    </row>
    <row r="533" spans="1:21" ht="16" hidden="1" thickBot="1" x14ac:dyDescent="0.25">
      <c r="A533" s="14"/>
      <c r="B533" s="15"/>
      <c r="C533" s="16"/>
      <c r="D533" s="16"/>
      <c r="E533" s="17"/>
      <c r="F533" s="17"/>
      <c r="G533" s="18"/>
      <c r="H533" s="19"/>
      <c r="I533" s="20"/>
      <c r="J533" s="22"/>
      <c r="K533" s="19"/>
      <c r="L533" s="19"/>
      <c r="M533" s="19"/>
      <c r="N533" s="19"/>
      <c r="O533" s="19"/>
      <c r="P533" s="19"/>
      <c r="Q533" s="19"/>
      <c r="R533" s="19"/>
      <c r="S533" s="19"/>
      <c r="T533" s="19"/>
      <c r="U533" s="21"/>
    </row>
    <row r="534" spans="1:21" ht="16" hidden="1" thickBot="1" x14ac:dyDescent="0.25">
      <c r="A534" s="14"/>
      <c r="B534" s="15"/>
      <c r="C534" s="16"/>
      <c r="D534" s="16"/>
      <c r="E534" s="17"/>
      <c r="F534" s="17"/>
      <c r="G534" s="18"/>
      <c r="H534" s="19"/>
      <c r="I534" s="20"/>
      <c r="J534" s="22"/>
      <c r="K534" s="19"/>
      <c r="L534" s="19"/>
      <c r="M534" s="19"/>
      <c r="N534" s="19"/>
      <c r="O534" s="19"/>
      <c r="P534" s="19"/>
      <c r="Q534" s="19"/>
      <c r="R534" s="19"/>
      <c r="S534" s="19"/>
      <c r="T534" s="19"/>
      <c r="U534" s="21"/>
    </row>
    <row r="535" spans="1:21" ht="16" hidden="1" thickBot="1" x14ac:dyDescent="0.25">
      <c r="A535" s="14"/>
      <c r="B535" s="15"/>
      <c r="C535" s="16"/>
      <c r="D535" s="16"/>
      <c r="E535" s="17"/>
      <c r="F535" s="17"/>
      <c r="G535" s="18"/>
      <c r="H535" s="19"/>
      <c r="I535" s="20"/>
      <c r="J535" s="22"/>
      <c r="K535" s="19"/>
      <c r="L535" s="19"/>
      <c r="M535" s="19"/>
      <c r="N535" s="19"/>
      <c r="O535" s="19"/>
      <c r="P535" s="19"/>
      <c r="Q535" s="19"/>
      <c r="R535" s="19"/>
      <c r="S535" s="19"/>
      <c r="T535" s="19"/>
      <c r="U535" s="21"/>
    </row>
    <row r="536" spans="1:21" ht="16" hidden="1" thickBot="1" x14ac:dyDescent="0.25">
      <c r="A536" s="14"/>
      <c r="B536" s="15"/>
      <c r="C536" s="16"/>
      <c r="D536" s="16"/>
      <c r="E536" s="17"/>
      <c r="F536" s="17"/>
      <c r="G536" s="18"/>
      <c r="H536" s="19"/>
      <c r="I536" s="20"/>
      <c r="J536" s="22"/>
      <c r="K536" s="19"/>
      <c r="L536" s="19"/>
      <c r="M536" s="19"/>
      <c r="N536" s="19"/>
      <c r="O536" s="19"/>
      <c r="P536" s="19"/>
      <c r="Q536" s="19"/>
      <c r="R536" s="19"/>
      <c r="S536" s="19"/>
      <c r="T536" s="19"/>
      <c r="U536" s="21"/>
    </row>
    <row r="537" spans="1:21" ht="16" hidden="1" thickBot="1" x14ac:dyDescent="0.25">
      <c r="A537" s="14"/>
      <c r="B537" s="15"/>
      <c r="C537" s="16"/>
      <c r="D537" s="16"/>
      <c r="E537" s="17"/>
      <c r="F537" s="17"/>
      <c r="G537" s="18"/>
      <c r="H537" s="19"/>
      <c r="I537" s="20"/>
      <c r="J537" s="22"/>
      <c r="K537" s="19"/>
      <c r="L537" s="19"/>
      <c r="M537" s="19"/>
      <c r="N537" s="19"/>
      <c r="O537" s="19"/>
      <c r="P537" s="19"/>
      <c r="Q537" s="19"/>
      <c r="R537" s="19"/>
      <c r="S537" s="19"/>
      <c r="T537" s="19"/>
      <c r="U537" s="21"/>
    </row>
    <row r="538" spans="1:21" ht="16" hidden="1" thickBot="1" x14ac:dyDescent="0.25">
      <c r="A538" s="14"/>
      <c r="B538" s="15"/>
      <c r="C538" s="16"/>
      <c r="D538" s="16"/>
      <c r="E538" s="17"/>
      <c r="F538" s="17"/>
      <c r="G538" s="18"/>
      <c r="H538" s="19"/>
      <c r="I538" s="20"/>
      <c r="J538" s="22"/>
      <c r="K538" s="19"/>
      <c r="L538" s="19"/>
      <c r="M538" s="19"/>
      <c r="N538" s="19"/>
      <c r="O538" s="19"/>
      <c r="P538" s="19"/>
      <c r="Q538" s="19"/>
      <c r="R538" s="19"/>
      <c r="S538" s="19"/>
      <c r="T538" s="19"/>
      <c r="U538" s="21"/>
    </row>
    <row r="539" spans="1:21" ht="16" hidden="1" thickBot="1" x14ac:dyDescent="0.25">
      <c r="A539" s="14"/>
      <c r="B539" s="15"/>
      <c r="C539" s="16"/>
      <c r="D539" s="16"/>
      <c r="E539" s="17"/>
      <c r="F539" s="17"/>
      <c r="G539" s="18"/>
      <c r="H539" s="19"/>
      <c r="I539" s="20"/>
      <c r="J539" s="22"/>
      <c r="K539" s="19"/>
      <c r="L539" s="19"/>
      <c r="M539" s="19"/>
      <c r="N539" s="19"/>
      <c r="O539" s="19"/>
      <c r="P539" s="19"/>
      <c r="Q539" s="19"/>
      <c r="R539" s="19"/>
      <c r="S539" s="19"/>
      <c r="T539" s="19"/>
      <c r="U539" s="21"/>
    </row>
    <row r="540" spans="1:21" ht="16" hidden="1" thickBot="1" x14ac:dyDescent="0.25">
      <c r="A540" s="14">
        <v>2015</v>
      </c>
      <c r="B540" s="15" t="s">
        <v>26</v>
      </c>
      <c r="C540" s="16" t="s">
        <v>22</v>
      </c>
      <c r="D540" s="16" t="str">
        <f>A540&amp;"_"&amp;B540&amp;"_"&amp;C540</f>
        <v>2015_2015 Sample Plot # 05_Avi</v>
      </c>
      <c r="E540" s="17">
        <v>3</v>
      </c>
      <c r="F540" s="17">
        <f t="shared" ref="F540:F578" si="790">G540/100</f>
        <v>1.6</v>
      </c>
      <c r="G540" s="18">
        <v>160</v>
      </c>
      <c r="H540" s="19">
        <f t="shared" ref="H540:H587" si="791">I540/100</f>
        <v>3.0808402291534058</v>
      </c>
      <c r="I540" s="20">
        <f t="shared" ref="I540:I578" si="792">J540/3.142</f>
        <v>308.0840229153406</v>
      </c>
      <c r="J540" s="20">
        <v>968.00000000000011</v>
      </c>
      <c r="K540" s="19">
        <f>2.14*(LOG(H540,10))+0.2</f>
        <v>1.2457520379334999</v>
      </c>
      <c r="L540" s="19">
        <f t="shared" ref="L540" si="793">10^K540</f>
        <v>17.609703267035552</v>
      </c>
      <c r="M540" s="19">
        <f t="shared" ref="M540:M576" si="794">L540*40/1000</f>
        <v>0.70438813068142214</v>
      </c>
      <c r="N540" s="19">
        <f t="shared" ref="N540" si="795">0.923*L540</f>
        <v>16.253756115473816</v>
      </c>
      <c r="O540" s="19">
        <f t="shared" ref="O540:O576" si="796">N540*40/1000</f>
        <v>0.65015024461895266</v>
      </c>
      <c r="P540" s="19">
        <f t="shared" ref="P540:P576" si="797">M540+O540</f>
        <v>1.3545383753003748</v>
      </c>
      <c r="Q540" s="19">
        <f t="shared" ref="Q540:Q576" si="798">L540*0.48</f>
        <v>8.4526575681770648</v>
      </c>
      <c r="R540" s="19">
        <f t="shared" ref="R540:R576" si="799">N540*0.39</f>
        <v>6.3389648850347884</v>
      </c>
      <c r="S540" s="19">
        <f t="shared" ref="S540:S576" si="800">R540+Q540</f>
        <v>14.791622453211854</v>
      </c>
      <c r="T540" s="19">
        <f t="shared" ref="T540:T576" si="801">S540*40/1000</f>
        <v>0.59166489812847423</v>
      </c>
      <c r="U540" s="21">
        <f t="shared" ref="U540:U576" si="802">(L540+N540)</f>
        <v>33.863459382509369</v>
      </c>
    </row>
    <row r="541" spans="1:21" ht="16" hidden="1" thickBot="1" x14ac:dyDescent="0.25">
      <c r="A541" s="14"/>
      <c r="B541" s="15"/>
      <c r="C541" s="16"/>
      <c r="D541" s="16"/>
      <c r="E541" s="17"/>
      <c r="F541" s="17"/>
      <c r="G541" s="18"/>
      <c r="H541" s="19"/>
      <c r="I541" s="20"/>
      <c r="J541" s="22"/>
      <c r="K541" s="19"/>
      <c r="L541" s="19"/>
      <c r="M541" s="19"/>
      <c r="N541" s="19"/>
      <c r="O541" s="19"/>
      <c r="P541" s="19"/>
      <c r="Q541" s="19"/>
      <c r="R541" s="19"/>
      <c r="S541" s="19"/>
      <c r="T541" s="19"/>
      <c r="U541" s="21"/>
    </row>
    <row r="542" spans="1:21" ht="16" hidden="1" thickBot="1" x14ac:dyDescent="0.25">
      <c r="A542" s="14"/>
      <c r="B542" s="15"/>
      <c r="C542" s="16"/>
      <c r="D542" s="16"/>
      <c r="E542" s="17"/>
      <c r="F542" s="17"/>
      <c r="G542" s="18"/>
      <c r="H542" s="19"/>
      <c r="I542" s="20"/>
      <c r="J542" s="22"/>
      <c r="K542" s="19"/>
      <c r="L542" s="19"/>
      <c r="M542" s="19"/>
      <c r="N542" s="19"/>
      <c r="O542" s="19"/>
      <c r="P542" s="19"/>
      <c r="Q542" s="19"/>
      <c r="R542" s="19"/>
      <c r="S542" s="19"/>
      <c r="T542" s="19"/>
      <c r="U542" s="21"/>
    </row>
    <row r="543" spans="1:21" ht="16" hidden="1" thickBot="1" x14ac:dyDescent="0.25">
      <c r="A543" s="14"/>
      <c r="B543" s="15"/>
      <c r="C543" s="16"/>
      <c r="D543" s="16"/>
      <c r="E543" s="17"/>
      <c r="F543" s="17"/>
      <c r="G543" s="18"/>
      <c r="H543" s="19"/>
      <c r="I543" s="20"/>
      <c r="J543" s="22"/>
      <c r="K543" s="19"/>
      <c r="L543" s="19"/>
      <c r="M543" s="19"/>
      <c r="N543" s="19"/>
      <c r="O543" s="19"/>
      <c r="P543" s="19"/>
      <c r="Q543" s="19"/>
      <c r="R543" s="19"/>
      <c r="S543" s="19"/>
      <c r="T543" s="19"/>
      <c r="U543" s="21"/>
    </row>
    <row r="544" spans="1:21" ht="16" hidden="1" thickBot="1" x14ac:dyDescent="0.25">
      <c r="A544" s="14"/>
      <c r="B544" s="15"/>
      <c r="C544" s="16"/>
      <c r="D544" s="16"/>
      <c r="E544" s="17"/>
      <c r="F544" s="17"/>
      <c r="G544" s="18"/>
      <c r="H544" s="19"/>
      <c r="I544" s="20"/>
      <c r="J544" s="22"/>
      <c r="K544" s="19"/>
      <c r="L544" s="19"/>
      <c r="M544" s="19"/>
      <c r="N544" s="19"/>
      <c r="O544" s="19"/>
      <c r="P544" s="19"/>
      <c r="Q544" s="19"/>
      <c r="R544" s="19"/>
      <c r="S544" s="19"/>
      <c r="T544" s="19"/>
      <c r="U544" s="21"/>
    </row>
    <row r="545" spans="1:21" ht="16" hidden="1" thickBot="1" x14ac:dyDescent="0.25">
      <c r="A545" s="14">
        <v>2015</v>
      </c>
      <c r="B545" s="15" t="s">
        <v>26</v>
      </c>
      <c r="C545" s="16" t="s">
        <v>22</v>
      </c>
      <c r="D545" s="16" t="str">
        <f>A545&amp;"_"&amp;B545&amp;"_"&amp;C545</f>
        <v>2015_2015 Sample Plot # 05_Avi</v>
      </c>
      <c r="E545" s="17">
        <v>2.9</v>
      </c>
      <c r="F545" s="17">
        <f t="shared" si="790"/>
        <v>1.65</v>
      </c>
      <c r="G545" s="18">
        <v>165</v>
      </c>
      <c r="H545" s="19">
        <f t="shared" si="791"/>
        <v>1.8309993634627628</v>
      </c>
      <c r="I545" s="20">
        <f t="shared" si="792"/>
        <v>183.09993634627628</v>
      </c>
      <c r="J545" s="20">
        <v>575.30000000000007</v>
      </c>
      <c r="K545" s="19">
        <f>2.14*(LOG(H545,10))+0.2</f>
        <v>0.76215273370810599</v>
      </c>
      <c r="L545" s="19">
        <f t="shared" ref="L545" si="803">10^K545</f>
        <v>5.782993893414675</v>
      </c>
      <c r="M545" s="19">
        <f t="shared" si="794"/>
        <v>0.231319755736587</v>
      </c>
      <c r="N545" s="19">
        <f t="shared" ref="N545" si="804">0.923*L545</f>
        <v>5.3377033636217455</v>
      </c>
      <c r="O545" s="19">
        <f t="shared" si="796"/>
        <v>0.21350813454486983</v>
      </c>
      <c r="P545" s="19">
        <f t="shared" si="797"/>
        <v>0.44482789028145686</v>
      </c>
      <c r="Q545" s="19">
        <f t="shared" si="798"/>
        <v>2.7758370688390439</v>
      </c>
      <c r="R545" s="19">
        <f t="shared" si="799"/>
        <v>2.0817043118124809</v>
      </c>
      <c r="S545" s="19">
        <f t="shared" si="800"/>
        <v>4.8575413806515249</v>
      </c>
      <c r="T545" s="19">
        <f t="shared" si="801"/>
        <v>0.19430165522606099</v>
      </c>
      <c r="U545" s="21">
        <f t="shared" si="802"/>
        <v>11.12069725703642</v>
      </c>
    </row>
    <row r="546" spans="1:21" ht="16" hidden="1" thickBot="1" x14ac:dyDescent="0.25">
      <c r="A546" s="14"/>
      <c r="B546" s="15"/>
      <c r="C546" s="16"/>
      <c r="D546" s="16"/>
      <c r="E546" s="17"/>
      <c r="F546" s="17"/>
      <c r="G546" s="18"/>
      <c r="H546" s="19"/>
      <c r="I546" s="20"/>
      <c r="J546" s="22"/>
      <c r="K546" s="19"/>
      <c r="L546" s="19"/>
      <c r="M546" s="19"/>
      <c r="N546" s="19"/>
      <c r="O546" s="19"/>
      <c r="P546" s="19"/>
      <c r="Q546" s="19"/>
      <c r="R546" s="19"/>
      <c r="S546" s="19"/>
      <c r="T546" s="19"/>
      <c r="U546" s="21"/>
    </row>
    <row r="547" spans="1:21" ht="16" hidden="1" thickBot="1" x14ac:dyDescent="0.25">
      <c r="A547" s="14"/>
      <c r="B547" s="15"/>
      <c r="C547" s="16"/>
      <c r="D547" s="16"/>
      <c r="E547" s="17"/>
      <c r="F547" s="17"/>
      <c r="G547" s="18"/>
      <c r="H547" s="19"/>
      <c r="I547" s="20"/>
      <c r="J547" s="22"/>
      <c r="K547" s="19"/>
      <c r="L547" s="19"/>
      <c r="M547" s="19"/>
      <c r="N547" s="19"/>
      <c r="O547" s="19"/>
      <c r="P547" s="19"/>
      <c r="Q547" s="19"/>
      <c r="R547" s="19"/>
      <c r="S547" s="19"/>
      <c r="T547" s="19"/>
      <c r="U547" s="21"/>
    </row>
    <row r="548" spans="1:21" ht="16" hidden="1" thickBot="1" x14ac:dyDescent="0.25">
      <c r="A548" s="14"/>
      <c r="B548" s="15"/>
      <c r="C548" s="16"/>
      <c r="D548" s="16"/>
      <c r="E548" s="17"/>
      <c r="F548" s="17"/>
      <c r="G548" s="18"/>
      <c r="H548" s="19"/>
      <c r="I548" s="20"/>
      <c r="J548" s="22"/>
      <c r="K548" s="19"/>
      <c r="L548" s="19"/>
      <c r="M548" s="19"/>
      <c r="N548" s="19"/>
      <c r="O548" s="19"/>
      <c r="P548" s="19"/>
      <c r="Q548" s="19"/>
      <c r="R548" s="19"/>
      <c r="S548" s="19"/>
      <c r="T548" s="19"/>
      <c r="U548" s="21"/>
    </row>
    <row r="549" spans="1:21" ht="16" hidden="1" thickBot="1" x14ac:dyDescent="0.25">
      <c r="A549" s="14">
        <v>2015</v>
      </c>
      <c r="B549" s="15" t="s">
        <v>26</v>
      </c>
      <c r="C549" s="16" t="s">
        <v>22</v>
      </c>
      <c r="D549" s="16" t="str">
        <f>A549&amp;"_"&amp;B549&amp;"_"&amp;C549</f>
        <v>2015_2015 Sample Plot # 05_Avi</v>
      </c>
      <c r="E549" s="17">
        <v>2.4</v>
      </c>
      <c r="F549" s="17">
        <f t="shared" si="790"/>
        <v>1.2</v>
      </c>
      <c r="G549" s="18">
        <v>120</v>
      </c>
      <c r="H549" s="19">
        <f t="shared" si="791"/>
        <v>1.7504774029280714</v>
      </c>
      <c r="I549" s="20">
        <f t="shared" si="792"/>
        <v>175.04774029280713</v>
      </c>
      <c r="J549" s="20">
        <v>550</v>
      </c>
      <c r="K549" s="19">
        <f>2.14*(LOG(H549,10))+0.2</f>
        <v>0.72035492881121921</v>
      </c>
      <c r="L549" s="19">
        <f t="shared" ref="L549" si="805">10^K549</f>
        <v>5.2523653644376163</v>
      </c>
      <c r="M549" s="19">
        <f t="shared" si="794"/>
        <v>0.21009461457750464</v>
      </c>
      <c r="N549" s="19">
        <f t="shared" ref="N549" si="806">0.923*L549</f>
        <v>4.8479332313759205</v>
      </c>
      <c r="O549" s="19">
        <f t="shared" si="796"/>
        <v>0.1939173292550368</v>
      </c>
      <c r="P549" s="19">
        <f t="shared" si="797"/>
        <v>0.40401194383254146</v>
      </c>
      <c r="Q549" s="19">
        <f t="shared" si="798"/>
        <v>2.5211353749300556</v>
      </c>
      <c r="R549" s="19">
        <f t="shared" si="799"/>
        <v>1.8906939602366091</v>
      </c>
      <c r="S549" s="19">
        <f t="shared" si="800"/>
        <v>4.4118293351666651</v>
      </c>
      <c r="T549" s="19">
        <f t="shared" si="801"/>
        <v>0.1764731734066666</v>
      </c>
      <c r="U549" s="21">
        <f t="shared" si="802"/>
        <v>10.100298595813538</v>
      </c>
    </row>
    <row r="550" spans="1:21" ht="16" hidden="1" thickBot="1" x14ac:dyDescent="0.25">
      <c r="A550" s="14"/>
      <c r="B550" s="15"/>
      <c r="C550" s="16"/>
      <c r="D550" s="16"/>
      <c r="E550" s="17"/>
      <c r="F550" s="17"/>
      <c r="G550" s="18"/>
      <c r="H550" s="19"/>
      <c r="I550" s="20"/>
      <c r="J550" s="22"/>
      <c r="K550" s="19"/>
      <c r="L550" s="19"/>
      <c r="M550" s="19"/>
      <c r="N550" s="19"/>
      <c r="O550" s="19"/>
      <c r="P550" s="19"/>
      <c r="Q550" s="19"/>
      <c r="R550" s="19"/>
      <c r="S550" s="19"/>
      <c r="T550" s="19"/>
      <c r="U550" s="21"/>
    </row>
    <row r="551" spans="1:21" ht="16" hidden="1" thickBot="1" x14ac:dyDescent="0.25">
      <c r="A551" s="14">
        <v>2015</v>
      </c>
      <c r="B551" s="15" t="s">
        <v>26</v>
      </c>
      <c r="C551" s="16" t="s">
        <v>22</v>
      </c>
      <c r="D551" s="16" t="str">
        <f>A551&amp;"_"&amp;B551&amp;"_"&amp;C551</f>
        <v>2015_2015 Sample Plot # 05_Avi</v>
      </c>
      <c r="E551" s="17">
        <v>2.2000000000000002</v>
      </c>
      <c r="F551" s="17">
        <f t="shared" si="790"/>
        <v>1.25</v>
      </c>
      <c r="G551" s="18">
        <v>125</v>
      </c>
      <c r="H551" s="19">
        <f t="shared" si="791"/>
        <v>1.9710375556970086</v>
      </c>
      <c r="I551" s="20">
        <f t="shared" si="792"/>
        <v>197.10375556970087</v>
      </c>
      <c r="J551" s="20">
        <v>619.30000000000007</v>
      </c>
      <c r="K551" s="19">
        <f>2.14*(LOG(H551,10))+0.2</f>
        <v>0.83064708451402014</v>
      </c>
      <c r="L551" s="19">
        <f t="shared" ref="L551" si="807">10^K551</f>
        <v>6.7709106764564915</v>
      </c>
      <c r="M551" s="19">
        <f t="shared" ref="M551" si="808">L551*40/1000</f>
        <v>0.27083642705825967</v>
      </c>
      <c r="N551" s="19">
        <f t="shared" ref="N551" si="809">0.923*L551</f>
        <v>6.2495505543693417</v>
      </c>
      <c r="O551" s="19">
        <f t="shared" ref="O551" si="810">N551*40/1000</f>
        <v>0.24998202217477367</v>
      </c>
      <c r="P551" s="19">
        <f t="shared" ref="P551" si="811">M551+O551</f>
        <v>0.52081844923303333</v>
      </c>
      <c r="Q551" s="19">
        <f t="shared" ref="Q551" si="812">L551*0.48</f>
        <v>3.2500371246991158</v>
      </c>
      <c r="R551" s="19">
        <f t="shared" ref="R551" si="813">N551*0.39</f>
        <v>2.4373247162040435</v>
      </c>
      <c r="S551" s="19">
        <f t="shared" ref="S551" si="814">R551+Q551</f>
        <v>5.6873618409031597</v>
      </c>
      <c r="T551" s="19">
        <f t="shared" ref="T551" si="815">S551*40/1000</f>
        <v>0.22749447363612638</v>
      </c>
      <c r="U551" s="21">
        <f t="shared" ref="U551" si="816">(L551+N551)</f>
        <v>13.020461230825834</v>
      </c>
    </row>
    <row r="552" spans="1:21" ht="16" hidden="1" thickBot="1" x14ac:dyDescent="0.25">
      <c r="A552" s="14"/>
      <c r="B552" s="15"/>
      <c r="C552" s="16"/>
      <c r="D552" s="16"/>
      <c r="E552" s="17"/>
      <c r="F552" s="17"/>
      <c r="G552" s="18"/>
      <c r="H552" s="19"/>
      <c r="I552" s="20"/>
      <c r="J552" s="22"/>
      <c r="K552" s="19"/>
      <c r="L552" s="19"/>
      <c r="M552" s="19"/>
      <c r="N552" s="19"/>
      <c r="O552" s="19"/>
      <c r="P552" s="19"/>
      <c r="Q552" s="19"/>
      <c r="R552" s="19"/>
      <c r="S552" s="19"/>
      <c r="T552" s="19"/>
      <c r="U552" s="21"/>
    </row>
    <row r="553" spans="1:21" ht="16" hidden="1" thickBot="1" x14ac:dyDescent="0.25">
      <c r="A553" s="14"/>
      <c r="B553" s="15"/>
      <c r="C553" s="16"/>
      <c r="D553" s="16"/>
      <c r="E553" s="17"/>
      <c r="F553" s="17"/>
      <c r="G553" s="18"/>
      <c r="H553" s="19"/>
      <c r="I553" s="20"/>
      <c r="J553" s="22"/>
      <c r="K553" s="19"/>
      <c r="L553" s="19"/>
      <c r="M553" s="19"/>
      <c r="N553" s="19"/>
      <c r="O553" s="19"/>
      <c r="P553" s="19"/>
      <c r="Q553" s="19"/>
      <c r="R553" s="19"/>
      <c r="S553" s="19"/>
      <c r="T553" s="19"/>
      <c r="U553" s="21"/>
    </row>
    <row r="554" spans="1:21" ht="16" hidden="1" thickBot="1" x14ac:dyDescent="0.25">
      <c r="A554" s="23">
        <v>2015</v>
      </c>
      <c r="B554" s="24" t="s">
        <v>26</v>
      </c>
      <c r="C554" s="25" t="s">
        <v>22</v>
      </c>
      <c r="D554" s="25" t="str">
        <f>A554&amp;"_"&amp;B554&amp;"_"&amp;C554</f>
        <v>2015_2015 Sample Plot # 05_Avi</v>
      </c>
      <c r="E554" s="26">
        <v>4</v>
      </c>
      <c r="F554" s="26">
        <f t="shared" si="790"/>
        <v>1.4</v>
      </c>
      <c r="G554" s="27">
        <v>140</v>
      </c>
      <c r="H554" s="28">
        <f t="shared" si="791"/>
        <v>5.9516231699554432</v>
      </c>
      <c r="I554" s="29">
        <f t="shared" si="792"/>
        <v>595.1623169955443</v>
      </c>
      <c r="J554" s="29">
        <v>1870.0000000000002</v>
      </c>
      <c r="K554" s="28">
        <f>2.14*(LOG(H554,10))+0.2</f>
        <v>1.8577198112816451</v>
      </c>
      <c r="L554" s="28">
        <f t="shared" ref="L554" si="817">10^K554</f>
        <v>72.064240070060961</v>
      </c>
      <c r="M554" s="28">
        <f t="shared" si="794"/>
        <v>2.8825696028024383</v>
      </c>
      <c r="N554" s="28">
        <f t="shared" ref="N554" si="818">0.923*L554</f>
        <v>66.515293584666267</v>
      </c>
      <c r="O554" s="28">
        <f t="shared" si="796"/>
        <v>2.6606117433866507</v>
      </c>
      <c r="P554" s="28">
        <f t="shared" si="797"/>
        <v>5.5431813461890886</v>
      </c>
      <c r="Q554" s="28">
        <f t="shared" si="798"/>
        <v>34.590835233629257</v>
      </c>
      <c r="R554" s="28">
        <f t="shared" si="799"/>
        <v>25.940964498019845</v>
      </c>
      <c r="S554" s="28">
        <f t="shared" si="800"/>
        <v>60.531799731649102</v>
      </c>
      <c r="T554" s="28">
        <f t="shared" si="801"/>
        <v>2.4212719892659642</v>
      </c>
      <c r="U554" s="30">
        <f t="shared" si="802"/>
        <v>138.57953365472724</v>
      </c>
    </row>
    <row r="555" spans="1:21" ht="16" hidden="1" thickBot="1" x14ac:dyDescent="0.25">
      <c r="A555" s="31"/>
      <c r="B555" s="32"/>
      <c r="C555" s="33"/>
      <c r="D555" s="33"/>
      <c r="E555" s="34"/>
      <c r="F555" s="34"/>
      <c r="G555" s="35"/>
      <c r="H555" s="36"/>
      <c r="I555" s="22"/>
      <c r="J555" s="22"/>
      <c r="K555" s="36"/>
      <c r="L555" s="36"/>
      <c r="M555" s="36"/>
      <c r="N555" s="36"/>
      <c r="O555" s="36"/>
      <c r="P555" s="36"/>
      <c r="Q555" s="36"/>
      <c r="R555" s="36"/>
      <c r="S555" s="36"/>
      <c r="T555" s="36"/>
      <c r="U555" s="37"/>
    </row>
    <row r="556" spans="1:21" ht="16" hidden="1" thickBot="1" x14ac:dyDescent="0.25">
      <c r="A556" s="14"/>
      <c r="B556" s="15"/>
      <c r="C556" s="16"/>
      <c r="D556" s="16"/>
      <c r="E556" s="17"/>
      <c r="F556" s="17"/>
      <c r="G556" s="18"/>
      <c r="H556" s="19"/>
      <c r="I556" s="20"/>
      <c r="J556" s="22"/>
      <c r="K556" s="19"/>
      <c r="L556" s="19"/>
      <c r="M556" s="19"/>
      <c r="N556" s="19"/>
      <c r="O556" s="19"/>
      <c r="P556" s="19"/>
      <c r="Q556" s="19"/>
      <c r="R556" s="19"/>
      <c r="S556" s="19"/>
      <c r="T556" s="19"/>
      <c r="U556" s="21"/>
    </row>
    <row r="557" spans="1:21" ht="16" hidden="1" thickBot="1" x14ac:dyDescent="0.25">
      <c r="A557" s="14"/>
      <c r="B557" s="15"/>
      <c r="C557" s="16"/>
      <c r="D557" s="16"/>
      <c r="E557" s="17"/>
      <c r="F557" s="17"/>
      <c r="G557" s="18"/>
      <c r="H557" s="19"/>
      <c r="I557" s="20"/>
      <c r="J557" s="22"/>
      <c r="K557" s="19"/>
      <c r="L557" s="19"/>
      <c r="M557" s="19"/>
      <c r="N557" s="19"/>
      <c r="O557" s="19"/>
      <c r="P557" s="19"/>
      <c r="Q557" s="19"/>
      <c r="R557" s="19"/>
      <c r="S557" s="19"/>
      <c r="T557" s="19"/>
      <c r="U557" s="21"/>
    </row>
    <row r="558" spans="1:21" ht="16" hidden="1" thickBot="1" x14ac:dyDescent="0.25">
      <c r="A558" s="14"/>
      <c r="B558" s="15"/>
      <c r="C558" s="16"/>
      <c r="D558" s="16"/>
      <c r="E558" s="17"/>
      <c r="F558" s="17"/>
      <c r="G558" s="18"/>
      <c r="H558" s="19"/>
      <c r="I558" s="20"/>
      <c r="J558" s="22"/>
      <c r="K558" s="19"/>
      <c r="L558" s="19"/>
      <c r="M558" s="19"/>
      <c r="N558" s="19"/>
      <c r="O558" s="19"/>
      <c r="P558" s="19"/>
      <c r="Q558" s="19"/>
      <c r="R558" s="19"/>
      <c r="S558" s="19"/>
      <c r="T558" s="19"/>
      <c r="U558" s="21"/>
    </row>
    <row r="559" spans="1:21" ht="16" hidden="1" thickBot="1" x14ac:dyDescent="0.25">
      <c r="A559" s="14"/>
      <c r="B559" s="15"/>
      <c r="C559" s="16"/>
      <c r="D559" s="16"/>
      <c r="E559" s="17"/>
      <c r="F559" s="17"/>
      <c r="G559" s="18"/>
      <c r="H559" s="19"/>
      <c r="I559" s="20"/>
      <c r="J559" s="22"/>
      <c r="K559" s="19"/>
      <c r="L559" s="19"/>
      <c r="M559" s="19"/>
      <c r="N559" s="19"/>
      <c r="O559" s="19"/>
      <c r="P559" s="19"/>
      <c r="Q559" s="19"/>
      <c r="R559" s="19"/>
      <c r="S559" s="19"/>
      <c r="T559" s="19"/>
      <c r="U559" s="21"/>
    </row>
    <row r="560" spans="1:21" ht="16" hidden="1" thickBot="1" x14ac:dyDescent="0.25">
      <c r="A560" s="14">
        <v>2015</v>
      </c>
      <c r="B560" s="15" t="s">
        <v>27</v>
      </c>
      <c r="C560" s="16" t="s">
        <v>22</v>
      </c>
      <c r="D560" s="16" t="str">
        <f>A560&amp;"_"&amp;B560&amp;"_"&amp;C560</f>
        <v>2015_2015 Sample Plot # 06_Avi</v>
      </c>
      <c r="E560" s="17">
        <v>10.199999999999999</v>
      </c>
      <c r="F560" s="17">
        <f t="shared" si="790"/>
        <v>1.9</v>
      </c>
      <c r="G560" s="18">
        <v>190</v>
      </c>
      <c r="H560" s="19">
        <f t="shared" si="791"/>
        <v>5.6015276893698287</v>
      </c>
      <c r="I560" s="20">
        <f t="shared" si="792"/>
        <v>560.15276893698285</v>
      </c>
      <c r="J560" s="20">
        <v>1760.0000000000002</v>
      </c>
      <c r="K560" s="19">
        <f>2.14*(LOG(H560,10))+0.2</f>
        <v>1.8013758824158179</v>
      </c>
      <c r="L560" s="19">
        <f t="shared" ref="L560" si="819">10^K560</f>
        <v>63.295944155825389</v>
      </c>
      <c r="M560" s="19">
        <f t="shared" si="794"/>
        <v>2.5318377662330152</v>
      </c>
      <c r="N560" s="19">
        <f t="shared" ref="N560" si="820">0.923*L560</f>
        <v>58.422156455826837</v>
      </c>
      <c r="O560" s="19">
        <f t="shared" si="796"/>
        <v>2.3368862582330734</v>
      </c>
      <c r="P560" s="19">
        <f t="shared" si="797"/>
        <v>4.8687240244660881</v>
      </c>
      <c r="Q560" s="19">
        <f t="shared" si="798"/>
        <v>30.382053194796185</v>
      </c>
      <c r="R560" s="19">
        <f t="shared" si="799"/>
        <v>22.784641017772469</v>
      </c>
      <c r="S560" s="19">
        <f t="shared" si="800"/>
        <v>53.166694212568657</v>
      </c>
      <c r="T560" s="19">
        <f t="shared" si="801"/>
        <v>2.1266677685027462</v>
      </c>
      <c r="U560" s="21">
        <f t="shared" si="802"/>
        <v>121.71810061165223</v>
      </c>
    </row>
    <row r="561" spans="1:21" ht="16" hidden="1" thickBot="1" x14ac:dyDescent="0.25">
      <c r="A561" s="14"/>
      <c r="B561" s="15"/>
      <c r="C561" s="16"/>
      <c r="D561" s="16"/>
      <c r="E561" s="17"/>
      <c r="F561" s="17"/>
      <c r="G561" s="18"/>
      <c r="H561" s="19"/>
      <c r="I561" s="20"/>
      <c r="J561" s="22"/>
      <c r="K561" s="19"/>
      <c r="L561" s="19"/>
      <c r="M561" s="19"/>
      <c r="N561" s="19"/>
      <c r="O561" s="19"/>
      <c r="P561" s="19"/>
      <c r="Q561" s="19"/>
      <c r="R561" s="19"/>
      <c r="S561" s="19"/>
      <c r="T561" s="19"/>
      <c r="U561" s="21"/>
    </row>
    <row r="562" spans="1:21" ht="16" hidden="1" thickBot="1" x14ac:dyDescent="0.25">
      <c r="A562" s="14"/>
      <c r="B562" s="15"/>
      <c r="C562" s="16"/>
      <c r="D562" s="16"/>
      <c r="E562" s="17"/>
      <c r="F562" s="17"/>
      <c r="G562" s="18"/>
      <c r="H562" s="19"/>
      <c r="I562" s="20"/>
      <c r="J562" s="22"/>
      <c r="K562" s="19"/>
      <c r="L562" s="19"/>
      <c r="M562" s="19"/>
      <c r="N562" s="19"/>
      <c r="O562" s="19"/>
      <c r="P562" s="19"/>
      <c r="Q562" s="19"/>
      <c r="R562" s="19"/>
      <c r="S562" s="19"/>
      <c r="T562" s="19"/>
      <c r="U562" s="21"/>
    </row>
    <row r="563" spans="1:21" ht="16" hidden="1" thickBot="1" x14ac:dyDescent="0.25">
      <c r="A563" s="14">
        <v>2015</v>
      </c>
      <c r="B563" s="15" t="s">
        <v>27</v>
      </c>
      <c r="C563" s="16" t="s">
        <v>22</v>
      </c>
      <c r="D563" s="16" t="str">
        <f>A563&amp;"_"&amp;B563&amp;"_"&amp;C563</f>
        <v>2015_2015 Sample Plot # 06_Avi</v>
      </c>
      <c r="E563" s="17">
        <v>9.3000000000000007</v>
      </c>
      <c r="F563" s="17">
        <f t="shared" si="790"/>
        <v>1.8</v>
      </c>
      <c r="G563" s="18">
        <v>180</v>
      </c>
      <c r="H563" s="19">
        <f t="shared" si="791"/>
        <v>4.9013367281986007</v>
      </c>
      <c r="I563" s="20">
        <f t="shared" si="792"/>
        <v>490.13367281986007</v>
      </c>
      <c r="J563" s="20">
        <v>1540.0000000000002</v>
      </c>
      <c r="K563" s="19">
        <f t="shared" ref="K563:K564" si="821">2.14*(LOG(H563,10))+0.2</f>
        <v>1.6772731158835685</v>
      </c>
      <c r="L563" s="19">
        <f t="shared" ref="L563:L564" si="822">10^K563</f>
        <v>47.563424523689136</v>
      </c>
      <c r="M563" s="19">
        <f t="shared" si="794"/>
        <v>1.9025369809475656</v>
      </c>
      <c r="N563" s="19">
        <f t="shared" ref="N563:N564" si="823">0.923*L563</f>
        <v>43.901040835365073</v>
      </c>
      <c r="O563" s="19">
        <f t="shared" si="796"/>
        <v>1.756041633414603</v>
      </c>
      <c r="P563" s="19">
        <f t="shared" si="797"/>
        <v>3.6585786143621686</v>
      </c>
      <c r="Q563" s="19">
        <f t="shared" si="798"/>
        <v>22.830443771370785</v>
      </c>
      <c r="R563" s="19">
        <f t="shared" si="799"/>
        <v>17.121405925792381</v>
      </c>
      <c r="S563" s="19">
        <f t="shared" si="800"/>
        <v>39.951849697163169</v>
      </c>
      <c r="T563" s="19">
        <f t="shared" si="801"/>
        <v>1.5980739878865267</v>
      </c>
      <c r="U563" s="21">
        <f t="shared" si="802"/>
        <v>91.464465359054202</v>
      </c>
    </row>
    <row r="564" spans="1:21" ht="16" hidden="1" thickBot="1" x14ac:dyDescent="0.25">
      <c r="A564" s="14">
        <v>2015</v>
      </c>
      <c r="B564" s="15" t="s">
        <v>27</v>
      </c>
      <c r="C564" s="16" t="s">
        <v>22</v>
      </c>
      <c r="D564" s="16" t="str">
        <f>A564&amp;"_"&amp;B564&amp;"_"&amp;C564</f>
        <v>2015_2015 Sample Plot # 06_Avi</v>
      </c>
      <c r="E564" s="17">
        <v>2.7</v>
      </c>
      <c r="F564" s="17">
        <f t="shared" si="790"/>
        <v>1.3</v>
      </c>
      <c r="G564" s="18">
        <v>130</v>
      </c>
      <c r="H564" s="19">
        <f t="shared" si="791"/>
        <v>1.3828771483131765</v>
      </c>
      <c r="I564" s="20">
        <f t="shared" si="792"/>
        <v>138.28771483131766</v>
      </c>
      <c r="J564" s="20">
        <v>434.50000000000006</v>
      </c>
      <c r="K564" s="19">
        <f t="shared" si="821"/>
        <v>0.50127690417276394</v>
      </c>
      <c r="L564" s="19">
        <f t="shared" si="822"/>
        <v>3.1715890091383394</v>
      </c>
      <c r="M564" s="19">
        <f t="shared" si="794"/>
        <v>0.12686356036553356</v>
      </c>
      <c r="N564" s="19">
        <f t="shared" si="823"/>
        <v>2.9273766554346876</v>
      </c>
      <c r="O564" s="19">
        <f t="shared" si="796"/>
        <v>0.11709506621738751</v>
      </c>
      <c r="P564" s="19">
        <f t="shared" si="797"/>
        <v>0.24395862658292106</v>
      </c>
      <c r="Q564" s="19">
        <f t="shared" si="798"/>
        <v>1.5223627243864029</v>
      </c>
      <c r="R564" s="19">
        <f t="shared" si="799"/>
        <v>1.1416768956195282</v>
      </c>
      <c r="S564" s="19">
        <f t="shared" si="800"/>
        <v>2.6640396200059309</v>
      </c>
      <c r="T564" s="19">
        <f t="shared" si="801"/>
        <v>0.10656158480023722</v>
      </c>
      <c r="U564" s="21">
        <f t="shared" si="802"/>
        <v>6.0989656645730275</v>
      </c>
    </row>
    <row r="565" spans="1:21" ht="16" hidden="1" thickBot="1" x14ac:dyDescent="0.25">
      <c r="A565" s="14"/>
      <c r="B565" s="15"/>
      <c r="C565" s="16"/>
      <c r="D565" s="16"/>
      <c r="E565" s="17"/>
      <c r="F565" s="17"/>
      <c r="G565" s="18"/>
      <c r="H565" s="19"/>
      <c r="I565" s="20"/>
      <c r="J565" s="22"/>
      <c r="K565" s="19"/>
      <c r="L565" s="19"/>
      <c r="M565" s="19"/>
      <c r="N565" s="19"/>
      <c r="O565" s="19"/>
      <c r="P565" s="19"/>
      <c r="Q565" s="19"/>
      <c r="R565" s="19"/>
      <c r="S565" s="19"/>
      <c r="T565" s="19"/>
      <c r="U565" s="21"/>
    </row>
    <row r="566" spans="1:21" ht="16" hidden="1" thickBot="1" x14ac:dyDescent="0.25">
      <c r="A566" s="14">
        <v>2015</v>
      </c>
      <c r="B566" s="15" t="s">
        <v>27</v>
      </c>
      <c r="C566" s="16" t="s">
        <v>22</v>
      </c>
      <c r="D566" s="16" t="str">
        <f>A566&amp;"_"&amp;B566&amp;"_"&amp;C566</f>
        <v>2015_2015 Sample Plot # 06_Avi</v>
      </c>
      <c r="E566" s="17">
        <v>2.9</v>
      </c>
      <c r="F566" s="17">
        <f t="shared" si="790"/>
        <v>3</v>
      </c>
      <c r="G566" s="18">
        <v>300</v>
      </c>
      <c r="H566" s="19">
        <f t="shared" si="791"/>
        <v>1.4003819223424572</v>
      </c>
      <c r="I566" s="20">
        <f t="shared" si="792"/>
        <v>140.03819223424571</v>
      </c>
      <c r="J566" s="20">
        <v>440.00000000000006</v>
      </c>
      <c r="K566" s="19">
        <f>2.14*(LOG(H566,10))+0.2</f>
        <v>0.51296750097397847</v>
      </c>
      <c r="L566" s="19">
        <f t="shared" ref="L566" si="824">10^K566</f>
        <v>3.2581231897629839</v>
      </c>
      <c r="M566" s="19">
        <f t="shared" ref="M566" si="825">L566*40/1000</f>
        <v>0.13032492759051936</v>
      </c>
      <c r="N566" s="19">
        <f t="shared" ref="N566" si="826">0.923*L566</f>
        <v>3.0072477041512342</v>
      </c>
      <c r="O566" s="19">
        <f t="shared" ref="O566" si="827">N566*40/1000</f>
        <v>0.12028990816604937</v>
      </c>
      <c r="P566" s="19">
        <f t="shared" ref="P566" si="828">M566+O566</f>
        <v>0.25061483575656873</v>
      </c>
      <c r="Q566" s="19">
        <f t="shared" ref="Q566" si="829">L566*0.48</f>
        <v>1.5638991310862322</v>
      </c>
      <c r="R566" s="19">
        <f t="shared" ref="R566" si="830">N566*0.39</f>
        <v>1.1728266046189815</v>
      </c>
      <c r="S566" s="19">
        <f t="shared" ref="S566" si="831">R566+Q566</f>
        <v>2.7367257357052139</v>
      </c>
      <c r="T566" s="19">
        <f t="shared" ref="T566" si="832">S566*40/1000</f>
        <v>0.10946902942820856</v>
      </c>
      <c r="U566" s="21">
        <f t="shared" ref="U566" si="833">(L566+N566)</f>
        <v>6.2653708939142181</v>
      </c>
    </row>
    <row r="567" spans="1:21" ht="16" hidden="1" thickBot="1" x14ac:dyDescent="0.25">
      <c r="A567" s="14"/>
      <c r="B567" s="15"/>
      <c r="C567" s="16"/>
      <c r="D567" s="16"/>
      <c r="E567" s="17"/>
      <c r="F567" s="17"/>
      <c r="G567" s="18"/>
      <c r="H567" s="19"/>
      <c r="I567" s="20"/>
      <c r="J567" s="22"/>
      <c r="K567" s="19"/>
      <c r="L567" s="19"/>
      <c r="M567" s="19"/>
      <c r="N567" s="19"/>
      <c r="O567" s="19"/>
      <c r="P567" s="19"/>
      <c r="Q567" s="19"/>
      <c r="R567" s="19"/>
      <c r="S567" s="19"/>
      <c r="T567" s="19"/>
      <c r="U567" s="21"/>
    </row>
    <row r="568" spans="1:21" ht="16" hidden="1" thickBot="1" x14ac:dyDescent="0.25">
      <c r="A568" s="14"/>
      <c r="B568" s="15"/>
      <c r="C568" s="16"/>
      <c r="D568" s="16"/>
      <c r="E568" s="17"/>
      <c r="F568" s="17"/>
      <c r="G568" s="18"/>
      <c r="H568" s="19"/>
      <c r="I568" s="20"/>
      <c r="J568" s="22"/>
      <c r="K568" s="19"/>
      <c r="L568" s="19"/>
      <c r="M568" s="19"/>
      <c r="N568" s="19"/>
      <c r="O568" s="19"/>
      <c r="P568" s="19"/>
      <c r="Q568" s="19"/>
      <c r="R568" s="19"/>
      <c r="S568" s="19"/>
      <c r="T568" s="19"/>
      <c r="U568" s="21"/>
    </row>
    <row r="569" spans="1:21" ht="16" hidden="1" thickBot="1" x14ac:dyDescent="0.25">
      <c r="A569" s="14"/>
      <c r="B569" s="15"/>
      <c r="C569" s="16"/>
      <c r="D569" s="16"/>
      <c r="E569" s="17"/>
      <c r="F569" s="17"/>
      <c r="G569" s="18"/>
      <c r="H569" s="19"/>
      <c r="I569" s="20"/>
      <c r="J569" s="22"/>
      <c r="K569" s="19"/>
      <c r="L569" s="19"/>
      <c r="M569" s="19"/>
      <c r="N569" s="19"/>
      <c r="O569" s="19"/>
      <c r="P569" s="19"/>
      <c r="Q569" s="19"/>
      <c r="R569" s="19"/>
      <c r="S569" s="19"/>
      <c r="T569" s="19"/>
      <c r="U569" s="21"/>
    </row>
    <row r="570" spans="1:21" ht="16" hidden="1" thickBot="1" x14ac:dyDescent="0.25">
      <c r="A570" s="14">
        <v>2015</v>
      </c>
      <c r="B570" s="15" t="s">
        <v>27</v>
      </c>
      <c r="C570" s="16" t="s">
        <v>22</v>
      </c>
      <c r="D570" s="16" t="str">
        <f>A570&amp;"_"&amp;B570&amp;"_"&amp;C570</f>
        <v>2015_2015 Sample Plot # 06_Avi</v>
      </c>
      <c r="E570" s="17">
        <v>8.5</v>
      </c>
      <c r="F570" s="17">
        <f t="shared" si="790"/>
        <v>1.6</v>
      </c>
      <c r="G570" s="18">
        <v>160</v>
      </c>
      <c r="H570" s="19">
        <f t="shared" si="791"/>
        <v>2.9408020369191603</v>
      </c>
      <c r="I570" s="20">
        <f t="shared" si="792"/>
        <v>294.08020369191604</v>
      </c>
      <c r="J570" s="20">
        <v>924.00000000000011</v>
      </c>
      <c r="K570" s="19">
        <f t="shared" ref="K570:K571" si="834">2.14*(LOG(H570,10))+0.2</f>
        <v>1.2025167917045658</v>
      </c>
      <c r="L570" s="19">
        <f t="shared" ref="L570:L571" si="835">10^K570</f>
        <v>15.941045145014975</v>
      </c>
      <c r="M570" s="19">
        <f t="shared" si="794"/>
        <v>0.63764180580059904</v>
      </c>
      <c r="N570" s="19">
        <f t="shared" ref="N570:N571" si="836">0.923*L570</f>
        <v>14.713584668848823</v>
      </c>
      <c r="O570" s="19">
        <f t="shared" si="796"/>
        <v>0.5885433867539529</v>
      </c>
      <c r="P570" s="19">
        <f t="shared" si="797"/>
        <v>1.2261851925545519</v>
      </c>
      <c r="Q570" s="19">
        <f t="shared" si="798"/>
        <v>7.6517016696071876</v>
      </c>
      <c r="R570" s="19">
        <f t="shared" si="799"/>
        <v>5.7382980208510412</v>
      </c>
      <c r="S570" s="19">
        <f t="shared" si="800"/>
        <v>13.389999690458229</v>
      </c>
      <c r="T570" s="19">
        <f t="shared" si="801"/>
        <v>0.53559998761832917</v>
      </c>
      <c r="U570" s="21">
        <f t="shared" si="802"/>
        <v>30.654629813863799</v>
      </c>
    </row>
    <row r="571" spans="1:21" ht="16" hidden="1" thickBot="1" x14ac:dyDescent="0.25">
      <c r="A571" s="14">
        <v>2015</v>
      </c>
      <c r="B571" s="15" t="s">
        <v>27</v>
      </c>
      <c r="C571" s="16" t="s">
        <v>22</v>
      </c>
      <c r="D571" s="16" t="str">
        <f>A571&amp;"_"&amp;B571&amp;"_"&amp;C571</f>
        <v>2015_2015 Sample Plot # 06_Avi</v>
      </c>
      <c r="E571" s="17">
        <v>3.7</v>
      </c>
      <c r="F571" s="17">
        <f t="shared" si="790"/>
        <v>3.8</v>
      </c>
      <c r="G571" s="18">
        <v>380</v>
      </c>
      <c r="H571" s="19">
        <f t="shared" si="791"/>
        <v>3.0872056015276894</v>
      </c>
      <c r="I571" s="20">
        <f t="shared" si="792"/>
        <v>308.72056015276894</v>
      </c>
      <c r="J571" s="20">
        <v>970</v>
      </c>
      <c r="K571" s="19">
        <f t="shared" si="834"/>
        <v>1.2476702846233012</v>
      </c>
      <c r="L571" s="19">
        <f t="shared" si="835"/>
        <v>17.687656056471447</v>
      </c>
      <c r="M571" s="19">
        <f t="shared" si="794"/>
        <v>0.70750624225885783</v>
      </c>
      <c r="N571" s="19">
        <f t="shared" si="836"/>
        <v>16.325706540123146</v>
      </c>
      <c r="O571" s="19">
        <f t="shared" si="796"/>
        <v>0.65302826160492589</v>
      </c>
      <c r="P571" s="19">
        <f t="shared" si="797"/>
        <v>1.3605345038637837</v>
      </c>
      <c r="Q571" s="19">
        <f t="shared" si="798"/>
        <v>8.490074907106294</v>
      </c>
      <c r="R571" s="19">
        <f t="shared" si="799"/>
        <v>6.3670255506480276</v>
      </c>
      <c r="S571" s="19">
        <f t="shared" si="800"/>
        <v>14.857100457754321</v>
      </c>
      <c r="T571" s="19">
        <f t="shared" si="801"/>
        <v>0.59428401831017275</v>
      </c>
      <c r="U571" s="21">
        <f t="shared" si="802"/>
        <v>34.01336259659459</v>
      </c>
    </row>
    <row r="572" spans="1:21" ht="16" hidden="1" thickBot="1" x14ac:dyDescent="0.25">
      <c r="A572" s="14"/>
      <c r="B572" s="15"/>
      <c r="C572" s="16"/>
      <c r="D572" s="16"/>
      <c r="E572" s="17"/>
      <c r="F572" s="17"/>
      <c r="G572" s="18"/>
      <c r="H572" s="19"/>
      <c r="I572" s="20"/>
      <c r="J572" s="22"/>
      <c r="K572" s="19"/>
      <c r="L572" s="19"/>
      <c r="M572" s="19"/>
      <c r="N572" s="19"/>
      <c r="O572" s="19"/>
      <c r="P572" s="19"/>
      <c r="Q572" s="19"/>
      <c r="R572" s="19"/>
      <c r="S572" s="19"/>
      <c r="T572" s="19"/>
      <c r="U572" s="21"/>
    </row>
    <row r="573" spans="1:21" ht="16" hidden="1" thickBot="1" x14ac:dyDescent="0.25">
      <c r="A573" s="14"/>
      <c r="B573" s="15"/>
      <c r="C573" s="16"/>
      <c r="D573" s="16"/>
      <c r="E573" s="17"/>
      <c r="F573" s="17"/>
      <c r="G573" s="18"/>
      <c r="H573" s="19"/>
      <c r="I573" s="20"/>
      <c r="J573" s="22"/>
      <c r="K573" s="19"/>
      <c r="L573" s="19"/>
      <c r="M573" s="19"/>
      <c r="N573" s="19"/>
      <c r="O573" s="19"/>
      <c r="P573" s="19"/>
      <c r="Q573" s="19"/>
      <c r="R573" s="19"/>
      <c r="S573" s="19"/>
      <c r="T573" s="19"/>
      <c r="U573" s="21"/>
    </row>
    <row r="574" spans="1:21" ht="16" hidden="1" thickBot="1" x14ac:dyDescent="0.25">
      <c r="A574" s="14"/>
      <c r="B574" s="15"/>
      <c r="C574" s="16"/>
      <c r="D574" s="16"/>
      <c r="E574" s="17"/>
      <c r="F574" s="17"/>
      <c r="G574" s="18"/>
      <c r="H574" s="19"/>
      <c r="I574" s="20"/>
      <c r="J574" s="22"/>
      <c r="K574" s="19"/>
      <c r="L574" s="19"/>
      <c r="M574" s="19"/>
      <c r="N574" s="19"/>
      <c r="O574" s="19"/>
      <c r="P574" s="19"/>
      <c r="Q574" s="19"/>
      <c r="R574" s="19"/>
      <c r="S574" s="19"/>
      <c r="T574" s="19"/>
      <c r="U574" s="21"/>
    </row>
    <row r="575" spans="1:21" ht="16" hidden="1" thickBot="1" x14ac:dyDescent="0.25">
      <c r="A575" s="14"/>
      <c r="B575" s="15"/>
      <c r="C575" s="16"/>
      <c r="D575" s="16"/>
      <c r="E575" s="17"/>
      <c r="F575" s="17"/>
      <c r="G575" s="18"/>
      <c r="H575" s="19"/>
      <c r="I575" s="20"/>
      <c r="J575" s="22"/>
      <c r="K575" s="19"/>
      <c r="L575" s="19"/>
      <c r="M575" s="19"/>
      <c r="N575" s="19"/>
      <c r="O575" s="19"/>
      <c r="P575" s="19"/>
      <c r="Q575" s="19"/>
      <c r="R575" s="19"/>
      <c r="S575" s="19"/>
      <c r="T575" s="19"/>
      <c r="U575" s="21"/>
    </row>
    <row r="576" spans="1:21" ht="16" hidden="1" thickBot="1" x14ac:dyDescent="0.25">
      <c r="A576" s="14">
        <v>2015</v>
      </c>
      <c r="B576" s="15" t="s">
        <v>27</v>
      </c>
      <c r="C576" s="16" t="s">
        <v>22</v>
      </c>
      <c r="D576" s="16" t="str">
        <f>A576&amp;"_"&amp;B576&amp;"_"&amp;C576</f>
        <v>2015_2015 Sample Plot # 06_Avi</v>
      </c>
      <c r="E576" s="17">
        <v>2.1</v>
      </c>
      <c r="F576" s="17">
        <f t="shared" si="790"/>
        <v>1.4</v>
      </c>
      <c r="G576" s="18">
        <v>140</v>
      </c>
      <c r="H576" s="19">
        <f t="shared" si="791"/>
        <v>1.0502864417568427</v>
      </c>
      <c r="I576" s="20">
        <f t="shared" si="792"/>
        <v>105.02864417568428</v>
      </c>
      <c r="J576" s="20">
        <v>330</v>
      </c>
      <c r="K576" s="19">
        <f>2.14*(LOG(H576,10))+0.2</f>
        <v>0.24559860463221647</v>
      </c>
      <c r="L576" s="19">
        <f t="shared" ref="L576" si="837">10^K576</f>
        <v>1.7603482976906326</v>
      </c>
      <c r="M576" s="19">
        <f t="shared" si="794"/>
        <v>7.0413931907625307E-2</v>
      </c>
      <c r="N576" s="19">
        <f t="shared" ref="N576" si="838">0.923*L576</f>
        <v>1.6248014787684539</v>
      </c>
      <c r="O576" s="19">
        <f t="shared" si="796"/>
        <v>6.4992059150738163E-2</v>
      </c>
      <c r="P576" s="19">
        <f t="shared" si="797"/>
        <v>0.13540599105836348</v>
      </c>
      <c r="Q576" s="19">
        <f t="shared" si="798"/>
        <v>0.84496718289150363</v>
      </c>
      <c r="R576" s="19">
        <f t="shared" si="799"/>
        <v>0.63367257671969701</v>
      </c>
      <c r="S576" s="19">
        <f t="shared" si="800"/>
        <v>1.4786397596112006</v>
      </c>
      <c r="T576" s="19">
        <f t="shared" si="801"/>
        <v>5.9145590384448027E-2</v>
      </c>
      <c r="U576" s="21">
        <f t="shared" si="802"/>
        <v>3.3851497764590865</v>
      </c>
    </row>
    <row r="577" spans="1:21" ht="16" hidden="1" thickBot="1" x14ac:dyDescent="0.25">
      <c r="A577" s="14"/>
      <c r="B577" s="15"/>
      <c r="C577" s="16"/>
      <c r="D577" s="16"/>
      <c r="E577" s="17"/>
      <c r="F577" s="17"/>
      <c r="G577" s="18"/>
      <c r="H577" s="19"/>
      <c r="I577" s="20"/>
      <c r="J577" s="22"/>
      <c r="K577" s="19"/>
      <c r="L577" s="19"/>
      <c r="M577" s="19"/>
      <c r="N577" s="19"/>
      <c r="O577" s="19"/>
      <c r="P577" s="19"/>
      <c r="Q577" s="19"/>
      <c r="R577" s="19"/>
      <c r="S577" s="19"/>
      <c r="T577" s="19"/>
      <c r="U577" s="21"/>
    </row>
    <row r="578" spans="1:21" ht="16" hidden="1" thickBot="1" x14ac:dyDescent="0.25">
      <c r="A578" s="14">
        <v>2015</v>
      </c>
      <c r="B578" s="15" t="s">
        <v>27</v>
      </c>
      <c r="C578" s="16" t="s">
        <v>22</v>
      </c>
      <c r="D578" s="16" t="str">
        <f>A578&amp;"_"&amp;B578&amp;"_"&amp;C578</f>
        <v>2015_2015 Sample Plot # 06_Avi</v>
      </c>
      <c r="E578" s="17">
        <v>1.3</v>
      </c>
      <c r="F578" s="17">
        <f t="shared" si="790"/>
        <v>1.3</v>
      </c>
      <c r="G578" s="18">
        <v>130</v>
      </c>
      <c r="H578" s="19">
        <f t="shared" si="791"/>
        <v>1.0502864417568427</v>
      </c>
      <c r="I578" s="20">
        <f t="shared" si="792"/>
        <v>105.02864417568428</v>
      </c>
      <c r="J578" s="20">
        <v>330</v>
      </c>
      <c r="K578" s="19">
        <f>2.14*(LOG(H578,10))+0.2</f>
        <v>0.24559860463221647</v>
      </c>
      <c r="L578" s="19">
        <f t="shared" ref="L578" si="839">10^K578</f>
        <v>1.7603482976906326</v>
      </c>
      <c r="M578" s="19">
        <f t="shared" ref="M578" si="840">L578*40/1000</f>
        <v>7.0413931907625307E-2</v>
      </c>
      <c r="N578" s="19">
        <f t="shared" ref="N578" si="841">0.923*L578</f>
        <v>1.6248014787684539</v>
      </c>
      <c r="O578" s="19">
        <f t="shared" ref="O578" si="842">N578*40/1000</f>
        <v>6.4992059150738163E-2</v>
      </c>
      <c r="P578" s="19">
        <f t="shared" ref="P578" si="843">M578+O578</f>
        <v>0.13540599105836348</v>
      </c>
      <c r="Q578" s="19">
        <f t="shared" ref="Q578" si="844">L578*0.48</f>
        <v>0.84496718289150363</v>
      </c>
      <c r="R578" s="19">
        <f t="shared" ref="R578" si="845">N578*0.39</f>
        <v>0.63367257671969701</v>
      </c>
      <c r="S578" s="19">
        <f t="shared" ref="S578" si="846">R578+Q578</f>
        <v>1.4786397596112006</v>
      </c>
      <c r="T578" s="19">
        <f t="shared" ref="T578" si="847">S578*40/1000</f>
        <v>5.9145590384448027E-2</v>
      </c>
      <c r="U578" s="21">
        <f t="shared" ref="U578" si="848">(L578+N578)</f>
        <v>3.3851497764590865</v>
      </c>
    </row>
    <row r="579" spans="1:21" ht="16" hidden="1" thickBot="1" x14ac:dyDescent="0.25">
      <c r="A579" s="14"/>
      <c r="B579" s="15"/>
      <c r="C579" s="16"/>
      <c r="D579" s="16"/>
      <c r="E579" s="17"/>
      <c r="F579" s="17"/>
      <c r="G579" s="18"/>
      <c r="H579" s="19"/>
      <c r="I579" s="20"/>
      <c r="J579" s="22"/>
      <c r="K579" s="19"/>
      <c r="L579" s="19"/>
      <c r="M579" s="19"/>
      <c r="N579" s="19"/>
      <c r="O579" s="19"/>
      <c r="P579" s="19"/>
      <c r="Q579" s="19"/>
      <c r="R579" s="19"/>
      <c r="S579" s="19"/>
      <c r="T579" s="19"/>
      <c r="U579" s="21"/>
    </row>
    <row r="580" spans="1:21" ht="16" hidden="1" thickBot="1" x14ac:dyDescent="0.25">
      <c r="A580" s="14">
        <v>2015</v>
      </c>
      <c r="B580" s="15" t="s">
        <v>27</v>
      </c>
      <c r="C580" s="16" t="s">
        <v>22</v>
      </c>
      <c r="D580" s="16" t="str">
        <f>A580&amp;"_"&amp;B580&amp;"_"&amp;C580</f>
        <v>2015_2015 Sample Plot # 06_Avi</v>
      </c>
      <c r="E580" s="17">
        <v>2.4</v>
      </c>
      <c r="F580" s="17">
        <f t="shared" ref="F580:F641" si="849">G580/100</f>
        <v>1.3</v>
      </c>
      <c r="G580" s="18">
        <v>130</v>
      </c>
      <c r="H580" s="19">
        <f t="shared" si="791"/>
        <v>1.2603437301082117</v>
      </c>
      <c r="I580" s="20">
        <f t="shared" ref="I580:I641" si="850">J580/3.142</f>
        <v>126.03437301082116</v>
      </c>
      <c r="J580" s="20">
        <v>396.00000000000006</v>
      </c>
      <c r="K580" s="19">
        <f>2.14*(LOG(H580,10))+0.2</f>
        <v>0.4150464711741339</v>
      </c>
      <c r="L580" s="19">
        <f t="shared" ref="L580" si="851">10^K580</f>
        <v>2.6004378050906714</v>
      </c>
      <c r="M580" s="19">
        <f t="shared" ref="M580" si="852">L580*40/1000</f>
        <v>0.10401751220362684</v>
      </c>
      <c r="N580" s="19">
        <f t="shared" ref="N580" si="853">0.923*L580</f>
        <v>2.4002040940986897</v>
      </c>
      <c r="O580" s="19">
        <f t="shared" ref="O580" si="854">N580*40/1000</f>
        <v>9.6008163763947593E-2</v>
      </c>
      <c r="P580" s="19">
        <f t="shared" ref="P580" si="855">M580+O580</f>
        <v>0.20002567596757442</v>
      </c>
      <c r="Q580" s="19">
        <f t="shared" ref="Q580" si="856">L580*0.48</f>
        <v>1.2482101464435222</v>
      </c>
      <c r="R580" s="19">
        <f t="shared" ref="R580" si="857">N580*0.39</f>
        <v>0.93607959669848906</v>
      </c>
      <c r="S580" s="19">
        <f t="shared" ref="S580" si="858">R580+Q580</f>
        <v>2.1842897431420112</v>
      </c>
      <c r="T580" s="19">
        <f t="shared" ref="T580" si="859">S580*40/1000</f>
        <v>8.7371589725680446E-2</v>
      </c>
      <c r="U580" s="21">
        <f t="shared" ref="U580" si="860">(L580+N580)</f>
        <v>5.0006418991893611</v>
      </c>
    </row>
    <row r="581" spans="1:21" ht="16" hidden="1" thickBot="1" x14ac:dyDescent="0.25">
      <c r="A581" s="14"/>
      <c r="B581" s="15"/>
      <c r="C581" s="16"/>
      <c r="D581" s="16"/>
      <c r="E581" s="17"/>
      <c r="F581" s="17"/>
      <c r="G581" s="18"/>
      <c r="H581" s="19"/>
      <c r="I581" s="20"/>
      <c r="J581" s="22"/>
      <c r="K581" s="19"/>
      <c r="L581" s="19"/>
      <c r="M581" s="19"/>
      <c r="N581" s="19"/>
      <c r="O581" s="19"/>
      <c r="P581" s="19"/>
      <c r="Q581" s="19"/>
      <c r="R581" s="19"/>
      <c r="S581" s="19"/>
      <c r="T581" s="19"/>
      <c r="U581" s="21"/>
    </row>
    <row r="582" spans="1:21" ht="16" hidden="1" thickBot="1" x14ac:dyDescent="0.25">
      <c r="A582" s="14">
        <v>2015</v>
      </c>
      <c r="B582" s="15" t="s">
        <v>27</v>
      </c>
      <c r="C582" s="16" t="s">
        <v>22</v>
      </c>
      <c r="D582" s="16" t="str">
        <f>A582&amp;"_"&amp;B582&amp;"_"&amp;C582</f>
        <v>2015_2015 Sample Plot # 06_Avi</v>
      </c>
      <c r="E582" s="17">
        <v>1.9</v>
      </c>
      <c r="F582" s="17">
        <f t="shared" si="849"/>
        <v>1.25</v>
      </c>
      <c r="G582" s="18">
        <v>125</v>
      </c>
      <c r="H582" s="19">
        <f t="shared" si="791"/>
        <v>0.52514322087842136</v>
      </c>
      <c r="I582" s="20">
        <f t="shared" si="850"/>
        <v>52.514322087842139</v>
      </c>
      <c r="J582" s="20">
        <v>165</v>
      </c>
      <c r="K582" s="19">
        <f t="shared" ref="K582:K584" si="861">2.14*(LOG(H582,10))+0.2</f>
        <v>-0.39860558608870328</v>
      </c>
      <c r="L582" s="19">
        <f t="shared" ref="L582:L584" si="862">10^K582</f>
        <v>0.3993874500460512</v>
      </c>
      <c r="M582" s="19">
        <f t="shared" ref="M582:M584" si="863">L582*40/1000</f>
        <v>1.5975498001842049E-2</v>
      </c>
      <c r="N582" s="19">
        <f t="shared" ref="N582:N584" si="864">0.923*L582</f>
        <v>0.36863461639250528</v>
      </c>
      <c r="O582" s="19">
        <f t="shared" ref="O582:O584" si="865">N582*40/1000</f>
        <v>1.474538465570021E-2</v>
      </c>
      <c r="P582" s="19">
        <f t="shared" ref="P582:P584" si="866">M582+O582</f>
        <v>3.0720882657542258E-2</v>
      </c>
      <c r="Q582" s="19">
        <f t="shared" ref="Q582:Q584" si="867">L582*0.48</f>
        <v>0.19170597602210457</v>
      </c>
      <c r="R582" s="19">
        <f t="shared" ref="R582:R584" si="868">N582*0.39</f>
        <v>0.14376750039307706</v>
      </c>
      <c r="S582" s="19">
        <f t="shared" ref="S582:S584" si="869">R582+Q582</f>
        <v>0.33547347641518166</v>
      </c>
      <c r="T582" s="19">
        <f t="shared" ref="T582:T584" si="870">S582*40/1000</f>
        <v>1.3418939056607267E-2</v>
      </c>
      <c r="U582" s="21">
        <f t="shared" ref="U582:U584" si="871">(L582+N582)</f>
        <v>0.76802206643855642</v>
      </c>
    </row>
    <row r="583" spans="1:21" ht="16" hidden="1" thickBot="1" x14ac:dyDescent="0.25">
      <c r="A583" s="14">
        <v>2015</v>
      </c>
      <c r="B583" s="15" t="s">
        <v>27</v>
      </c>
      <c r="C583" s="16" t="s">
        <v>22</v>
      </c>
      <c r="D583" s="16" t="str">
        <f>A583&amp;"_"&amp;B583&amp;"_"&amp;C583</f>
        <v>2015_2015 Sample Plot # 06_Avi</v>
      </c>
      <c r="E583" s="17">
        <v>2.4</v>
      </c>
      <c r="F583" s="17">
        <f t="shared" si="849"/>
        <v>1.35</v>
      </c>
      <c r="G583" s="18">
        <v>135</v>
      </c>
      <c r="H583" s="19">
        <f t="shared" si="791"/>
        <v>1.2778485041374923</v>
      </c>
      <c r="I583" s="20">
        <f t="shared" si="850"/>
        <v>127.78485041374923</v>
      </c>
      <c r="J583" s="20">
        <v>401.50000000000006</v>
      </c>
      <c r="K583" s="19">
        <f t="shared" si="861"/>
        <v>0.42786584946899497</v>
      </c>
      <c r="L583" s="19">
        <f t="shared" si="862"/>
        <v>2.678340876246208</v>
      </c>
      <c r="M583" s="19">
        <f t="shared" si="863"/>
        <v>0.10713363504984832</v>
      </c>
      <c r="N583" s="19">
        <f t="shared" si="864"/>
        <v>2.4721086287752501</v>
      </c>
      <c r="O583" s="19">
        <f t="shared" si="865"/>
        <v>9.8884345151009995E-2</v>
      </c>
      <c r="P583" s="19">
        <f t="shared" si="866"/>
        <v>0.20601798020085832</v>
      </c>
      <c r="Q583" s="19">
        <f t="shared" si="867"/>
        <v>1.2856036205981798</v>
      </c>
      <c r="R583" s="19">
        <f t="shared" si="868"/>
        <v>0.96412236522234751</v>
      </c>
      <c r="S583" s="19">
        <f t="shared" si="869"/>
        <v>2.2497259858205272</v>
      </c>
      <c r="T583" s="19">
        <f t="shared" si="870"/>
        <v>8.9989039432821091E-2</v>
      </c>
      <c r="U583" s="21">
        <f t="shared" si="871"/>
        <v>5.1504495050214576</v>
      </c>
    </row>
    <row r="584" spans="1:21" ht="16" hidden="1" thickBot="1" x14ac:dyDescent="0.25">
      <c r="A584" s="14">
        <v>2015</v>
      </c>
      <c r="B584" s="15" t="s">
        <v>27</v>
      </c>
      <c r="C584" s="16" t="s">
        <v>22</v>
      </c>
      <c r="D584" s="16" t="str">
        <f>A584&amp;"_"&amp;B584&amp;"_"&amp;C584</f>
        <v>2015_2015 Sample Plot # 06_Avi</v>
      </c>
      <c r="E584" s="17">
        <v>2</v>
      </c>
      <c r="F584" s="17">
        <f t="shared" si="849"/>
        <v>1.4</v>
      </c>
      <c r="G584" s="18">
        <v>140</v>
      </c>
      <c r="H584" s="19">
        <f t="shared" si="791"/>
        <v>0.87523870146403571</v>
      </c>
      <c r="I584" s="20">
        <f t="shared" si="850"/>
        <v>87.523870146403567</v>
      </c>
      <c r="J584" s="20">
        <v>275</v>
      </c>
      <c r="K584" s="19">
        <f t="shared" si="861"/>
        <v>7.6150738090299458E-2</v>
      </c>
      <c r="L584" s="19">
        <f t="shared" si="862"/>
        <v>1.191655544737884</v>
      </c>
      <c r="M584" s="19">
        <f t="shared" si="863"/>
        <v>4.7666221789515364E-2</v>
      </c>
      <c r="N584" s="19">
        <f t="shared" si="864"/>
        <v>1.099898067793067</v>
      </c>
      <c r="O584" s="19">
        <f t="shared" si="865"/>
        <v>4.3995922711722681E-2</v>
      </c>
      <c r="P584" s="19">
        <f t="shared" si="866"/>
        <v>9.1662144501238052E-2</v>
      </c>
      <c r="Q584" s="19">
        <f t="shared" si="867"/>
        <v>0.57199466147418432</v>
      </c>
      <c r="R584" s="19">
        <f t="shared" si="868"/>
        <v>0.42896024643929614</v>
      </c>
      <c r="S584" s="19">
        <f t="shared" si="869"/>
        <v>1.0009549079134805</v>
      </c>
      <c r="T584" s="19">
        <f t="shared" si="870"/>
        <v>4.0038196316539224E-2</v>
      </c>
      <c r="U584" s="21">
        <f t="shared" si="871"/>
        <v>2.2915536125309508</v>
      </c>
    </row>
    <row r="585" spans="1:21" ht="16" hidden="1" thickBot="1" x14ac:dyDescent="0.25">
      <c r="A585" s="14"/>
      <c r="B585" s="15"/>
      <c r="C585" s="16"/>
      <c r="D585" s="16"/>
      <c r="E585" s="17"/>
      <c r="F585" s="17"/>
      <c r="G585" s="18"/>
      <c r="H585" s="19"/>
      <c r="I585" s="20"/>
      <c r="J585" s="22"/>
      <c r="K585" s="19"/>
      <c r="L585" s="19"/>
      <c r="M585" s="19"/>
      <c r="N585" s="19"/>
      <c r="O585" s="19"/>
      <c r="P585" s="19"/>
      <c r="Q585" s="19"/>
      <c r="R585" s="19"/>
      <c r="S585" s="19"/>
      <c r="T585" s="19"/>
      <c r="U585" s="21"/>
    </row>
    <row r="586" spans="1:21" ht="16" hidden="1" thickBot="1" x14ac:dyDescent="0.25">
      <c r="A586" s="14">
        <v>2015</v>
      </c>
      <c r="B586" s="15" t="s">
        <v>27</v>
      </c>
      <c r="C586" s="16" t="s">
        <v>22</v>
      </c>
      <c r="D586" s="16" t="str">
        <f>A586&amp;"_"&amp;B586&amp;"_"&amp;C586</f>
        <v>2015_2015 Sample Plot # 06_Avi</v>
      </c>
      <c r="E586" s="17">
        <v>2.1</v>
      </c>
      <c r="F586" s="17">
        <f t="shared" si="849"/>
        <v>1.3</v>
      </c>
      <c r="G586" s="18">
        <v>130</v>
      </c>
      <c r="H586" s="19">
        <f t="shared" si="791"/>
        <v>0.82272437937619358</v>
      </c>
      <c r="I586" s="20">
        <f t="shared" si="850"/>
        <v>82.272437937619358</v>
      </c>
      <c r="J586" s="20">
        <v>258.5</v>
      </c>
      <c r="K586" s="19">
        <f t="shared" ref="K586:K587" si="872">2.14*(LOG(H586,10))+0.2</f>
        <v>1.8644344793654594E-2</v>
      </c>
      <c r="L586" s="19">
        <f t="shared" ref="L586:L587" si="873">10^K586</f>
        <v>1.0438650204975362</v>
      </c>
      <c r="M586" s="19">
        <f t="shared" ref="M586:M587" si="874">L586*40/1000</f>
        <v>4.1754600819901448E-2</v>
      </c>
      <c r="N586" s="19">
        <f t="shared" ref="N586:N587" si="875">0.923*L586</f>
        <v>0.96348741391922588</v>
      </c>
      <c r="O586" s="19">
        <f t="shared" ref="O586:O587" si="876">N586*40/1000</f>
        <v>3.853949655676904E-2</v>
      </c>
      <c r="P586" s="19">
        <f t="shared" ref="P586:P587" si="877">M586+O586</f>
        <v>8.0294097376670481E-2</v>
      </c>
      <c r="Q586" s="19">
        <f t="shared" ref="Q586:Q587" si="878">L586*0.48</f>
        <v>0.50105520983881735</v>
      </c>
      <c r="R586" s="19">
        <f t="shared" ref="R586:R587" si="879">N586*0.39</f>
        <v>0.37576009142849809</v>
      </c>
      <c r="S586" s="19">
        <f t="shared" ref="S586:S587" si="880">R586+Q586</f>
        <v>0.87681530126731544</v>
      </c>
      <c r="T586" s="19">
        <f t="shared" ref="T586:T587" si="881">S586*40/1000</f>
        <v>3.507261205069262E-2</v>
      </c>
      <c r="U586" s="21">
        <f t="shared" ref="U586:U587" si="882">(L586+N586)</f>
        <v>2.0073524344167621</v>
      </c>
    </row>
    <row r="587" spans="1:21" ht="16" hidden="1" thickBot="1" x14ac:dyDescent="0.25">
      <c r="A587" s="14">
        <v>2015</v>
      </c>
      <c r="B587" s="15" t="s">
        <v>27</v>
      </c>
      <c r="C587" s="16" t="s">
        <v>22</v>
      </c>
      <c r="D587" s="16" t="str">
        <f>A587&amp;"_"&amp;B587&amp;"_"&amp;C587</f>
        <v>2015_2015 Sample Plot # 06_Avi</v>
      </c>
      <c r="E587" s="17">
        <v>1.9</v>
      </c>
      <c r="F587" s="17">
        <f t="shared" si="849"/>
        <v>1.2</v>
      </c>
      <c r="G587" s="18">
        <v>120</v>
      </c>
      <c r="H587" s="19">
        <f t="shared" si="791"/>
        <v>1.1203055378739657</v>
      </c>
      <c r="I587" s="20">
        <f t="shared" si="850"/>
        <v>112.03055378739657</v>
      </c>
      <c r="J587" s="20">
        <v>352</v>
      </c>
      <c r="K587" s="19">
        <f t="shared" si="872"/>
        <v>0.30558007313673774</v>
      </c>
      <c r="L587" s="19">
        <f t="shared" si="873"/>
        <v>2.0210640317494244</v>
      </c>
      <c r="M587" s="19">
        <f t="shared" si="874"/>
        <v>8.0842561269976979E-2</v>
      </c>
      <c r="N587" s="19">
        <f t="shared" si="875"/>
        <v>1.8654421013047189</v>
      </c>
      <c r="O587" s="19">
        <f t="shared" si="876"/>
        <v>7.4617684052188743E-2</v>
      </c>
      <c r="P587" s="19">
        <f t="shared" si="877"/>
        <v>0.15546024532216574</v>
      </c>
      <c r="Q587" s="19">
        <f t="shared" si="878"/>
        <v>0.97011073523972369</v>
      </c>
      <c r="R587" s="19">
        <f t="shared" si="879"/>
        <v>0.72752241950884033</v>
      </c>
      <c r="S587" s="19">
        <f t="shared" si="880"/>
        <v>1.6976331547485639</v>
      </c>
      <c r="T587" s="19">
        <f t="shared" si="881"/>
        <v>6.790532618994255E-2</v>
      </c>
      <c r="U587" s="21">
        <f t="shared" si="882"/>
        <v>3.8865061330541435</v>
      </c>
    </row>
    <row r="588" spans="1:21" ht="16" hidden="1" thickBot="1" x14ac:dyDescent="0.25">
      <c r="A588" s="14"/>
      <c r="B588" s="15"/>
      <c r="C588" s="16"/>
      <c r="D588" s="16"/>
      <c r="E588" s="17"/>
      <c r="F588" s="17"/>
      <c r="G588" s="18"/>
      <c r="H588" s="19"/>
      <c r="I588" s="20"/>
      <c r="J588" s="22"/>
      <c r="K588" s="19"/>
      <c r="L588" s="19"/>
      <c r="M588" s="19"/>
      <c r="N588" s="19"/>
      <c r="O588" s="19"/>
      <c r="P588" s="19"/>
      <c r="Q588" s="19"/>
      <c r="R588" s="19"/>
      <c r="S588" s="19"/>
      <c r="T588" s="19"/>
      <c r="U588" s="21"/>
    </row>
    <row r="589" spans="1:21" ht="16" hidden="1" thickBot="1" x14ac:dyDescent="0.25">
      <c r="A589" s="14">
        <v>2015</v>
      </c>
      <c r="B589" s="15" t="s">
        <v>27</v>
      </c>
      <c r="C589" s="16" t="s">
        <v>22</v>
      </c>
      <c r="D589" s="16" t="str">
        <f>A589&amp;"_"&amp;B589&amp;"_"&amp;C589</f>
        <v>2015_2015 Sample Plot # 06_Avi</v>
      </c>
      <c r="E589" s="17">
        <v>4.5999999999999996</v>
      </c>
      <c r="F589" s="17">
        <f t="shared" si="849"/>
        <v>2.25</v>
      </c>
      <c r="G589" s="18">
        <v>225</v>
      </c>
      <c r="H589" s="19">
        <f t="shared" ref="H589:H651" si="883">I589/100</f>
        <v>2.7832590706556339</v>
      </c>
      <c r="I589" s="20">
        <f t="shared" si="850"/>
        <v>278.3259070655634</v>
      </c>
      <c r="J589" s="20">
        <v>874.50000000000011</v>
      </c>
      <c r="K589" s="19">
        <f>2.14*(LOG(H589,10))+0.2</f>
        <v>1.1513447748569854</v>
      </c>
      <c r="L589" s="19">
        <f t="shared" ref="L589" si="884">10^K589</f>
        <v>14.169181873037051</v>
      </c>
      <c r="M589" s="19">
        <f t="shared" ref="M589:M623" si="885">L589*40/1000</f>
        <v>0.56676727492148204</v>
      </c>
      <c r="N589" s="19">
        <f t="shared" ref="N589" si="886">0.923*L589</f>
        <v>13.078154868813199</v>
      </c>
      <c r="O589" s="19">
        <f t="shared" ref="O589" si="887">N589*40/1000</f>
        <v>0.52312619475252786</v>
      </c>
      <c r="P589" s="19">
        <f t="shared" ref="P589" si="888">M589+O589</f>
        <v>1.0898934696740099</v>
      </c>
      <c r="Q589" s="19">
        <f t="shared" ref="Q589:Q623" si="889">L589*0.48</f>
        <v>6.8012072990577837</v>
      </c>
      <c r="R589" s="19">
        <f t="shared" ref="R589" si="890">N589*0.39</f>
        <v>5.1004803988371474</v>
      </c>
      <c r="S589" s="19">
        <f t="shared" ref="S589" si="891">R589+Q589</f>
        <v>11.901687697894932</v>
      </c>
      <c r="T589" s="19">
        <f t="shared" ref="T589" si="892">S589*40/1000</f>
        <v>0.47606750791579727</v>
      </c>
      <c r="U589" s="21">
        <f t="shared" ref="U589:U623" si="893">(L589+N589)</f>
        <v>27.247336741850248</v>
      </c>
    </row>
    <row r="590" spans="1:21" ht="16" hidden="1" thickBot="1" x14ac:dyDescent="0.25">
      <c r="A590" s="14"/>
      <c r="B590" s="15"/>
      <c r="C590" s="16"/>
      <c r="D590" s="16"/>
      <c r="E590" s="17"/>
      <c r="F590" s="17"/>
      <c r="G590" s="18"/>
      <c r="H590" s="19"/>
      <c r="I590" s="20"/>
      <c r="J590" s="22"/>
      <c r="K590" s="19"/>
      <c r="L590" s="19"/>
      <c r="M590" s="19"/>
      <c r="N590" s="19"/>
      <c r="O590" s="19"/>
      <c r="P590" s="19"/>
      <c r="Q590" s="19"/>
      <c r="R590" s="19"/>
      <c r="S590" s="19"/>
      <c r="T590" s="19"/>
      <c r="U590" s="21"/>
    </row>
    <row r="591" spans="1:21" ht="16" hidden="1" thickBot="1" x14ac:dyDescent="0.25">
      <c r="A591" s="14"/>
      <c r="B591" s="15"/>
      <c r="C591" s="16"/>
      <c r="D591" s="16"/>
      <c r="E591" s="17"/>
      <c r="F591" s="17"/>
      <c r="G591" s="18"/>
      <c r="H591" s="19"/>
      <c r="I591" s="20"/>
      <c r="J591" s="22"/>
      <c r="K591" s="19"/>
      <c r="L591" s="19"/>
      <c r="M591" s="19"/>
      <c r="N591" s="19"/>
      <c r="O591" s="19"/>
      <c r="P591" s="19"/>
      <c r="Q591" s="19"/>
      <c r="R591" s="19"/>
      <c r="S591" s="19"/>
      <c r="T591" s="19"/>
      <c r="U591" s="21"/>
    </row>
    <row r="592" spans="1:21" ht="16" hidden="1" thickBot="1" x14ac:dyDescent="0.25">
      <c r="A592" s="14"/>
      <c r="B592" s="15"/>
      <c r="C592" s="16"/>
      <c r="D592" s="16"/>
      <c r="E592" s="17"/>
      <c r="F592" s="17"/>
      <c r="G592" s="18"/>
      <c r="H592" s="19"/>
      <c r="I592" s="20"/>
      <c r="J592" s="22"/>
      <c r="K592" s="19"/>
      <c r="L592" s="19"/>
      <c r="M592" s="19"/>
      <c r="N592" s="19"/>
      <c r="O592" s="19"/>
      <c r="P592" s="19"/>
      <c r="Q592" s="19"/>
      <c r="R592" s="19"/>
      <c r="S592" s="19"/>
      <c r="T592" s="19"/>
      <c r="U592" s="21"/>
    </row>
    <row r="593" spans="1:21" ht="16" hidden="1" thickBot="1" x14ac:dyDescent="0.25">
      <c r="A593" s="14"/>
      <c r="B593" s="15"/>
      <c r="C593" s="16"/>
      <c r="D593" s="16"/>
      <c r="E593" s="17"/>
      <c r="F593" s="17"/>
      <c r="G593" s="18"/>
      <c r="H593" s="19"/>
      <c r="I593" s="20"/>
      <c r="J593" s="22"/>
      <c r="K593" s="19"/>
      <c r="L593" s="19"/>
      <c r="M593" s="19"/>
      <c r="N593" s="19"/>
      <c r="O593" s="19"/>
      <c r="P593" s="19"/>
      <c r="Q593" s="19"/>
      <c r="R593" s="19"/>
      <c r="S593" s="19"/>
      <c r="T593" s="19"/>
      <c r="U593" s="21"/>
    </row>
    <row r="594" spans="1:21" ht="16" hidden="1" thickBot="1" x14ac:dyDescent="0.25">
      <c r="A594" s="14"/>
      <c r="B594" s="15"/>
      <c r="C594" s="16"/>
      <c r="D594" s="16"/>
      <c r="E594" s="17"/>
      <c r="F594" s="17"/>
      <c r="G594" s="18"/>
      <c r="H594" s="19"/>
      <c r="I594" s="20"/>
      <c r="J594" s="22"/>
      <c r="K594" s="19"/>
      <c r="L594" s="19"/>
      <c r="M594" s="19"/>
      <c r="N594" s="19"/>
      <c r="O594" s="19"/>
      <c r="P594" s="19"/>
      <c r="Q594" s="19"/>
      <c r="R594" s="19"/>
      <c r="S594" s="19"/>
      <c r="T594" s="19"/>
      <c r="U594" s="21"/>
    </row>
    <row r="595" spans="1:21" ht="16" hidden="1" thickBot="1" x14ac:dyDescent="0.25">
      <c r="A595" s="14"/>
      <c r="B595" s="15"/>
      <c r="C595" s="16"/>
      <c r="D595" s="16"/>
      <c r="E595" s="17"/>
      <c r="F595" s="17"/>
      <c r="G595" s="18"/>
      <c r="H595" s="19"/>
      <c r="I595" s="20"/>
      <c r="J595" s="22"/>
      <c r="K595" s="19"/>
      <c r="L595" s="19"/>
      <c r="M595" s="19"/>
      <c r="N595" s="19"/>
      <c r="O595" s="19"/>
      <c r="P595" s="19"/>
      <c r="Q595" s="19"/>
      <c r="R595" s="19"/>
      <c r="S595" s="19"/>
      <c r="T595" s="19"/>
      <c r="U595" s="21"/>
    </row>
    <row r="596" spans="1:21" ht="16" hidden="1" thickBot="1" x14ac:dyDescent="0.25">
      <c r="A596" s="14"/>
      <c r="B596" s="15"/>
      <c r="C596" s="16"/>
      <c r="D596" s="16"/>
      <c r="E596" s="17"/>
      <c r="F596" s="17"/>
      <c r="G596" s="18"/>
      <c r="H596" s="19"/>
      <c r="I596" s="20"/>
      <c r="J596" s="22"/>
      <c r="K596" s="19"/>
      <c r="L596" s="19"/>
      <c r="M596" s="19"/>
      <c r="N596" s="19"/>
      <c r="O596" s="19"/>
      <c r="P596" s="19"/>
      <c r="Q596" s="19"/>
      <c r="R596" s="19"/>
      <c r="S596" s="19"/>
      <c r="T596" s="19"/>
      <c r="U596" s="21"/>
    </row>
    <row r="597" spans="1:21" ht="16" hidden="1" thickBot="1" x14ac:dyDescent="0.25">
      <c r="A597" s="14"/>
      <c r="B597" s="15"/>
      <c r="C597" s="16"/>
      <c r="D597" s="16"/>
      <c r="E597" s="17"/>
      <c r="F597" s="17"/>
      <c r="G597" s="18"/>
      <c r="H597" s="19"/>
      <c r="I597" s="20"/>
      <c r="J597" s="22"/>
      <c r="K597" s="19"/>
      <c r="L597" s="19"/>
      <c r="M597" s="19"/>
      <c r="N597" s="19"/>
      <c r="O597" s="19"/>
      <c r="P597" s="19"/>
      <c r="Q597" s="19"/>
      <c r="R597" s="19"/>
      <c r="S597" s="19"/>
      <c r="T597" s="19"/>
      <c r="U597" s="21"/>
    </row>
    <row r="598" spans="1:21" ht="16" hidden="1" thickBot="1" x14ac:dyDescent="0.25">
      <c r="A598" s="14"/>
      <c r="B598" s="15"/>
      <c r="C598" s="16"/>
      <c r="D598" s="16"/>
      <c r="E598" s="17"/>
      <c r="F598" s="17"/>
      <c r="G598" s="18"/>
      <c r="H598" s="19"/>
      <c r="I598" s="20"/>
      <c r="J598" s="22"/>
      <c r="K598" s="19"/>
      <c r="L598" s="19"/>
      <c r="M598" s="19"/>
      <c r="N598" s="19"/>
      <c r="O598" s="19"/>
      <c r="P598" s="19"/>
      <c r="Q598" s="19"/>
      <c r="R598" s="19"/>
      <c r="S598" s="19"/>
      <c r="T598" s="19"/>
      <c r="U598" s="21"/>
    </row>
    <row r="599" spans="1:21" ht="16" hidden="1" thickBot="1" x14ac:dyDescent="0.25">
      <c r="A599" s="14"/>
      <c r="B599" s="15"/>
      <c r="C599" s="16"/>
      <c r="D599" s="16"/>
      <c r="E599" s="17"/>
      <c r="F599" s="17"/>
      <c r="G599" s="18"/>
      <c r="H599" s="19"/>
      <c r="I599" s="20"/>
      <c r="J599" s="22"/>
      <c r="K599" s="19"/>
      <c r="L599" s="19"/>
      <c r="M599" s="19"/>
      <c r="N599" s="19"/>
      <c r="O599" s="19"/>
      <c r="P599" s="19"/>
      <c r="Q599" s="19"/>
      <c r="R599" s="19"/>
      <c r="S599" s="19"/>
      <c r="T599" s="19"/>
      <c r="U599" s="21"/>
    </row>
    <row r="600" spans="1:21" ht="16" hidden="1" thickBot="1" x14ac:dyDescent="0.25">
      <c r="A600" s="14"/>
      <c r="B600" s="15"/>
      <c r="C600" s="16"/>
      <c r="D600" s="16"/>
      <c r="E600" s="17"/>
      <c r="F600" s="17"/>
      <c r="G600" s="18"/>
      <c r="H600" s="19"/>
      <c r="I600" s="20"/>
      <c r="J600" s="22"/>
      <c r="K600" s="19"/>
      <c r="L600" s="19"/>
      <c r="M600" s="19"/>
      <c r="N600" s="19"/>
      <c r="O600" s="19"/>
      <c r="P600" s="19"/>
      <c r="Q600" s="19"/>
      <c r="R600" s="19"/>
      <c r="S600" s="19"/>
      <c r="T600" s="19"/>
      <c r="U600" s="21"/>
    </row>
    <row r="601" spans="1:21" ht="16" hidden="1" thickBot="1" x14ac:dyDescent="0.25">
      <c r="A601" s="14"/>
      <c r="B601" s="15"/>
      <c r="C601" s="16"/>
      <c r="D601" s="16"/>
      <c r="E601" s="17"/>
      <c r="F601" s="17"/>
      <c r="G601" s="18"/>
      <c r="H601" s="19"/>
      <c r="I601" s="20"/>
      <c r="J601" s="22"/>
      <c r="K601" s="19"/>
      <c r="L601" s="19"/>
      <c r="M601" s="19"/>
      <c r="N601" s="19"/>
      <c r="O601" s="19"/>
      <c r="P601" s="19"/>
      <c r="Q601" s="19"/>
      <c r="R601" s="19"/>
      <c r="S601" s="19"/>
      <c r="T601" s="19"/>
      <c r="U601" s="21"/>
    </row>
    <row r="602" spans="1:21" ht="16" hidden="1" thickBot="1" x14ac:dyDescent="0.25">
      <c r="A602" s="14"/>
      <c r="B602" s="15"/>
      <c r="C602" s="16"/>
      <c r="D602" s="16"/>
      <c r="E602" s="17"/>
      <c r="F602" s="17"/>
      <c r="G602" s="18"/>
      <c r="H602" s="19"/>
      <c r="I602" s="20"/>
      <c r="J602" s="22"/>
      <c r="K602" s="19"/>
      <c r="L602" s="19"/>
      <c r="M602" s="19"/>
      <c r="N602" s="19"/>
      <c r="O602" s="19"/>
      <c r="P602" s="19"/>
      <c r="Q602" s="19"/>
      <c r="R602" s="19"/>
      <c r="S602" s="19"/>
      <c r="T602" s="19"/>
      <c r="U602" s="21"/>
    </row>
    <row r="603" spans="1:21" ht="16" hidden="1" thickBot="1" x14ac:dyDescent="0.25">
      <c r="A603" s="14"/>
      <c r="B603" s="15"/>
      <c r="C603" s="16"/>
      <c r="D603" s="16"/>
      <c r="E603" s="17"/>
      <c r="F603" s="17"/>
      <c r="G603" s="18"/>
      <c r="H603" s="19"/>
      <c r="I603" s="20"/>
      <c r="J603" s="22"/>
      <c r="K603" s="19"/>
      <c r="L603" s="19"/>
      <c r="M603" s="19"/>
      <c r="N603" s="19"/>
      <c r="O603" s="19"/>
      <c r="P603" s="19"/>
      <c r="Q603" s="19"/>
      <c r="R603" s="19"/>
      <c r="S603" s="19"/>
      <c r="T603" s="19"/>
      <c r="U603" s="21"/>
    </row>
    <row r="604" spans="1:21" ht="16" hidden="1" thickBot="1" x14ac:dyDescent="0.25">
      <c r="A604" s="14"/>
      <c r="B604" s="15"/>
      <c r="C604" s="16"/>
      <c r="D604" s="16"/>
      <c r="E604" s="17"/>
      <c r="F604" s="17"/>
      <c r="G604" s="18"/>
      <c r="H604" s="19"/>
      <c r="I604" s="20"/>
      <c r="J604" s="22"/>
      <c r="K604" s="19"/>
      <c r="L604" s="19"/>
      <c r="M604" s="19"/>
      <c r="N604" s="19"/>
      <c r="O604" s="19"/>
      <c r="P604" s="19"/>
      <c r="Q604" s="19"/>
      <c r="R604" s="19"/>
      <c r="S604" s="19"/>
      <c r="T604" s="19"/>
      <c r="U604" s="21"/>
    </row>
    <row r="605" spans="1:21" ht="16" hidden="1" thickBot="1" x14ac:dyDescent="0.25">
      <c r="A605" s="14"/>
      <c r="B605" s="15"/>
      <c r="C605" s="16"/>
      <c r="D605" s="16"/>
      <c r="E605" s="17"/>
      <c r="F605" s="17"/>
      <c r="G605" s="18"/>
      <c r="H605" s="19"/>
      <c r="I605" s="20"/>
      <c r="J605" s="22"/>
      <c r="K605" s="19"/>
      <c r="L605" s="19"/>
      <c r="M605" s="19"/>
      <c r="N605" s="19"/>
      <c r="O605" s="19"/>
      <c r="P605" s="19"/>
      <c r="Q605" s="19"/>
      <c r="R605" s="19"/>
      <c r="S605" s="19"/>
      <c r="T605" s="19"/>
      <c r="U605" s="21"/>
    </row>
    <row r="606" spans="1:21" ht="16" hidden="1" thickBot="1" x14ac:dyDescent="0.25">
      <c r="A606" s="14"/>
      <c r="B606" s="15"/>
      <c r="C606" s="16"/>
      <c r="D606" s="16"/>
      <c r="E606" s="17"/>
      <c r="F606" s="17"/>
      <c r="G606" s="18"/>
      <c r="H606" s="19"/>
      <c r="I606" s="20"/>
      <c r="J606" s="22"/>
      <c r="K606" s="19"/>
      <c r="L606" s="19"/>
      <c r="M606" s="19"/>
      <c r="N606" s="19"/>
      <c r="O606" s="19"/>
      <c r="P606" s="19"/>
      <c r="Q606" s="19"/>
      <c r="R606" s="19"/>
      <c r="S606" s="19"/>
      <c r="T606" s="19"/>
      <c r="U606" s="21"/>
    </row>
    <row r="607" spans="1:21" ht="16" hidden="1" thickBot="1" x14ac:dyDescent="0.25">
      <c r="A607" s="14"/>
      <c r="B607" s="15"/>
      <c r="C607" s="16"/>
      <c r="D607" s="16"/>
      <c r="E607" s="17"/>
      <c r="F607" s="17"/>
      <c r="G607" s="18"/>
      <c r="H607" s="19"/>
      <c r="I607" s="20"/>
      <c r="J607" s="22"/>
      <c r="K607" s="19"/>
      <c r="L607" s="19"/>
      <c r="M607" s="19"/>
      <c r="N607" s="19"/>
      <c r="O607" s="19"/>
      <c r="P607" s="19"/>
      <c r="Q607" s="19"/>
      <c r="R607" s="19"/>
      <c r="S607" s="19"/>
      <c r="T607" s="19"/>
      <c r="U607" s="21"/>
    </row>
    <row r="608" spans="1:21" ht="16" hidden="1" thickBot="1" x14ac:dyDescent="0.25">
      <c r="A608" s="14"/>
      <c r="B608" s="15"/>
      <c r="C608" s="16"/>
      <c r="D608" s="16"/>
      <c r="E608" s="17"/>
      <c r="F608" s="17"/>
      <c r="G608" s="18"/>
      <c r="H608" s="19"/>
      <c r="I608" s="20"/>
      <c r="J608" s="22"/>
      <c r="K608" s="19"/>
      <c r="L608" s="19"/>
      <c r="M608" s="19"/>
      <c r="N608" s="19"/>
      <c r="O608" s="19"/>
      <c r="P608" s="19"/>
      <c r="Q608" s="19"/>
      <c r="R608" s="19"/>
      <c r="S608" s="19"/>
      <c r="T608" s="19"/>
      <c r="U608" s="21"/>
    </row>
    <row r="609" spans="1:21" ht="16" hidden="1" thickBot="1" x14ac:dyDescent="0.25">
      <c r="A609" s="14"/>
      <c r="B609" s="15"/>
      <c r="C609" s="16"/>
      <c r="D609" s="16"/>
      <c r="E609" s="17"/>
      <c r="F609" s="17"/>
      <c r="G609" s="18"/>
      <c r="H609" s="19"/>
      <c r="I609" s="20"/>
      <c r="J609" s="22"/>
      <c r="K609" s="19"/>
      <c r="L609" s="19"/>
      <c r="M609" s="19"/>
      <c r="N609" s="19"/>
      <c r="O609" s="19"/>
      <c r="P609" s="19"/>
      <c r="Q609" s="19"/>
      <c r="R609" s="19"/>
      <c r="S609" s="19"/>
      <c r="T609" s="19"/>
      <c r="U609" s="21"/>
    </row>
    <row r="610" spans="1:21" ht="16" hidden="1" thickBot="1" x14ac:dyDescent="0.25">
      <c r="A610" s="14"/>
      <c r="B610" s="15"/>
      <c r="C610" s="16"/>
      <c r="D610" s="16"/>
      <c r="E610" s="17"/>
      <c r="F610" s="17"/>
      <c r="G610" s="18"/>
      <c r="H610" s="19"/>
      <c r="I610" s="20"/>
      <c r="J610" s="22"/>
      <c r="K610" s="19"/>
      <c r="L610" s="19"/>
      <c r="M610" s="19"/>
      <c r="N610" s="19"/>
      <c r="O610" s="19"/>
      <c r="P610" s="19"/>
      <c r="Q610" s="19"/>
      <c r="R610" s="19"/>
      <c r="S610" s="19"/>
      <c r="T610" s="19"/>
      <c r="U610" s="21"/>
    </row>
    <row r="611" spans="1:21" ht="16" hidden="1" thickBot="1" x14ac:dyDescent="0.25">
      <c r="A611" s="14"/>
      <c r="B611" s="15"/>
      <c r="C611" s="16"/>
      <c r="D611" s="16"/>
      <c r="E611" s="17"/>
      <c r="F611" s="17"/>
      <c r="G611" s="18"/>
      <c r="H611" s="19"/>
      <c r="I611" s="20"/>
      <c r="J611" s="22"/>
      <c r="K611" s="19"/>
      <c r="L611" s="19"/>
      <c r="M611" s="19"/>
      <c r="N611" s="19"/>
      <c r="O611" s="19"/>
      <c r="P611" s="19"/>
      <c r="Q611" s="19"/>
      <c r="R611" s="19"/>
      <c r="S611" s="19"/>
      <c r="T611" s="19"/>
      <c r="U611" s="21"/>
    </row>
    <row r="612" spans="1:21" ht="16" hidden="1" thickBot="1" x14ac:dyDescent="0.25">
      <c r="A612" s="14"/>
      <c r="B612" s="15"/>
      <c r="C612" s="16"/>
      <c r="D612" s="16"/>
      <c r="E612" s="17"/>
      <c r="F612" s="17"/>
      <c r="G612" s="18"/>
      <c r="H612" s="19"/>
      <c r="I612" s="20"/>
      <c r="J612" s="22"/>
      <c r="K612" s="19"/>
      <c r="L612" s="19"/>
      <c r="M612" s="19"/>
      <c r="N612" s="19"/>
      <c r="O612" s="19"/>
      <c r="P612" s="19"/>
      <c r="Q612" s="19"/>
      <c r="R612" s="19"/>
      <c r="S612" s="19"/>
      <c r="T612" s="19"/>
      <c r="U612" s="21"/>
    </row>
    <row r="613" spans="1:21" ht="16" hidden="1" thickBot="1" x14ac:dyDescent="0.25">
      <c r="A613" s="14"/>
      <c r="B613" s="15"/>
      <c r="C613" s="16"/>
      <c r="D613" s="16"/>
      <c r="E613" s="17"/>
      <c r="F613" s="17"/>
      <c r="G613" s="18"/>
      <c r="H613" s="19"/>
      <c r="I613" s="20"/>
      <c r="J613" s="22"/>
      <c r="K613" s="19"/>
      <c r="L613" s="19"/>
      <c r="M613" s="19"/>
      <c r="N613" s="19"/>
      <c r="O613" s="19"/>
      <c r="P613" s="19"/>
      <c r="Q613" s="19"/>
      <c r="R613" s="19"/>
      <c r="S613" s="19"/>
      <c r="T613" s="19"/>
      <c r="U613" s="21"/>
    </row>
    <row r="614" spans="1:21" ht="16" hidden="1" thickBot="1" x14ac:dyDescent="0.25">
      <c r="A614" s="14"/>
      <c r="B614" s="15"/>
      <c r="C614" s="16"/>
      <c r="D614" s="16"/>
      <c r="E614" s="17"/>
      <c r="F614" s="17"/>
      <c r="G614" s="18"/>
      <c r="H614" s="19"/>
      <c r="I614" s="20"/>
      <c r="J614" s="22"/>
      <c r="K614" s="19"/>
      <c r="L614" s="19"/>
      <c r="M614" s="19"/>
      <c r="N614" s="19"/>
      <c r="O614" s="19"/>
      <c r="P614" s="19"/>
      <c r="Q614" s="19"/>
      <c r="R614" s="19"/>
      <c r="S614" s="19"/>
      <c r="T614" s="19"/>
      <c r="U614" s="21"/>
    </row>
    <row r="615" spans="1:21" ht="16" hidden="1" thickBot="1" x14ac:dyDescent="0.25">
      <c r="A615" s="14"/>
      <c r="B615" s="15"/>
      <c r="C615" s="16"/>
      <c r="D615" s="16"/>
      <c r="E615" s="17"/>
      <c r="F615" s="17"/>
      <c r="G615" s="18"/>
      <c r="H615" s="19"/>
      <c r="I615" s="20"/>
      <c r="J615" s="22"/>
      <c r="K615" s="19"/>
      <c r="L615" s="19"/>
      <c r="M615" s="19"/>
      <c r="N615" s="19"/>
      <c r="O615" s="19"/>
      <c r="P615" s="19"/>
      <c r="Q615" s="19"/>
      <c r="R615" s="19"/>
      <c r="S615" s="19"/>
      <c r="T615" s="19"/>
      <c r="U615" s="21"/>
    </row>
    <row r="616" spans="1:21" ht="16" hidden="1" thickBot="1" x14ac:dyDescent="0.25">
      <c r="A616" s="14"/>
      <c r="B616" s="15"/>
      <c r="C616" s="16"/>
      <c r="D616" s="16"/>
      <c r="E616" s="17"/>
      <c r="F616" s="17"/>
      <c r="G616" s="18"/>
      <c r="H616" s="19"/>
      <c r="I616" s="20"/>
      <c r="J616" s="22"/>
      <c r="K616" s="19"/>
      <c r="L616" s="19"/>
      <c r="M616" s="19"/>
      <c r="N616" s="19"/>
      <c r="O616" s="19"/>
      <c r="P616" s="19"/>
      <c r="Q616" s="19"/>
      <c r="R616" s="19"/>
      <c r="S616" s="19"/>
      <c r="T616" s="19"/>
      <c r="U616" s="21"/>
    </row>
    <row r="617" spans="1:21" ht="16" hidden="1" thickBot="1" x14ac:dyDescent="0.25">
      <c r="A617" s="14"/>
      <c r="B617" s="15"/>
      <c r="C617" s="16"/>
      <c r="D617" s="16"/>
      <c r="E617" s="17"/>
      <c r="F617" s="17"/>
      <c r="G617" s="18"/>
      <c r="H617" s="19"/>
      <c r="I617" s="20"/>
      <c r="J617" s="22"/>
      <c r="K617" s="19"/>
      <c r="L617" s="19"/>
      <c r="M617" s="19"/>
      <c r="N617" s="19"/>
      <c r="O617" s="19"/>
      <c r="P617" s="19"/>
      <c r="Q617" s="19"/>
      <c r="R617" s="19"/>
      <c r="S617" s="19"/>
      <c r="T617" s="19"/>
      <c r="U617" s="21"/>
    </row>
    <row r="618" spans="1:21" ht="16" hidden="1" thickBot="1" x14ac:dyDescent="0.25">
      <c r="A618" s="14"/>
      <c r="B618" s="15"/>
      <c r="C618" s="16"/>
      <c r="D618" s="16"/>
      <c r="E618" s="17"/>
      <c r="F618" s="17"/>
      <c r="G618" s="18"/>
      <c r="H618" s="19"/>
      <c r="I618" s="20"/>
      <c r="J618" s="22"/>
      <c r="K618" s="19"/>
      <c r="L618" s="19"/>
      <c r="M618" s="19"/>
      <c r="N618" s="19"/>
      <c r="O618" s="19"/>
      <c r="P618" s="19"/>
      <c r="Q618" s="19"/>
      <c r="R618" s="19"/>
      <c r="S618" s="19"/>
      <c r="T618" s="19"/>
      <c r="U618" s="21"/>
    </row>
    <row r="619" spans="1:21" ht="16" hidden="1" thickBot="1" x14ac:dyDescent="0.25">
      <c r="A619" s="14"/>
      <c r="B619" s="15"/>
      <c r="C619" s="16"/>
      <c r="D619" s="16"/>
      <c r="E619" s="17"/>
      <c r="F619" s="17"/>
      <c r="G619" s="18"/>
      <c r="H619" s="19"/>
      <c r="I619" s="20"/>
      <c r="J619" s="22"/>
      <c r="K619" s="19"/>
      <c r="L619" s="19"/>
      <c r="M619" s="19"/>
      <c r="N619" s="19"/>
      <c r="O619" s="19"/>
      <c r="P619" s="19"/>
      <c r="Q619" s="19"/>
      <c r="R619" s="19"/>
      <c r="S619" s="19"/>
      <c r="T619" s="19"/>
      <c r="U619" s="21"/>
    </row>
    <row r="620" spans="1:21" ht="16" hidden="1" thickBot="1" x14ac:dyDescent="0.25">
      <c r="A620" s="14">
        <v>2015</v>
      </c>
      <c r="B620" s="15" t="s">
        <v>27</v>
      </c>
      <c r="C620" s="16" t="s">
        <v>22</v>
      </c>
      <c r="D620" s="16" t="str">
        <f>A620&amp;"_"&amp;B620&amp;"_"&amp;C620</f>
        <v>2015_2015 Sample Plot # 06_Avi</v>
      </c>
      <c r="E620" s="17">
        <v>2.1</v>
      </c>
      <c r="F620" s="17">
        <f t="shared" si="849"/>
        <v>0.63</v>
      </c>
      <c r="G620" s="18">
        <v>63</v>
      </c>
      <c r="H620" s="19">
        <f t="shared" si="883"/>
        <v>0.70019096117122859</v>
      </c>
      <c r="I620" s="20">
        <f t="shared" si="850"/>
        <v>70.019096117122857</v>
      </c>
      <c r="J620" s="20">
        <v>220.00000000000003</v>
      </c>
      <c r="K620" s="19">
        <f t="shared" ref="K620:K623" si="894">2.14*(LOG(H620,10))+0.2</f>
        <v>-0.13123668974694119</v>
      </c>
      <c r="L620" s="19">
        <f t="shared" ref="L620:L623" si="895">10^K620</f>
        <v>0.73920230127323927</v>
      </c>
      <c r="M620" s="19">
        <f t="shared" si="885"/>
        <v>2.956809205092957E-2</v>
      </c>
      <c r="N620" s="19">
        <f t="shared" ref="N620:N623" si="896">0.923*L620</f>
        <v>0.68228372407519988</v>
      </c>
      <c r="O620" s="19">
        <f t="shared" ref="O620:O641" si="897">N620*40/1000</f>
        <v>2.7291348963007993E-2</v>
      </c>
      <c r="P620" s="19">
        <f t="shared" ref="P620:P641" si="898">M620+O620</f>
        <v>5.6859441013937563E-2</v>
      </c>
      <c r="Q620" s="19">
        <f t="shared" si="889"/>
        <v>0.35481710461115484</v>
      </c>
      <c r="R620" s="19">
        <f t="shared" ref="R620:R641" si="899">N620*0.39</f>
        <v>0.26609065238932794</v>
      </c>
      <c r="S620" s="19">
        <f t="shared" ref="S620:S641" si="900">R620+Q620</f>
        <v>0.62090775700048284</v>
      </c>
      <c r="T620" s="19">
        <f t="shared" ref="T620:T641" si="901">S620*40/1000</f>
        <v>2.483631028001931E-2</v>
      </c>
      <c r="U620" s="21">
        <f t="shared" si="893"/>
        <v>1.4214860253484392</v>
      </c>
    </row>
    <row r="621" spans="1:21" ht="16" hidden="1" thickBot="1" x14ac:dyDescent="0.25">
      <c r="A621" s="14">
        <v>2015</v>
      </c>
      <c r="B621" s="15" t="s">
        <v>27</v>
      </c>
      <c r="C621" s="16" t="s">
        <v>22</v>
      </c>
      <c r="D621" s="16" t="str">
        <f>A621&amp;"_"&amp;B621&amp;"_"&amp;C621</f>
        <v>2015_2015 Sample Plot # 06_Avi</v>
      </c>
      <c r="E621" s="17">
        <v>1.3</v>
      </c>
      <c r="F621" s="17">
        <f t="shared" si="849"/>
        <v>0.9</v>
      </c>
      <c r="G621" s="18">
        <v>90</v>
      </c>
      <c r="H621" s="19">
        <f t="shared" si="883"/>
        <v>0.73520050922979008</v>
      </c>
      <c r="I621" s="20">
        <f t="shared" si="850"/>
        <v>73.52005092297901</v>
      </c>
      <c r="J621" s="20">
        <v>231.00000000000003</v>
      </c>
      <c r="K621" s="19">
        <f t="shared" si="894"/>
        <v>-8.5891589737273677E-2</v>
      </c>
      <c r="L621" s="19">
        <f t="shared" si="895"/>
        <v>0.82055634920569942</v>
      </c>
      <c r="M621" s="19">
        <f t="shared" si="885"/>
        <v>3.2822253968227973E-2</v>
      </c>
      <c r="N621" s="19">
        <f t="shared" si="896"/>
        <v>0.75737351031686062</v>
      </c>
      <c r="O621" s="19">
        <f t="shared" si="897"/>
        <v>3.0294940412674425E-2</v>
      </c>
      <c r="P621" s="19">
        <f t="shared" si="898"/>
        <v>6.3117194380902394E-2</v>
      </c>
      <c r="Q621" s="19">
        <f t="shared" si="889"/>
        <v>0.3938670476187357</v>
      </c>
      <c r="R621" s="19">
        <f t="shared" si="899"/>
        <v>0.29537566902357565</v>
      </c>
      <c r="S621" s="19">
        <f t="shared" si="900"/>
        <v>0.6892427166423114</v>
      </c>
      <c r="T621" s="19">
        <f t="shared" si="901"/>
        <v>2.7569708665692458E-2</v>
      </c>
      <c r="U621" s="21">
        <f t="shared" si="893"/>
        <v>1.5779298595225599</v>
      </c>
    </row>
    <row r="622" spans="1:21" ht="16" hidden="1" thickBot="1" x14ac:dyDescent="0.25">
      <c r="A622" s="14">
        <v>2015</v>
      </c>
      <c r="B622" s="15" t="s">
        <v>27</v>
      </c>
      <c r="C622" s="16" t="s">
        <v>22</v>
      </c>
      <c r="D622" s="16" t="str">
        <f>A622&amp;"_"&amp;B622&amp;"_"&amp;C622</f>
        <v>2015_2015 Sample Plot # 06_Avi</v>
      </c>
      <c r="E622" s="17">
        <v>2.1</v>
      </c>
      <c r="F622" s="17">
        <f t="shared" si="849"/>
        <v>0.8</v>
      </c>
      <c r="G622" s="18">
        <v>80</v>
      </c>
      <c r="H622" s="19">
        <f t="shared" si="883"/>
        <v>0.87523870146403571</v>
      </c>
      <c r="I622" s="20">
        <f t="shared" si="850"/>
        <v>87.523870146403567</v>
      </c>
      <c r="J622" s="20">
        <v>275</v>
      </c>
      <c r="K622" s="19">
        <f t="shared" si="894"/>
        <v>7.6150738090299458E-2</v>
      </c>
      <c r="L622" s="19">
        <f t="shared" si="895"/>
        <v>1.191655544737884</v>
      </c>
      <c r="M622" s="19">
        <f t="shared" si="885"/>
        <v>4.7666221789515364E-2</v>
      </c>
      <c r="N622" s="19">
        <f t="shared" si="896"/>
        <v>1.099898067793067</v>
      </c>
      <c r="O622" s="19">
        <f t="shared" si="897"/>
        <v>4.3995922711722681E-2</v>
      </c>
      <c r="P622" s="19">
        <f t="shared" si="898"/>
        <v>9.1662144501238052E-2</v>
      </c>
      <c r="Q622" s="19">
        <f t="shared" si="889"/>
        <v>0.57199466147418432</v>
      </c>
      <c r="R622" s="19">
        <f t="shared" si="899"/>
        <v>0.42896024643929614</v>
      </c>
      <c r="S622" s="19">
        <f t="shared" si="900"/>
        <v>1.0009549079134805</v>
      </c>
      <c r="T622" s="19">
        <f t="shared" si="901"/>
        <v>4.0038196316539224E-2</v>
      </c>
      <c r="U622" s="21">
        <f t="shared" si="893"/>
        <v>2.2915536125309508</v>
      </c>
    </row>
    <row r="623" spans="1:21" ht="16" hidden="1" thickBot="1" x14ac:dyDescent="0.25">
      <c r="A623" s="14">
        <v>2015</v>
      </c>
      <c r="B623" s="15" t="s">
        <v>27</v>
      </c>
      <c r="C623" s="16" t="s">
        <v>22</v>
      </c>
      <c r="D623" s="16" t="str">
        <f>A623&amp;"_"&amp;B623&amp;"_"&amp;C623</f>
        <v>2015_2015 Sample Plot # 06_Avi</v>
      </c>
      <c r="E623" s="17">
        <v>2.5</v>
      </c>
      <c r="F623" s="17">
        <f t="shared" si="849"/>
        <v>0.9</v>
      </c>
      <c r="G623" s="18">
        <v>90</v>
      </c>
      <c r="H623" s="19">
        <f t="shared" si="883"/>
        <v>0.84022915340547433</v>
      </c>
      <c r="I623" s="20">
        <f t="shared" si="850"/>
        <v>84.022915340547428</v>
      </c>
      <c r="J623" s="20">
        <v>264</v>
      </c>
      <c r="K623" s="19">
        <f t="shared" si="894"/>
        <v>3.8211176794975932E-2</v>
      </c>
      <c r="L623" s="19">
        <f t="shared" si="895"/>
        <v>1.0919711811365493</v>
      </c>
      <c r="M623" s="19">
        <f t="shared" si="885"/>
        <v>4.3678847245461977E-2</v>
      </c>
      <c r="N623" s="19">
        <f t="shared" si="896"/>
        <v>1.0078894001890351</v>
      </c>
      <c r="O623" s="19">
        <f t="shared" si="897"/>
        <v>4.0315576007561402E-2</v>
      </c>
      <c r="P623" s="19">
        <f t="shared" si="898"/>
        <v>8.3994423253023379E-2</v>
      </c>
      <c r="Q623" s="19">
        <f t="shared" si="889"/>
        <v>0.52414616694554361</v>
      </c>
      <c r="R623" s="19">
        <f t="shared" si="899"/>
        <v>0.39307686607372366</v>
      </c>
      <c r="S623" s="19">
        <f t="shared" si="900"/>
        <v>0.91722303301926722</v>
      </c>
      <c r="T623" s="19">
        <f t="shared" si="901"/>
        <v>3.6688921320770687E-2</v>
      </c>
      <c r="U623" s="21">
        <f t="shared" si="893"/>
        <v>2.0998605813255846</v>
      </c>
    </row>
    <row r="624" spans="1:21" ht="16" hidden="1" thickBot="1" x14ac:dyDescent="0.25">
      <c r="A624" s="14"/>
      <c r="B624" s="15"/>
      <c r="C624" s="16"/>
      <c r="D624" s="16"/>
      <c r="E624" s="17"/>
      <c r="F624" s="17"/>
      <c r="G624" s="18"/>
      <c r="H624" s="19"/>
      <c r="I624" s="20"/>
      <c r="J624" s="22"/>
      <c r="K624" s="19"/>
      <c r="L624" s="19"/>
      <c r="M624" s="19"/>
      <c r="N624" s="19"/>
      <c r="O624" s="19"/>
      <c r="P624" s="19"/>
      <c r="Q624" s="19"/>
      <c r="R624" s="19"/>
      <c r="S624" s="19"/>
      <c r="T624" s="19"/>
      <c r="U624" s="21"/>
    </row>
    <row r="625" spans="1:21" ht="16" hidden="1" thickBot="1" x14ac:dyDescent="0.25">
      <c r="A625" s="14">
        <v>2015</v>
      </c>
      <c r="B625" s="15" t="s">
        <v>27</v>
      </c>
      <c r="C625" s="16" t="s">
        <v>22</v>
      </c>
      <c r="D625" s="16" t="str">
        <f>A625&amp;"_"&amp;B625&amp;"_"&amp;C625</f>
        <v>2015_2015 Sample Plot # 06_Avi</v>
      </c>
      <c r="E625" s="17">
        <v>4.5</v>
      </c>
      <c r="F625" s="17">
        <f t="shared" si="849"/>
        <v>2.7</v>
      </c>
      <c r="G625" s="18">
        <v>270</v>
      </c>
      <c r="H625" s="19">
        <f t="shared" si="883"/>
        <v>2.9933163590070024</v>
      </c>
      <c r="I625" s="20">
        <f t="shared" si="850"/>
        <v>299.33163590070023</v>
      </c>
      <c r="J625" s="20">
        <v>940.50000000000011</v>
      </c>
      <c r="K625" s="19">
        <f>2.14*(LOG(H625,10))+0.2</f>
        <v>1.2189666050504284</v>
      </c>
      <c r="L625" s="19">
        <f t="shared" ref="L625" si="902">10^K625</f>
        <v>16.556426484082767</v>
      </c>
      <c r="M625" s="19">
        <f t="shared" ref="M625" si="903">L625*40/1000</f>
        <v>0.6622570593633107</v>
      </c>
      <c r="N625" s="19">
        <f t="shared" ref="N625" si="904">0.923*L625</f>
        <v>15.281581644808394</v>
      </c>
      <c r="O625" s="19">
        <f t="shared" ref="O625" si="905">N625*40/1000</f>
        <v>0.61126326579233581</v>
      </c>
      <c r="P625" s="19">
        <f t="shared" ref="P625" si="906">M625+O625</f>
        <v>1.2735203251556464</v>
      </c>
      <c r="Q625" s="19">
        <f t="shared" ref="Q625" si="907">L625*0.48</f>
        <v>7.9470847123597279</v>
      </c>
      <c r="R625" s="19">
        <f t="shared" ref="R625" si="908">N625*0.39</f>
        <v>5.9598168414752744</v>
      </c>
      <c r="S625" s="19">
        <f t="shared" ref="S625" si="909">R625+Q625</f>
        <v>13.906901553835002</v>
      </c>
      <c r="T625" s="19">
        <f t="shared" ref="T625" si="910">S625*40/1000</f>
        <v>0.55627606215340009</v>
      </c>
      <c r="U625" s="21">
        <f t="shared" ref="U625" si="911">(L625+N625)</f>
        <v>31.838008128891161</v>
      </c>
    </row>
    <row r="626" spans="1:21" ht="16" hidden="1" thickBot="1" x14ac:dyDescent="0.25">
      <c r="A626" s="14"/>
      <c r="B626" s="15"/>
      <c r="C626" s="16"/>
      <c r="D626" s="16"/>
      <c r="E626" s="17"/>
      <c r="F626" s="17"/>
      <c r="G626" s="18"/>
      <c r="H626" s="19"/>
      <c r="I626" s="20"/>
      <c r="J626" s="22"/>
      <c r="K626" s="19"/>
      <c r="L626" s="19"/>
      <c r="M626" s="19"/>
      <c r="N626" s="19"/>
      <c r="O626" s="19"/>
      <c r="P626" s="19"/>
      <c r="Q626" s="19"/>
      <c r="R626" s="19"/>
      <c r="S626" s="19"/>
      <c r="T626" s="19"/>
      <c r="U626" s="21"/>
    </row>
    <row r="627" spans="1:21" ht="16" hidden="1" thickBot="1" x14ac:dyDescent="0.25">
      <c r="A627" s="14">
        <v>2015</v>
      </c>
      <c r="B627" s="15" t="s">
        <v>27</v>
      </c>
      <c r="C627" s="16" t="s">
        <v>22</v>
      </c>
      <c r="D627" s="16" t="str">
        <f>A627&amp;"_"&amp;B627&amp;"_"&amp;C627</f>
        <v>2015_2015 Sample Plot # 06_Avi</v>
      </c>
      <c r="E627" s="17">
        <v>2</v>
      </c>
      <c r="F627" s="17">
        <f t="shared" si="849"/>
        <v>0.9</v>
      </c>
      <c r="G627" s="18">
        <v>90</v>
      </c>
      <c r="H627" s="19">
        <f t="shared" si="883"/>
        <v>0.71769573520050944</v>
      </c>
      <c r="I627" s="20">
        <f t="shared" si="850"/>
        <v>71.76957352005094</v>
      </c>
      <c r="J627" s="20">
        <v>225.50000000000003</v>
      </c>
      <c r="K627" s="19">
        <f>2.14*(LOG(H627,10))+0.2</f>
        <v>-0.10828761780854662</v>
      </c>
      <c r="L627" s="19">
        <f t="shared" ref="L627" si="912">10^K627</f>
        <v>0.77931382771859292</v>
      </c>
      <c r="M627" s="19">
        <f t="shared" ref="M627:M689" si="913">L627*40/1000</f>
        <v>3.1172553108743718E-2</v>
      </c>
      <c r="N627" s="19">
        <f t="shared" ref="N627" si="914">0.923*L627</f>
        <v>0.71930666298426127</v>
      </c>
      <c r="O627" s="19">
        <f t="shared" ref="O627" si="915">N627*40/1000</f>
        <v>2.8772266519370451E-2</v>
      </c>
      <c r="P627" s="19">
        <f t="shared" ref="P627" si="916">M627+O627</f>
        <v>5.9944819628114168E-2</v>
      </c>
      <c r="Q627" s="19">
        <f t="shared" ref="Q627:Q689" si="917">L627*0.48</f>
        <v>0.37407063730492457</v>
      </c>
      <c r="R627" s="19">
        <f t="shared" ref="R627" si="918">N627*0.39</f>
        <v>0.28052959856386189</v>
      </c>
      <c r="S627" s="19">
        <f t="shared" ref="S627" si="919">R627+Q627</f>
        <v>0.65460023586878646</v>
      </c>
      <c r="T627" s="19">
        <f t="shared" ref="T627" si="920">S627*40/1000</f>
        <v>2.6184009434751458E-2</v>
      </c>
      <c r="U627" s="21">
        <f t="shared" ref="U627:U689" si="921">(L627+N627)</f>
        <v>1.4986204907028542</v>
      </c>
    </row>
    <row r="628" spans="1:21" ht="16" hidden="1" thickBot="1" x14ac:dyDescent="0.25">
      <c r="A628" s="14"/>
      <c r="B628" s="15"/>
      <c r="C628" s="16"/>
      <c r="D628" s="16"/>
      <c r="E628" s="17"/>
      <c r="F628" s="17"/>
      <c r="G628" s="18"/>
      <c r="H628" s="19"/>
      <c r="I628" s="20"/>
      <c r="J628" s="22"/>
      <c r="K628" s="19"/>
      <c r="L628" s="19"/>
      <c r="M628" s="19"/>
      <c r="N628" s="19"/>
      <c r="O628" s="19"/>
      <c r="P628" s="19"/>
      <c r="Q628" s="19"/>
      <c r="R628" s="19"/>
      <c r="S628" s="19"/>
      <c r="T628" s="19"/>
      <c r="U628" s="21"/>
    </row>
    <row r="629" spans="1:21" ht="16" hidden="1" thickBot="1" x14ac:dyDescent="0.25">
      <c r="A629" s="14"/>
      <c r="B629" s="15"/>
      <c r="C629" s="16"/>
      <c r="D629" s="16"/>
      <c r="E629" s="17"/>
      <c r="F629" s="17"/>
      <c r="G629" s="18"/>
      <c r="H629" s="19"/>
      <c r="I629" s="20"/>
      <c r="J629" s="22"/>
      <c r="K629" s="19"/>
      <c r="L629" s="19"/>
      <c r="M629" s="19"/>
      <c r="N629" s="19"/>
      <c r="O629" s="19"/>
      <c r="P629" s="19"/>
      <c r="Q629" s="19"/>
      <c r="R629" s="19"/>
      <c r="S629" s="19"/>
      <c r="T629" s="19"/>
      <c r="U629" s="21"/>
    </row>
    <row r="630" spans="1:21" ht="16" hidden="1" thickBot="1" x14ac:dyDescent="0.25">
      <c r="A630" s="14"/>
      <c r="B630" s="15"/>
      <c r="C630" s="16"/>
      <c r="D630" s="16"/>
      <c r="E630" s="17"/>
      <c r="F630" s="17"/>
      <c r="G630" s="18"/>
      <c r="H630" s="19"/>
      <c r="I630" s="20"/>
      <c r="J630" s="22"/>
      <c r="K630" s="19"/>
      <c r="L630" s="19"/>
      <c r="M630" s="19"/>
      <c r="N630" s="19"/>
      <c r="O630" s="19"/>
      <c r="P630" s="19"/>
      <c r="Q630" s="19"/>
      <c r="R630" s="19"/>
      <c r="S630" s="19"/>
      <c r="T630" s="19"/>
      <c r="U630" s="21"/>
    </row>
    <row r="631" spans="1:21" ht="16" hidden="1" thickBot="1" x14ac:dyDescent="0.25">
      <c r="A631" s="14"/>
      <c r="B631" s="15"/>
      <c r="C631" s="16"/>
      <c r="D631" s="16"/>
      <c r="E631" s="17"/>
      <c r="F631" s="17"/>
      <c r="G631" s="18"/>
      <c r="H631" s="19"/>
      <c r="I631" s="20"/>
      <c r="J631" s="22"/>
      <c r="K631" s="19"/>
      <c r="L631" s="19"/>
      <c r="M631" s="19"/>
      <c r="N631" s="19"/>
      <c r="O631" s="19"/>
      <c r="P631" s="19"/>
      <c r="Q631" s="19"/>
      <c r="R631" s="19"/>
      <c r="S631" s="19"/>
      <c r="T631" s="19"/>
      <c r="U631" s="21"/>
    </row>
    <row r="632" spans="1:21" ht="16" hidden="1" thickBot="1" x14ac:dyDescent="0.25">
      <c r="A632" s="14"/>
      <c r="B632" s="15"/>
      <c r="C632" s="16"/>
      <c r="D632" s="16"/>
      <c r="E632" s="17"/>
      <c r="F632" s="17"/>
      <c r="G632" s="18"/>
      <c r="H632" s="19"/>
      <c r="I632" s="20"/>
      <c r="J632" s="22"/>
      <c r="K632" s="19"/>
      <c r="L632" s="19"/>
      <c r="M632" s="19"/>
      <c r="N632" s="19"/>
      <c r="O632" s="19"/>
      <c r="P632" s="19"/>
      <c r="Q632" s="19"/>
      <c r="R632" s="19"/>
      <c r="S632" s="19"/>
      <c r="T632" s="19"/>
      <c r="U632" s="21"/>
    </row>
    <row r="633" spans="1:21" ht="16" hidden="1" thickBot="1" x14ac:dyDescent="0.25">
      <c r="A633" s="14"/>
      <c r="B633" s="15"/>
      <c r="C633" s="16"/>
      <c r="D633" s="16"/>
      <c r="E633" s="17"/>
      <c r="F633" s="17"/>
      <c r="G633" s="18"/>
      <c r="H633" s="19"/>
      <c r="I633" s="20"/>
      <c r="J633" s="22"/>
      <c r="K633" s="19"/>
      <c r="L633" s="19"/>
      <c r="M633" s="19"/>
      <c r="N633" s="19"/>
      <c r="O633" s="19"/>
      <c r="P633" s="19"/>
      <c r="Q633" s="19"/>
      <c r="R633" s="19"/>
      <c r="S633" s="19"/>
      <c r="T633" s="19"/>
      <c r="U633" s="21"/>
    </row>
    <row r="634" spans="1:21" ht="16" hidden="1" thickBot="1" x14ac:dyDescent="0.25">
      <c r="A634" s="14">
        <v>2015</v>
      </c>
      <c r="B634" s="15" t="s">
        <v>27</v>
      </c>
      <c r="C634" s="16" t="s">
        <v>22</v>
      </c>
      <c r="D634" s="16" t="str">
        <f t="shared" ref="D634:D641" si="922">A634&amp;"_"&amp;B634&amp;"_"&amp;C634</f>
        <v>2015_2015 Sample Plot # 06_Avi</v>
      </c>
      <c r="E634" s="17">
        <v>1.5</v>
      </c>
      <c r="F634" s="17">
        <f t="shared" si="849"/>
        <v>0.9</v>
      </c>
      <c r="G634" s="18">
        <v>90</v>
      </c>
      <c r="H634" s="19">
        <f t="shared" si="883"/>
        <v>1.0152768936982814</v>
      </c>
      <c r="I634" s="20">
        <f t="shared" si="850"/>
        <v>101.52768936982814</v>
      </c>
      <c r="J634" s="20">
        <v>319</v>
      </c>
      <c r="K634" s="19">
        <f t="shared" ref="K634:K641" si="923">2.14*(LOG(H634,10))+0.2</f>
        <v>0.21409083503590504</v>
      </c>
      <c r="L634" s="19">
        <f t="shared" ref="L634:L641" si="924">10^K634</f>
        <v>1.6371589062459826</v>
      </c>
      <c r="M634" s="19">
        <f t="shared" si="913"/>
        <v>6.5486356249839298E-2</v>
      </c>
      <c r="N634" s="19">
        <f t="shared" ref="N634:N641" si="925">0.923*L634</f>
        <v>1.5110976704650421</v>
      </c>
      <c r="O634" s="19">
        <f t="shared" si="897"/>
        <v>6.0443906818601685E-2</v>
      </c>
      <c r="P634" s="19">
        <f t="shared" si="898"/>
        <v>0.12593026306844099</v>
      </c>
      <c r="Q634" s="19">
        <f t="shared" si="917"/>
        <v>0.78583627499807163</v>
      </c>
      <c r="R634" s="19">
        <f t="shared" si="899"/>
        <v>0.58932809148136645</v>
      </c>
      <c r="S634" s="19">
        <f t="shared" si="900"/>
        <v>1.3751643664794382</v>
      </c>
      <c r="T634" s="19">
        <f t="shared" si="901"/>
        <v>5.5006574659177528E-2</v>
      </c>
      <c r="U634" s="21">
        <f t="shared" si="921"/>
        <v>3.1482565767110247</v>
      </c>
    </row>
    <row r="635" spans="1:21" ht="16" hidden="1" thickBot="1" x14ac:dyDescent="0.25">
      <c r="A635" s="14">
        <v>2015</v>
      </c>
      <c r="B635" s="15" t="s">
        <v>27</v>
      </c>
      <c r="C635" s="16" t="s">
        <v>22</v>
      </c>
      <c r="D635" s="16" t="str">
        <f t="shared" si="922"/>
        <v>2015_2015 Sample Plot # 06_Avi</v>
      </c>
      <c r="E635" s="17">
        <v>1.2</v>
      </c>
      <c r="F635" s="17">
        <f t="shared" si="849"/>
        <v>0.53</v>
      </c>
      <c r="G635" s="18">
        <v>53</v>
      </c>
      <c r="H635" s="19">
        <f t="shared" si="883"/>
        <v>0.73520050922979008</v>
      </c>
      <c r="I635" s="20">
        <f t="shared" si="850"/>
        <v>73.52005092297901</v>
      </c>
      <c r="J635" s="20">
        <v>231.00000000000003</v>
      </c>
      <c r="K635" s="19">
        <f t="shared" si="923"/>
        <v>-8.5891589737273677E-2</v>
      </c>
      <c r="L635" s="19">
        <f t="shared" si="924"/>
        <v>0.82055634920569942</v>
      </c>
      <c r="M635" s="19">
        <f t="shared" si="913"/>
        <v>3.2822253968227973E-2</v>
      </c>
      <c r="N635" s="19">
        <f t="shared" si="925"/>
        <v>0.75737351031686062</v>
      </c>
      <c r="O635" s="19">
        <f t="shared" si="897"/>
        <v>3.0294940412674425E-2</v>
      </c>
      <c r="P635" s="19">
        <f t="shared" si="898"/>
        <v>6.3117194380902394E-2</v>
      </c>
      <c r="Q635" s="19">
        <f t="shared" si="917"/>
        <v>0.3938670476187357</v>
      </c>
      <c r="R635" s="19">
        <f t="shared" si="899"/>
        <v>0.29537566902357565</v>
      </c>
      <c r="S635" s="19">
        <f t="shared" si="900"/>
        <v>0.6892427166423114</v>
      </c>
      <c r="T635" s="19">
        <f t="shared" si="901"/>
        <v>2.7569708665692458E-2</v>
      </c>
      <c r="U635" s="21">
        <f t="shared" si="921"/>
        <v>1.5779298595225599</v>
      </c>
    </row>
    <row r="636" spans="1:21" ht="16" hidden="1" thickBot="1" x14ac:dyDescent="0.25">
      <c r="A636" s="14">
        <v>2015</v>
      </c>
      <c r="B636" s="15" t="s">
        <v>27</v>
      </c>
      <c r="C636" s="16" t="s">
        <v>22</v>
      </c>
      <c r="D636" s="16" t="str">
        <f t="shared" si="922"/>
        <v>2015_2015 Sample Plot # 06_Avi</v>
      </c>
      <c r="E636" s="17">
        <v>1.6</v>
      </c>
      <c r="F636" s="17">
        <f t="shared" si="849"/>
        <v>1.1000000000000001</v>
      </c>
      <c r="G636" s="18">
        <v>110</v>
      </c>
      <c r="H636" s="19">
        <f t="shared" si="883"/>
        <v>1.1203055378739657</v>
      </c>
      <c r="I636" s="20">
        <f t="shared" si="850"/>
        <v>112.03055378739657</v>
      </c>
      <c r="J636" s="20">
        <v>352</v>
      </c>
      <c r="K636" s="19">
        <f t="shared" si="923"/>
        <v>0.30558007313673774</v>
      </c>
      <c r="L636" s="19">
        <f t="shared" si="924"/>
        <v>2.0210640317494244</v>
      </c>
      <c r="M636" s="19">
        <f t="shared" si="913"/>
        <v>8.0842561269976979E-2</v>
      </c>
      <c r="N636" s="19">
        <f t="shared" si="925"/>
        <v>1.8654421013047189</v>
      </c>
      <c r="O636" s="19">
        <f t="shared" si="897"/>
        <v>7.4617684052188743E-2</v>
      </c>
      <c r="P636" s="19">
        <f t="shared" si="898"/>
        <v>0.15546024532216574</v>
      </c>
      <c r="Q636" s="19">
        <f t="shared" si="917"/>
        <v>0.97011073523972369</v>
      </c>
      <c r="R636" s="19">
        <f t="shared" si="899"/>
        <v>0.72752241950884033</v>
      </c>
      <c r="S636" s="19">
        <f t="shared" si="900"/>
        <v>1.6976331547485639</v>
      </c>
      <c r="T636" s="19">
        <f t="shared" si="901"/>
        <v>6.790532618994255E-2</v>
      </c>
      <c r="U636" s="21">
        <f t="shared" si="921"/>
        <v>3.8865061330541435</v>
      </c>
    </row>
    <row r="637" spans="1:21" ht="16" hidden="1" thickBot="1" x14ac:dyDescent="0.25">
      <c r="A637" s="14">
        <v>2015</v>
      </c>
      <c r="B637" s="15" t="s">
        <v>27</v>
      </c>
      <c r="C637" s="16" t="s">
        <v>22</v>
      </c>
      <c r="D637" s="16" t="str">
        <f t="shared" si="922"/>
        <v>2015_2015 Sample Plot # 06_Avi</v>
      </c>
      <c r="E637" s="17">
        <v>1</v>
      </c>
      <c r="F637" s="17">
        <f t="shared" si="849"/>
        <v>0.65</v>
      </c>
      <c r="G637" s="18">
        <v>65</v>
      </c>
      <c r="H637" s="19">
        <f t="shared" si="883"/>
        <v>0.80521960534691284</v>
      </c>
      <c r="I637" s="20">
        <f t="shared" si="850"/>
        <v>80.521960534691289</v>
      </c>
      <c r="J637" s="20">
        <v>253.00000000000003</v>
      </c>
      <c r="K637" s="19">
        <f t="shared" si="923"/>
        <v>-1.3433113902122373E-3</v>
      </c>
      <c r="L637" s="19">
        <f t="shared" si="924"/>
        <v>0.99691168988853507</v>
      </c>
      <c r="M637" s="19">
        <f t="shared" si="913"/>
        <v>3.98764675955414E-2</v>
      </c>
      <c r="N637" s="19">
        <f t="shared" si="925"/>
        <v>0.92014948976711786</v>
      </c>
      <c r="O637" s="19">
        <f t="shared" si="897"/>
        <v>3.6805979590684712E-2</v>
      </c>
      <c r="P637" s="19">
        <f t="shared" si="898"/>
        <v>7.6682447186226105E-2</v>
      </c>
      <c r="Q637" s="19">
        <f t="shared" si="917"/>
        <v>0.47851761114649682</v>
      </c>
      <c r="R637" s="19">
        <f t="shared" si="899"/>
        <v>0.35885830100917598</v>
      </c>
      <c r="S637" s="19">
        <f t="shared" si="900"/>
        <v>0.83737591215567275</v>
      </c>
      <c r="T637" s="19">
        <f t="shared" si="901"/>
        <v>3.3495036486226912E-2</v>
      </c>
      <c r="U637" s="21">
        <f t="shared" si="921"/>
        <v>1.9170611796556529</v>
      </c>
    </row>
    <row r="638" spans="1:21" ht="16" hidden="1" thickBot="1" x14ac:dyDescent="0.25">
      <c r="A638" s="14">
        <v>2015</v>
      </c>
      <c r="B638" s="15" t="s">
        <v>27</v>
      </c>
      <c r="C638" s="16" t="s">
        <v>22</v>
      </c>
      <c r="D638" s="16" t="str">
        <f t="shared" si="922"/>
        <v>2015_2015 Sample Plot # 06_Avi</v>
      </c>
      <c r="E638" s="17">
        <v>1.2</v>
      </c>
      <c r="F638" s="17">
        <f t="shared" si="849"/>
        <v>0.9</v>
      </c>
      <c r="G638" s="18">
        <v>90</v>
      </c>
      <c r="H638" s="19">
        <f t="shared" si="883"/>
        <v>1.3303628262253344</v>
      </c>
      <c r="I638" s="20">
        <f t="shared" si="850"/>
        <v>133.03628262253343</v>
      </c>
      <c r="J638" s="20">
        <v>418.00000000000006</v>
      </c>
      <c r="K638" s="19">
        <f t="shared" si="923"/>
        <v>0.46529601629211281</v>
      </c>
      <c r="L638" s="19">
        <f t="shared" si="924"/>
        <v>2.9194162179817371</v>
      </c>
      <c r="M638" s="19">
        <f t="shared" si="913"/>
        <v>0.11677664871926949</v>
      </c>
      <c r="N638" s="19">
        <f t="shared" si="925"/>
        <v>2.6946211691971436</v>
      </c>
      <c r="O638" s="19">
        <f t="shared" si="897"/>
        <v>0.10778484676788574</v>
      </c>
      <c r="P638" s="19">
        <f t="shared" si="898"/>
        <v>0.22456149548715523</v>
      </c>
      <c r="Q638" s="19">
        <f t="shared" si="917"/>
        <v>1.4013197846312337</v>
      </c>
      <c r="R638" s="19">
        <f t="shared" si="899"/>
        <v>1.0509022559868861</v>
      </c>
      <c r="S638" s="19">
        <f t="shared" si="900"/>
        <v>2.4522220406181199</v>
      </c>
      <c r="T638" s="19">
        <f t="shared" si="901"/>
        <v>9.8088881624724789E-2</v>
      </c>
      <c r="U638" s="21">
        <f t="shared" si="921"/>
        <v>5.6140373871788807</v>
      </c>
    </row>
    <row r="639" spans="1:21" ht="16" hidden="1" thickBot="1" x14ac:dyDescent="0.25">
      <c r="A639" s="14">
        <v>2015</v>
      </c>
      <c r="B639" s="15" t="s">
        <v>27</v>
      </c>
      <c r="C639" s="16" t="s">
        <v>22</v>
      </c>
      <c r="D639" s="16" t="str">
        <f t="shared" si="922"/>
        <v>2015_2015 Sample Plot # 06_Avi</v>
      </c>
      <c r="E639" s="17">
        <v>1.9</v>
      </c>
      <c r="F639" s="17">
        <f t="shared" si="849"/>
        <v>1.2</v>
      </c>
      <c r="G639" s="18">
        <v>120</v>
      </c>
      <c r="H639" s="19">
        <f t="shared" si="883"/>
        <v>0.80521960534691284</v>
      </c>
      <c r="I639" s="20">
        <f t="shared" si="850"/>
        <v>80.521960534691289</v>
      </c>
      <c r="J639" s="20">
        <v>253.00000000000003</v>
      </c>
      <c r="K639" s="19">
        <f t="shared" si="923"/>
        <v>-1.3433113902122373E-3</v>
      </c>
      <c r="L639" s="19">
        <f t="shared" si="924"/>
        <v>0.99691168988853507</v>
      </c>
      <c r="M639" s="19">
        <f t="shared" si="913"/>
        <v>3.98764675955414E-2</v>
      </c>
      <c r="N639" s="19">
        <f t="shared" si="925"/>
        <v>0.92014948976711786</v>
      </c>
      <c r="O639" s="19">
        <f t="shared" si="897"/>
        <v>3.6805979590684712E-2</v>
      </c>
      <c r="P639" s="19">
        <f t="shared" si="898"/>
        <v>7.6682447186226105E-2</v>
      </c>
      <c r="Q639" s="19">
        <f t="shared" si="917"/>
        <v>0.47851761114649682</v>
      </c>
      <c r="R639" s="19">
        <f t="shared" si="899"/>
        <v>0.35885830100917598</v>
      </c>
      <c r="S639" s="19">
        <f t="shared" si="900"/>
        <v>0.83737591215567275</v>
      </c>
      <c r="T639" s="19">
        <f t="shared" si="901"/>
        <v>3.3495036486226912E-2</v>
      </c>
      <c r="U639" s="21">
        <f t="shared" si="921"/>
        <v>1.9170611796556529</v>
      </c>
    </row>
    <row r="640" spans="1:21" ht="16" hidden="1" thickBot="1" x14ac:dyDescent="0.25">
      <c r="A640" s="14">
        <v>2015</v>
      </c>
      <c r="B640" s="15" t="s">
        <v>27</v>
      </c>
      <c r="C640" s="16" t="s">
        <v>22</v>
      </c>
      <c r="D640" s="16" t="str">
        <f t="shared" si="922"/>
        <v>2015_2015 Sample Plot # 06_Avi</v>
      </c>
      <c r="E640" s="17">
        <v>2.2999999999999998</v>
      </c>
      <c r="F640" s="17">
        <f t="shared" si="849"/>
        <v>0.9</v>
      </c>
      <c r="G640" s="18">
        <v>90</v>
      </c>
      <c r="H640" s="19">
        <f t="shared" si="883"/>
        <v>0.84022915340547433</v>
      </c>
      <c r="I640" s="20">
        <f t="shared" si="850"/>
        <v>84.022915340547428</v>
      </c>
      <c r="J640" s="20">
        <v>264</v>
      </c>
      <c r="K640" s="19">
        <f t="shared" si="923"/>
        <v>3.8211176794975932E-2</v>
      </c>
      <c r="L640" s="19">
        <f t="shared" si="924"/>
        <v>1.0919711811365493</v>
      </c>
      <c r="M640" s="19">
        <f t="shared" si="913"/>
        <v>4.3678847245461977E-2</v>
      </c>
      <c r="N640" s="19">
        <f t="shared" si="925"/>
        <v>1.0078894001890351</v>
      </c>
      <c r="O640" s="19">
        <f t="shared" si="897"/>
        <v>4.0315576007561402E-2</v>
      </c>
      <c r="P640" s="19">
        <f t="shared" si="898"/>
        <v>8.3994423253023379E-2</v>
      </c>
      <c r="Q640" s="19">
        <f t="shared" si="917"/>
        <v>0.52414616694554361</v>
      </c>
      <c r="R640" s="19">
        <f t="shared" si="899"/>
        <v>0.39307686607372366</v>
      </c>
      <c r="S640" s="19">
        <f t="shared" si="900"/>
        <v>0.91722303301926722</v>
      </c>
      <c r="T640" s="19">
        <f t="shared" si="901"/>
        <v>3.6688921320770687E-2</v>
      </c>
      <c r="U640" s="21">
        <f t="shared" si="921"/>
        <v>2.0998605813255846</v>
      </c>
    </row>
    <row r="641" spans="1:21" ht="16" hidden="1" thickBot="1" x14ac:dyDescent="0.25">
      <c r="A641" s="14">
        <v>2015</v>
      </c>
      <c r="B641" s="15" t="s">
        <v>27</v>
      </c>
      <c r="C641" s="16" t="s">
        <v>22</v>
      </c>
      <c r="D641" s="16" t="str">
        <f t="shared" si="922"/>
        <v>2015_2015 Sample Plot # 06_Avi</v>
      </c>
      <c r="E641" s="17">
        <v>1.9</v>
      </c>
      <c r="F641" s="17">
        <f t="shared" si="849"/>
        <v>1.2</v>
      </c>
      <c r="G641" s="18">
        <v>120</v>
      </c>
      <c r="H641" s="19">
        <f t="shared" si="883"/>
        <v>0.80521960534691284</v>
      </c>
      <c r="I641" s="20">
        <f t="shared" si="850"/>
        <v>80.521960534691289</v>
      </c>
      <c r="J641" s="20">
        <v>253.00000000000003</v>
      </c>
      <c r="K641" s="19">
        <f t="shared" si="923"/>
        <v>-1.3433113902122373E-3</v>
      </c>
      <c r="L641" s="19">
        <f t="shared" si="924"/>
        <v>0.99691168988853507</v>
      </c>
      <c r="M641" s="19">
        <f t="shared" si="913"/>
        <v>3.98764675955414E-2</v>
      </c>
      <c r="N641" s="19">
        <f t="shared" si="925"/>
        <v>0.92014948976711786</v>
      </c>
      <c r="O641" s="19">
        <f t="shared" si="897"/>
        <v>3.6805979590684712E-2</v>
      </c>
      <c r="P641" s="19">
        <f t="shared" si="898"/>
        <v>7.6682447186226105E-2</v>
      </c>
      <c r="Q641" s="19">
        <f t="shared" si="917"/>
        <v>0.47851761114649682</v>
      </c>
      <c r="R641" s="19">
        <f t="shared" si="899"/>
        <v>0.35885830100917598</v>
      </c>
      <c r="S641" s="19">
        <f t="shared" si="900"/>
        <v>0.83737591215567275</v>
      </c>
      <c r="T641" s="19">
        <f t="shared" si="901"/>
        <v>3.3495036486226912E-2</v>
      </c>
      <c r="U641" s="21">
        <f t="shared" si="921"/>
        <v>1.9170611796556529</v>
      </c>
    </row>
    <row r="642" spans="1:21" ht="16" hidden="1" thickBot="1" x14ac:dyDescent="0.25">
      <c r="A642" s="14"/>
      <c r="B642" s="15"/>
      <c r="C642" s="16"/>
      <c r="D642" s="16"/>
      <c r="E642" s="17"/>
      <c r="F642" s="17"/>
      <c r="G642" s="18"/>
      <c r="H642" s="19"/>
      <c r="I642" s="20"/>
      <c r="J642" s="22"/>
      <c r="K642" s="19"/>
      <c r="L642" s="19"/>
      <c r="M642" s="19"/>
      <c r="N642" s="19"/>
      <c r="O642" s="19"/>
      <c r="P642" s="19"/>
      <c r="Q642" s="19"/>
      <c r="R642" s="19"/>
      <c r="S642" s="19"/>
      <c r="T642" s="19"/>
      <c r="U642" s="21"/>
    </row>
    <row r="643" spans="1:21" ht="16" hidden="1" thickBot="1" x14ac:dyDescent="0.25">
      <c r="A643" s="14">
        <v>2015</v>
      </c>
      <c r="B643" s="15" t="s">
        <v>27</v>
      </c>
      <c r="C643" s="16" t="s">
        <v>22</v>
      </c>
      <c r="D643" s="16" t="str">
        <f>A643&amp;"_"&amp;B643&amp;"_"&amp;C643</f>
        <v>2015_2015 Sample Plot # 06_Avi</v>
      </c>
      <c r="E643" s="17">
        <v>1.9</v>
      </c>
      <c r="F643" s="17">
        <f t="shared" ref="F643:F704" si="926">G643/100</f>
        <v>1.1000000000000001</v>
      </c>
      <c r="G643" s="18">
        <v>110</v>
      </c>
      <c r="H643" s="19">
        <f t="shared" si="883"/>
        <v>0.59516231699554434</v>
      </c>
      <c r="I643" s="20">
        <f t="shared" ref="I643:I704" si="927">J643/3.142</f>
        <v>59.516231699554432</v>
      </c>
      <c r="J643" s="20">
        <v>187.00000000000003</v>
      </c>
      <c r="K643" s="19">
        <f t="shared" ref="K643:K646" si="928">2.14*(LOG(H643,10))+0.2</f>
        <v>-0.28228018871835475</v>
      </c>
      <c r="L643" s="19">
        <f t="shared" ref="L643:L646" si="929">10^K643</f>
        <v>0.52205926942229186</v>
      </c>
      <c r="M643" s="19">
        <f t="shared" ref="M643:M646" si="930">L643*40/1000</f>
        <v>2.0882370776891677E-2</v>
      </c>
      <c r="N643" s="19">
        <f t="shared" ref="N643:N646" si="931">0.923*L643</f>
        <v>0.48186070567677541</v>
      </c>
      <c r="O643" s="19">
        <f t="shared" ref="O643:O646" si="932">N643*40/1000</f>
        <v>1.9274428227071018E-2</v>
      </c>
      <c r="P643" s="19">
        <f t="shared" ref="P643:P646" si="933">M643+O643</f>
        <v>4.0156799003962698E-2</v>
      </c>
      <c r="Q643" s="19">
        <f t="shared" ref="Q643:Q646" si="934">L643*0.48</f>
        <v>0.25058844932270008</v>
      </c>
      <c r="R643" s="19">
        <f t="shared" ref="R643:R646" si="935">N643*0.39</f>
        <v>0.18792567521394241</v>
      </c>
      <c r="S643" s="19">
        <f t="shared" ref="S643:S646" si="936">R643+Q643</f>
        <v>0.43851412453664251</v>
      </c>
      <c r="T643" s="19">
        <f t="shared" ref="T643:T646" si="937">S643*40/1000</f>
        <v>1.7540564981465698E-2</v>
      </c>
      <c r="U643" s="21">
        <f t="shared" ref="U643:U646" si="938">(L643+N643)</f>
        <v>1.0039199750990673</v>
      </c>
    </row>
    <row r="644" spans="1:21" ht="16" hidden="1" thickBot="1" x14ac:dyDescent="0.25">
      <c r="A644" s="14">
        <v>2015</v>
      </c>
      <c r="B644" s="15" t="s">
        <v>27</v>
      </c>
      <c r="C644" s="16" t="s">
        <v>22</v>
      </c>
      <c r="D644" s="16" t="str">
        <f>A644&amp;"_"&amp;B644&amp;"_"&amp;C644</f>
        <v>2015_2015 Sample Plot # 06_Avi</v>
      </c>
      <c r="E644" s="17">
        <v>1.3</v>
      </c>
      <c r="F644" s="17">
        <f t="shared" si="926"/>
        <v>0.65</v>
      </c>
      <c r="G644" s="18">
        <v>65</v>
      </c>
      <c r="H644" s="19">
        <f t="shared" si="883"/>
        <v>0.59516231699554434</v>
      </c>
      <c r="I644" s="20">
        <f t="shared" si="927"/>
        <v>59.516231699554432</v>
      </c>
      <c r="J644" s="20">
        <v>187.00000000000003</v>
      </c>
      <c r="K644" s="19">
        <f t="shared" si="928"/>
        <v>-0.28228018871835475</v>
      </c>
      <c r="L644" s="19">
        <f t="shared" si="929"/>
        <v>0.52205926942229186</v>
      </c>
      <c r="M644" s="19">
        <f t="shared" si="930"/>
        <v>2.0882370776891677E-2</v>
      </c>
      <c r="N644" s="19">
        <f t="shared" si="931"/>
        <v>0.48186070567677541</v>
      </c>
      <c r="O644" s="19">
        <f t="shared" si="932"/>
        <v>1.9274428227071018E-2</v>
      </c>
      <c r="P644" s="19">
        <f t="shared" si="933"/>
        <v>4.0156799003962698E-2</v>
      </c>
      <c r="Q644" s="19">
        <f t="shared" si="934"/>
        <v>0.25058844932270008</v>
      </c>
      <c r="R644" s="19">
        <f t="shared" si="935"/>
        <v>0.18792567521394241</v>
      </c>
      <c r="S644" s="19">
        <f t="shared" si="936"/>
        <v>0.43851412453664251</v>
      </c>
      <c r="T644" s="19">
        <f t="shared" si="937"/>
        <v>1.7540564981465698E-2</v>
      </c>
      <c r="U644" s="21">
        <f t="shared" si="938"/>
        <v>1.0039199750990673</v>
      </c>
    </row>
    <row r="645" spans="1:21" ht="16" hidden="1" thickBot="1" x14ac:dyDescent="0.25">
      <c r="A645" s="14">
        <v>2015</v>
      </c>
      <c r="B645" s="15" t="s">
        <v>27</v>
      </c>
      <c r="C645" s="16" t="s">
        <v>22</v>
      </c>
      <c r="D645" s="16" t="str">
        <f>A645&amp;"_"&amp;B645&amp;"_"&amp;C645</f>
        <v>2015_2015 Sample Plot # 06_Avi</v>
      </c>
      <c r="E645" s="17">
        <v>0.6</v>
      </c>
      <c r="F645" s="17">
        <f t="shared" si="926"/>
        <v>0.7</v>
      </c>
      <c r="G645" s="18">
        <v>70</v>
      </c>
      <c r="H645" s="19">
        <f t="shared" si="883"/>
        <v>1.0152768936982814</v>
      </c>
      <c r="I645" s="20">
        <f t="shared" si="927"/>
        <v>101.52768936982814</v>
      </c>
      <c r="J645" s="20">
        <v>319</v>
      </c>
      <c r="K645" s="19">
        <f t="shared" si="928"/>
        <v>0.21409083503590504</v>
      </c>
      <c r="L645" s="19">
        <f t="shared" si="929"/>
        <v>1.6371589062459826</v>
      </c>
      <c r="M645" s="19">
        <f t="shared" si="930"/>
        <v>6.5486356249839298E-2</v>
      </c>
      <c r="N645" s="19">
        <f t="shared" si="931"/>
        <v>1.5110976704650421</v>
      </c>
      <c r="O645" s="19">
        <f t="shared" si="932"/>
        <v>6.0443906818601685E-2</v>
      </c>
      <c r="P645" s="19">
        <f t="shared" si="933"/>
        <v>0.12593026306844099</v>
      </c>
      <c r="Q645" s="19">
        <f t="shared" si="934"/>
        <v>0.78583627499807163</v>
      </c>
      <c r="R645" s="19">
        <f t="shared" si="935"/>
        <v>0.58932809148136645</v>
      </c>
      <c r="S645" s="19">
        <f t="shared" si="936"/>
        <v>1.3751643664794382</v>
      </c>
      <c r="T645" s="19">
        <f t="shared" si="937"/>
        <v>5.5006574659177528E-2</v>
      </c>
      <c r="U645" s="21">
        <f t="shared" si="938"/>
        <v>3.1482565767110247</v>
      </c>
    </row>
    <row r="646" spans="1:21" ht="16" hidden="1" thickBot="1" x14ac:dyDescent="0.25">
      <c r="A646" s="14">
        <v>2015</v>
      </c>
      <c r="B646" s="15" t="s">
        <v>27</v>
      </c>
      <c r="C646" s="16" t="s">
        <v>22</v>
      </c>
      <c r="D646" s="16" t="str">
        <f>A646&amp;"_"&amp;B646&amp;"_"&amp;C646</f>
        <v>2015_2015 Sample Plot # 06_Avi</v>
      </c>
      <c r="E646" s="17">
        <v>1.3</v>
      </c>
      <c r="F646" s="17">
        <f t="shared" si="926"/>
        <v>0.56999999999999995</v>
      </c>
      <c r="G646" s="18">
        <v>57</v>
      </c>
      <c r="H646" s="19">
        <f t="shared" si="883"/>
        <v>0.98026734563971996</v>
      </c>
      <c r="I646" s="20">
        <f t="shared" si="927"/>
        <v>98.026734563971999</v>
      </c>
      <c r="J646" s="20">
        <v>308</v>
      </c>
      <c r="K646" s="19">
        <f t="shared" si="928"/>
        <v>0.18147730660448808</v>
      </c>
      <c r="L646" s="19">
        <f t="shared" si="929"/>
        <v>1.5187185816361568</v>
      </c>
      <c r="M646" s="19">
        <f t="shared" si="930"/>
        <v>6.074874326544627E-2</v>
      </c>
      <c r="N646" s="19">
        <f t="shared" si="931"/>
        <v>1.4017772508501729</v>
      </c>
      <c r="O646" s="19">
        <f t="shared" si="932"/>
        <v>5.6071090034006912E-2</v>
      </c>
      <c r="P646" s="19">
        <f t="shared" si="933"/>
        <v>0.11681983329945318</v>
      </c>
      <c r="Q646" s="19">
        <f t="shared" si="934"/>
        <v>0.72898491918535524</v>
      </c>
      <c r="R646" s="19">
        <f t="shared" si="935"/>
        <v>0.54669312783156743</v>
      </c>
      <c r="S646" s="19">
        <f t="shared" si="936"/>
        <v>1.2756780470169227</v>
      </c>
      <c r="T646" s="19">
        <f t="shared" si="937"/>
        <v>5.1027121880676908E-2</v>
      </c>
      <c r="U646" s="21">
        <f t="shared" si="938"/>
        <v>2.9204958324863295</v>
      </c>
    </row>
    <row r="647" spans="1:21" ht="16" hidden="1" thickBot="1" x14ac:dyDescent="0.25">
      <c r="A647" s="14"/>
      <c r="B647" s="15"/>
      <c r="C647" s="16"/>
      <c r="D647" s="16"/>
      <c r="E647" s="17"/>
      <c r="F647" s="17"/>
      <c r="G647" s="18"/>
      <c r="H647" s="19"/>
      <c r="I647" s="20"/>
      <c r="J647" s="22"/>
      <c r="K647" s="19"/>
      <c r="L647" s="19"/>
      <c r="M647" s="19"/>
      <c r="N647" s="19"/>
      <c r="O647" s="19"/>
      <c r="P647" s="19"/>
      <c r="Q647" s="19"/>
      <c r="R647" s="19"/>
      <c r="S647" s="19"/>
      <c r="T647" s="19"/>
      <c r="U647" s="21"/>
    </row>
    <row r="648" spans="1:21" ht="16" hidden="1" thickBot="1" x14ac:dyDescent="0.25">
      <c r="A648" s="14">
        <v>2015</v>
      </c>
      <c r="B648" s="15" t="s">
        <v>27</v>
      </c>
      <c r="C648" s="16" t="s">
        <v>22</v>
      </c>
      <c r="D648" s="16" t="str">
        <f>A648&amp;"_"&amp;B648&amp;"_"&amp;C648</f>
        <v>2015_2015 Sample Plot # 06_Avi</v>
      </c>
      <c r="E648" s="17">
        <v>1.1000000000000001</v>
      </c>
      <c r="F648" s="17">
        <f t="shared" si="926"/>
        <v>0.65</v>
      </c>
      <c r="G648" s="18">
        <v>65</v>
      </c>
      <c r="H648" s="19">
        <f t="shared" si="883"/>
        <v>0.63017186505410583</v>
      </c>
      <c r="I648" s="20">
        <f t="shared" si="927"/>
        <v>63.017186505410578</v>
      </c>
      <c r="J648" s="20">
        <v>198.00000000000003</v>
      </c>
      <c r="K648" s="19">
        <f t="shared" ref="K648:K651" si="939">2.14*(LOG(H648,10))+0.2</f>
        <v>-0.22915771954678588</v>
      </c>
      <c r="L648" s="19">
        <f t="shared" ref="L648:L651" si="940">10^K648</f>
        <v>0.58998678008267436</v>
      </c>
      <c r="M648" s="19">
        <f t="shared" ref="M648:M651" si="941">L648*40/1000</f>
        <v>2.3599471203306976E-2</v>
      </c>
      <c r="N648" s="19">
        <f t="shared" ref="N648:N651" si="942">0.923*L648</f>
        <v>0.54455779801630844</v>
      </c>
      <c r="O648" s="19">
        <f t="shared" ref="O648:O701" si="943">N648*40/1000</f>
        <v>2.1782311920652338E-2</v>
      </c>
      <c r="P648" s="19">
        <f t="shared" ref="P648:P701" si="944">M648+O648</f>
        <v>4.538178312395931E-2</v>
      </c>
      <c r="Q648" s="19">
        <f t="shared" ref="Q648:Q651" si="945">L648*0.48</f>
        <v>0.2831936544396837</v>
      </c>
      <c r="R648" s="19">
        <f t="shared" ref="R648:R701" si="946">N648*0.39</f>
        <v>0.21237754122636029</v>
      </c>
      <c r="S648" s="19">
        <f t="shared" ref="S648:S701" si="947">R648+Q648</f>
        <v>0.49557119566604402</v>
      </c>
      <c r="T648" s="19">
        <f t="shared" ref="T648:T701" si="948">S648*40/1000</f>
        <v>1.9822847826641763E-2</v>
      </c>
      <c r="U648" s="21">
        <f t="shared" ref="U648:U651" si="949">(L648+N648)</f>
        <v>1.1345445780989829</v>
      </c>
    </row>
    <row r="649" spans="1:21" ht="16" hidden="1" thickBot="1" x14ac:dyDescent="0.25">
      <c r="A649" s="38">
        <v>2015</v>
      </c>
      <c r="B649" s="39" t="s">
        <v>27</v>
      </c>
      <c r="C649" s="40" t="s">
        <v>22</v>
      </c>
      <c r="D649" s="40" t="str">
        <f>A649&amp;"_"&amp;B649&amp;"_"&amp;C649</f>
        <v>2015_2015 Sample Plot # 06_Avi</v>
      </c>
      <c r="E649" s="41">
        <v>2.6</v>
      </c>
      <c r="F649" s="41">
        <f t="shared" si="926"/>
        <v>0.65</v>
      </c>
      <c r="G649" s="42">
        <v>65</v>
      </c>
      <c r="H649" s="43">
        <f t="shared" si="883"/>
        <v>1.1553150859325272</v>
      </c>
      <c r="I649" s="44">
        <f t="shared" si="927"/>
        <v>115.53150859325272</v>
      </c>
      <c r="J649" s="44">
        <v>363.00000000000006</v>
      </c>
      <c r="K649" s="43">
        <f t="shared" si="939"/>
        <v>0.33417895087081823</v>
      </c>
      <c r="L649" s="43">
        <f t="shared" si="940"/>
        <v>2.1586336900909444</v>
      </c>
      <c r="M649" s="43">
        <f t="shared" si="941"/>
        <v>8.6345347603637781E-2</v>
      </c>
      <c r="N649" s="43">
        <f t="shared" si="942"/>
        <v>1.9924188959539417</v>
      </c>
      <c r="O649" s="43">
        <f t="shared" si="943"/>
        <v>7.9696755838157676E-2</v>
      </c>
      <c r="P649" s="43">
        <f t="shared" si="944"/>
        <v>0.16604210344179546</v>
      </c>
      <c r="Q649" s="43">
        <f t="shared" si="945"/>
        <v>1.0361441712436532</v>
      </c>
      <c r="R649" s="43">
        <f t="shared" si="946"/>
        <v>0.77704336942203733</v>
      </c>
      <c r="S649" s="43">
        <f t="shared" si="947"/>
        <v>1.8131875406656905</v>
      </c>
      <c r="T649" s="43">
        <f t="shared" si="948"/>
        <v>7.2527501626627619E-2</v>
      </c>
      <c r="U649" s="45">
        <f t="shared" si="949"/>
        <v>4.1510525860448864</v>
      </c>
    </row>
    <row r="650" spans="1:21" ht="16" hidden="1" thickBot="1" x14ac:dyDescent="0.25">
      <c r="A650" s="6">
        <v>2015</v>
      </c>
      <c r="B650" s="7" t="s">
        <v>28</v>
      </c>
      <c r="C650" s="8" t="s">
        <v>22</v>
      </c>
      <c r="D650" s="8" t="str">
        <f>A650&amp;"_"&amp;B650&amp;"_"&amp;C650</f>
        <v>2015_2015 Sample Plot # 07_Avi</v>
      </c>
      <c r="E650" s="9">
        <v>4.5</v>
      </c>
      <c r="F650" s="9">
        <f t="shared" si="926"/>
        <v>1.2</v>
      </c>
      <c r="G650" s="10">
        <v>120</v>
      </c>
      <c r="H650" s="11">
        <f t="shared" si="883"/>
        <v>3.7145130490133678</v>
      </c>
      <c r="I650" s="12">
        <f t="shared" si="927"/>
        <v>371.45130490133675</v>
      </c>
      <c r="J650" s="12">
        <v>1167.1000000000001</v>
      </c>
      <c r="K650" s="11">
        <f t="shared" si="939"/>
        <v>1.4195900410810078</v>
      </c>
      <c r="L650" s="11">
        <f t="shared" si="940"/>
        <v>26.277862817013059</v>
      </c>
      <c r="M650" s="11">
        <f t="shared" si="941"/>
        <v>1.0511145126805221</v>
      </c>
      <c r="N650" s="11">
        <f t="shared" si="942"/>
        <v>24.254467380103055</v>
      </c>
      <c r="O650" s="11">
        <f t="shared" si="943"/>
        <v>0.97017869520412214</v>
      </c>
      <c r="P650" s="11">
        <f t="shared" si="944"/>
        <v>2.0212932078846442</v>
      </c>
      <c r="Q650" s="11">
        <f t="shared" si="945"/>
        <v>12.613374152166267</v>
      </c>
      <c r="R650" s="11">
        <f t="shared" si="946"/>
        <v>9.4592422782401915</v>
      </c>
      <c r="S650" s="11">
        <f t="shared" si="947"/>
        <v>22.072616430406459</v>
      </c>
      <c r="T650" s="11">
        <f t="shared" si="948"/>
        <v>0.88290465721625833</v>
      </c>
      <c r="U650" s="13">
        <f t="shared" si="949"/>
        <v>50.53233019711611</v>
      </c>
    </row>
    <row r="651" spans="1:21" ht="16" hidden="1" thickBot="1" x14ac:dyDescent="0.25">
      <c r="A651" s="14">
        <v>2015</v>
      </c>
      <c r="B651" s="15" t="s">
        <v>28</v>
      </c>
      <c r="C651" s="16" t="s">
        <v>22</v>
      </c>
      <c r="D651" s="16" t="str">
        <f>A651&amp;"_"&amp;B651&amp;"_"&amp;C651</f>
        <v>2015_2015 Sample Plot # 07_Avi</v>
      </c>
      <c r="E651" s="17">
        <v>3.9</v>
      </c>
      <c r="F651" s="17">
        <f t="shared" si="926"/>
        <v>1</v>
      </c>
      <c r="G651" s="18">
        <v>100</v>
      </c>
      <c r="H651" s="19">
        <f t="shared" si="883"/>
        <v>1.3653723742838957</v>
      </c>
      <c r="I651" s="20">
        <f t="shared" si="927"/>
        <v>136.53723742838957</v>
      </c>
      <c r="J651" s="22">
        <v>429.00000000000006</v>
      </c>
      <c r="K651" s="19">
        <f t="shared" si="939"/>
        <v>0.48943737856884728</v>
      </c>
      <c r="L651" s="19">
        <f t="shared" si="940"/>
        <v>3.0862945971577105</v>
      </c>
      <c r="M651" s="19">
        <f t="shared" si="941"/>
        <v>0.12345178388630842</v>
      </c>
      <c r="N651" s="19">
        <f t="shared" si="942"/>
        <v>2.8486499131765668</v>
      </c>
      <c r="O651" s="19">
        <f t="shared" si="943"/>
        <v>0.11394599652706268</v>
      </c>
      <c r="P651" s="19">
        <f t="shared" si="944"/>
        <v>0.23739778041337112</v>
      </c>
      <c r="Q651" s="19">
        <f t="shared" si="945"/>
        <v>1.481421406635701</v>
      </c>
      <c r="R651" s="19">
        <f t="shared" si="946"/>
        <v>1.1109734661388611</v>
      </c>
      <c r="S651" s="19">
        <f t="shared" si="947"/>
        <v>2.592394872774562</v>
      </c>
      <c r="T651" s="19">
        <f t="shared" si="948"/>
        <v>0.10369579491098249</v>
      </c>
      <c r="U651" s="21">
        <f t="shared" si="949"/>
        <v>5.9349445103342777</v>
      </c>
    </row>
    <row r="652" spans="1:21" ht="16" hidden="1" thickBot="1" x14ac:dyDescent="0.25">
      <c r="A652" s="14"/>
      <c r="B652" s="15"/>
      <c r="C652" s="16"/>
      <c r="D652" s="16"/>
      <c r="E652" s="17"/>
      <c r="F652" s="17"/>
      <c r="G652" s="18"/>
      <c r="H652" s="19"/>
      <c r="I652" s="20"/>
      <c r="J652" s="20"/>
      <c r="K652" s="19"/>
      <c r="L652" s="19"/>
      <c r="M652" s="19"/>
      <c r="N652" s="19"/>
      <c r="O652" s="19"/>
      <c r="P652" s="19"/>
      <c r="Q652" s="19"/>
      <c r="R652" s="19"/>
      <c r="S652" s="19"/>
      <c r="T652" s="19"/>
      <c r="U652" s="21"/>
    </row>
    <row r="653" spans="1:21" ht="16" hidden="1" thickBot="1" x14ac:dyDescent="0.25">
      <c r="A653" s="14"/>
      <c r="B653" s="15"/>
      <c r="C653" s="16"/>
      <c r="D653" s="16"/>
      <c r="E653" s="17"/>
      <c r="F653" s="17"/>
      <c r="G653" s="18"/>
      <c r="H653" s="19"/>
      <c r="I653" s="20"/>
      <c r="J653" s="20"/>
      <c r="K653" s="19"/>
      <c r="L653" s="19"/>
      <c r="M653" s="19"/>
      <c r="N653" s="19"/>
      <c r="O653" s="19"/>
      <c r="P653" s="19"/>
      <c r="Q653" s="19"/>
      <c r="R653" s="19"/>
      <c r="S653" s="19"/>
      <c r="T653" s="19"/>
      <c r="U653" s="21"/>
    </row>
    <row r="654" spans="1:21" ht="16" hidden="1" thickBot="1" x14ac:dyDescent="0.25">
      <c r="A654" s="14"/>
      <c r="B654" s="15"/>
      <c r="C654" s="16"/>
      <c r="D654" s="16"/>
      <c r="E654" s="17"/>
      <c r="F654" s="17"/>
      <c r="G654" s="18"/>
      <c r="H654" s="19"/>
      <c r="I654" s="20"/>
      <c r="J654" s="20"/>
      <c r="K654" s="19"/>
      <c r="L654" s="19"/>
      <c r="M654" s="19"/>
      <c r="N654" s="19"/>
      <c r="O654" s="19"/>
      <c r="P654" s="19"/>
      <c r="Q654" s="19"/>
      <c r="R654" s="19"/>
      <c r="S654" s="19"/>
      <c r="T654" s="19"/>
      <c r="U654" s="21"/>
    </row>
    <row r="655" spans="1:21" ht="16" hidden="1" thickBot="1" x14ac:dyDescent="0.25">
      <c r="A655" s="14">
        <v>2015</v>
      </c>
      <c r="B655" s="15" t="s">
        <v>28</v>
      </c>
      <c r="C655" s="16" t="s">
        <v>22</v>
      </c>
      <c r="D655" s="16" t="str">
        <f>A655&amp;"_"&amp;B655&amp;"_"&amp;C655</f>
        <v>2015_2015 Sample Plot # 07_Avi</v>
      </c>
      <c r="E655" s="17">
        <v>2.7</v>
      </c>
      <c r="F655" s="17">
        <f t="shared" si="926"/>
        <v>1</v>
      </c>
      <c r="G655" s="18">
        <v>100</v>
      </c>
      <c r="H655" s="19">
        <f t="shared" ref="H655:H704" si="950">I655/100</f>
        <v>1.4353914704010189</v>
      </c>
      <c r="I655" s="20">
        <f t="shared" si="927"/>
        <v>143.53914704010188</v>
      </c>
      <c r="J655" s="22">
        <v>451.00000000000006</v>
      </c>
      <c r="K655" s="19">
        <f t="shared" ref="K655:K657" si="951">2.14*(LOG(H655,10))+0.2</f>
        <v>0.53591657291237316</v>
      </c>
      <c r="L655" s="19">
        <f t="shared" ref="L655:L657" si="952">10^K655</f>
        <v>3.4349195745460057</v>
      </c>
      <c r="M655" s="19">
        <f t="shared" si="913"/>
        <v>0.13739678298184024</v>
      </c>
      <c r="N655" s="19">
        <f t="shared" ref="N655:N657" si="953">0.923*L655</f>
        <v>3.1704307673059633</v>
      </c>
      <c r="O655" s="19">
        <f t="shared" si="943"/>
        <v>0.12681723069223852</v>
      </c>
      <c r="P655" s="19">
        <f t="shared" si="944"/>
        <v>0.26421401367407876</v>
      </c>
      <c r="Q655" s="19">
        <f t="shared" si="917"/>
        <v>1.6487613957820826</v>
      </c>
      <c r="R655" s="19">
        <f t="shared" si="946"/>
        <v>1.2364679992493257</v>
      </c>
      <c r="S655" s="19">
        <f t="shared" si="947"/>
        <v>2.8852293950314083</v>
      </c>
      <c r="T655" s="19">
        <f t="shared" si="948"/>
        <v>0.11540917580125634</v>
      </c>
      <c r="U655" s="21">
        <f t="shared" si="921"/>
        <v>6.6053503418519686</v>
      </c>
    </row>
    <row r="656" spans="1:21" ht="16" hidden="1" thickBot="1" x14ac:dyDescent="0.25">
      <c r="A656" s="14">
        <v>2015</v>
      </c>
      <c r="B656" s="15" t="s">
        <v>28</v>
      </c>
      <c r="C656" s="16" t="s">
        <v>22</v>
      </c>
      <c r="D656" s="16" t="str">
        <f>A656&amp;"_"&amp;B656&amp;"_"&amp;C656</f>
        <v>2015_2015 Sample Plot # 07_Avi</v>
      </c>
      <c r="E656" s="17">
        <v>4.2</v>
      </c>
      <c r="F656" s="17">
        <f t="shared" si="926"/>
        <v>1.7</v>
      </c>
      <c r="G656" s="18">
        <v>170</v>
      </c>
      <c r="H656" s="19">
        <f t="shared" si="950"/>
        <v>2.3841502227880333</v>
      </c>
      <c r="I656" s="20">
        <f t="shared" si="927"/>
        <v>238.41502227880332</v>
      </c>
      <c r="J656" s="22">
        <v>749.1</v>
      </c>
      <c r="K656" s="19">
        <f t="shared" si="951"/>
        <v>1.0074939390254993</v>
      </c>
      <c r="L656" s="19">
        <f t="shared" si="952"/>
        <v>10.174051672670519</v>
      </c>
      <c r="M656" s="19">
        <f t="shared" si="913"/>
        <v>0.40696206690682074</v>
      </c>
      <c r="N656" s="19">
        <f t="shared" si="953"/>
        <v>9.3906496938748898</v>
      </c>
      <c r="O656" s="19">
        <f t="shared" si="943"/>
        <v>0.37562598775499562</v>
      </c>
      <c r="P656" s="19">
        <f t="shared" si="944"/>
        <v>0.78258805466181636</v>
      </c>
      <c r="Q656" s="19">
        <f t="shared" si="917"/>
        <v>4.8835448028818487</v>
      </c>
      <c r="R656" s="19">
        <f t="shared" si="946"/>
        <v>3.662353380611207</v>
      </c>
      <c r="S656" s="19">
        <f t="shared" si="947"/>
        <v>8.5458981834930547</v>
      </c>
      <c r="T656" s="19">
        <f t="shared" si="948"/>
        <v>0.34183592733972218</v>
      </c>
      <c r="U656" s="21">
        <f t="shared" si="921"/>
        <v>19.564701366545407</v>
      </c>
    </row>
    <row r="657" spans="1:21" ht="16" hidden="1" thickBot="1" x14ac:dyDescent="0.25">
      <c r="A657" s="14">
        <v>2015</v>
      </c>
      <c r="B657" s="15" t="s">
        <v>28</v>
      </c>
      <c r="C657" s="16" t="s">
        <v>22</v>
      </c>
      <c r="D657" s="16" t="str">
        <f>A657&amp;"_"&amp;B657&amp;"_"&amp;C657</f>
        <v>2015_2015 Sample Plot # 07_Avi</v>
      </c>
      <c r="E657" s="17">
        <v>4.0999999999999996</v>
      </c>
      <c r="F657" s="17">
        <f t="shared" si="926"/>
        <v>1.5</v>
      </c>
      <c r="G657" s="18">
        <v>150</v>
      </c>
      <c r="H657" s="19">
        <f t="shared" si="950"/>
        <v>2.1425843411839596</v>
      </c>
      <c r="I657" s="20">
        <f t="shared" si="927"/>
        <v>214.25843411839594</v>
      </c>
      <c r="J657" s="22">
        <v>673.2</v>
      </c>
      <c r="K657" s="19">
        <f t="shared" si="951"/>
        <v>0.9082071629236399</v>
      </c>
      <c r="L657" s="19">
        <f t="shared" si="952"/>
        <v>8.0948193828843618</v>
      </c>
      <c r="M657" s="19">
        <f t="shared" si="913"/>
        <v>0.32379277531537448</v>
      </c>
      <c r="N657" s="19">
        <f t="shared" si="953"/>
        <v>7.4715182904022663</v>
      </c>
      <c r="O657" s="19">
        <f t="shared" si="943"/>
        <v>0.29886073161609067</v>
      </c>
      <c r="P657" s="19">
        <f t="shared" si="944"/>
        <v>0.62265350693146515</v>
      </c>
      <c r="Q657" s="19">
        <f t="shared" si="917"/>
        <v>3.8855133037844936</v>
      </c>
      <c r="R657" s="19">
        <f t="shared" si="946"/>
        <v>2.9138921332568839</v>
      </c>
      <c r="S657" s="19">
        <f t="shared" si="947"/>
        <v>6.7994054370413775</v>
      </c>
      <c r="T657" s="19">
        <f t="shared" si="948"/>
        <v>0.27197621748165512</v>
      </c>
      <c r="U657" s="21">
        <f t="shared" si="921"/>
        <v>15.566337673286629</v>
      </c>
    </row>
    <row r="658" spans="1:21" ht="16" hidden="1" thickBot="1" x14ac:dyDescent="0.25">
      <c r="A658" s="14"/>
      <c r="B658" s="15"/>
      <c r="C658" s="16"/>
      <c r="D658" s="16"/>
      <c r="E658" s="17"/>
      <c r="F658" s="17"/>
      <c r="G658" s="18"/>
      <c r="H658" s="19"/>
      <c r="I658" s="20"/>
      <c r="J658" s="20"/>
      <c r="K658" s="19"/>
      <c r="L658" s="19"/>
      <c r="M658" s="19"/>
      <c r="N658" s="19"/>
      <c r="O658" s="19"/>
      <c r="P658" s="19"/>
      <c r="Q658" s="19"/>
      <c r="R658" s="19"/>
      <c r="S658" s="19"/>
      <c r="T658" s="19"/>
      <c r="U658" s="21"/>
    </row>
    <row r="659" spans="1:21" ht="16" hidden="1" thickBot="1" x14ac:dyDescent="0.25">
      <c r="A659" s="14">
        <v>2015</v>
      </c>
      <c r="B659" s="15" t="s">
        <v>28</v>
      </c>
      <c r="C659" s="16" t="s">
        <v>22</v>
      </c>
      <c r="D659" s="16" t="str">
        <f>A659&amp;"_"&amp;B659&amp;"_"&amp;C659</f>
        <v>2015_2015 Sample Plot # 07_Avi</v>
      </c>
      <c r="E659" s="17">
        <v>4.3</v>
      </c>
      <c r="F659" s="17">
        <f t="shared" si="926"/>
        <v>1.55</v>
      </c>
      <c r="G659" s="18">
        <v>155</v>
      </c>
      <c r="H659" s="19">
        <f t="shared" si="950"/>
        <v>2.2826225334182051</v>
      </c>
      <c r="I659" s="20">
        <f t="shared" si="927"/>
        <v>228.26225334182053</v>
      </c>
      <c r="J659" s="22">
        <v>717.2</v>
      </c>
      <c r="K659" s="19">
        <f>2.14*(LOG(H659,10))+0.2</f>
        <v>0.96704897439844828</v>
      </c>
      <c r="L659" s="19">
        <f t="shared" ref="L659" si="954">10^K659</f>
        <v>9.2693434575844371</v>
      </c>
      <c r="M659" s="19">
        <f t="shared" ref="M659" si="955">L659*40/1000</f>
        <v>0.37077373830337751</v>
      </c>
      <c r="N659" s="19">
        <f t="shared" ref="N659" si="956">0.923*L659</f>
        <v>8.5556040113504359</v>
      </c>
      <c r="O659" s="19">
        <f t="shared" ref="O659" si="957">N659*40/1000</f>
        <v>0.34222416045401749</v>
      </c>
      <c r="P659" s="19">
        <f t="shared" ref="P659" si="958">M659+O659</f>
        <v>0.71299789875739505</v>
      </c>
      <c r="Q659" s="19">
        <f t="shared" ref="Q659" si="959">L659*0.48</f>
        <v>4.4492848596405299</v>
      </c>
      <c r="R659" s="19">
        <f t="shared" ref="R659" si="960">N659*0.39</f>
        <v>3.33668556442667</v>
      </c>
      <c r="S659" s="19">
        <f t="shared" ref="S659" si="961">R659+Q659</f>
        <v>7.7859704240671999</v>
      </c>
      <c r="T659" s="19">
        <f t="shared" ref="T659" si="962">S659*40/1000</f>
        <v>0.31143881696268799</v>
      </c>
      <c r="U659" s="21">
        <f t="shared" ref="U659" si="963">(L659+N659)</f>
        <v>17.824947468934873</v>
      </c>
    </row>
    <row r="660" spans="1:21" ht="16" hidden="1" thickBot="1" x14ac:dyDescent="0.25">
      <c r="A660" s="14"/>
      <c r="B660" s="15"/>
      <c r="C660" s="16"/>
      <c r="D660" s="16"/>
      <c r="E660" s="17"/>
      <c r="F660" s="17"/>
      <c r="G660" s="18"/>
      <c r="H660" s="19"/>
      <c r="I660" s="20"/>
      <c r="J660" s="20"/>
      <c r="K660" s="19"/>
      <c r="L660" s="19"/>
      <c r="M660" s="19"/>
      <c r="N660" s="19"/>
      <c r="O660" s="19"/>
      <c r="P660" s="19"/>
      <c r="Q660" s="19"/>
      <c r="R660" s="19"/>
      <c r="S660" s="19"/>
      <c r="T660" s="19"/>
      <c r="U660" s="21"/>
    </row>
    <row r="661" spans="1:21" ht="16" hidden="1" thickBot="1" x14ac:dyDescent="0.25">
      <c r="A661" s="14"/>
      <c r="B661" s="15"/>
      <c r="C661" s="16"/>
      <c r="D661" s="16"/>
      <c r="E661" s="17"/>
      <c r="F661" s="17"/>
      <c r="G661" s="18"/>
      <c r="H661" s="19"/>
      <c r="I661" s="20"/>
      <c r="J661" s="20"/>
      <c r="K661" s="19"/>
      <c r="L661" s="19"/>
      <c r="M661" s="19"/>
      <c r="N661" s="19"/>
      <c r="O661" s="19"/>
      <c r="P661" s="19"/>
      <c r="Q661" s="19"/>
      <c r="R661" s="19"/>
      <c r="S661" s="19"/>
      <c r="T661" s="19"/>
      <c r="U661" s="21"/>
    </row>
    <row r="662" spans="1:21" ht="16" hidden="1" thickBot="1" x14ac:dyDescent="0.25">
      <c r="A662" s="14"/>
      <c r="B662" s="15"/>
      <c r="C662" s="16"/>
      <c r="D662" s="16"/>
      <c r="E662" s="17"/>
      <c r="F662" s="17"/>
      <c r="G662" s="18"/>
      <c r="H662" s="19"/>
      <c r="I662" s="20"/>
      <c r="J662" s="20"/>
      <c r="K662" s="19"/>
      <c r="L662" s="19"/>
      <c r="M662" s="19"/>
      <c r="N662" s="19"/>
      <c r="O662" s="19"/>
      <c r="P662" s="19"/>
      <c r="Q662" s="19"/>
      <c r="R662" s="19"/>
      <c r="S662" s="19"/>
      <c r="T662" s="19"/>
      <c r="U662" s="21"/>
    </row>
    <row r="663" spans="1:21" ht="16" hidden="1" thickBot="1" x14ac:dyDescent="0.25">
      <c r="A663" s="14">
        <v>2015</v>
      </c>
      <c r="B663" s="15" t="s">
        <v>28</v>
      </c>
      <c r="C663" s="16" t="s">
        <v>22</v>
      </c>
      <c r="D663" s="16" t="str">
        <f>A663&amp;"_"&amp;B663&amp;"_"&amp;C663</f>
        <v>2015_2015 Sample Plot # 07_Avi</v>
      </c>
      <c r="E663" s="17">
        <v>4.0999999999999996</v>
      </c>
      <c r="F663" s="17">
        <f t="shared" si="926"/>
        <v>1.25</v>
      </c>
      <c r="G663" s="18">
        <v>125</v>
      </c>
      <c r="H663" s="19">
        <f t="shared" si="950"/>
        <v>1.8204964990451942</v>
      </c>
      <c r="I663" s="20">
        <f t="shared" si="927"/>
        <v>182.04964990451941</v>
      </c>
      <c r="J663" s="22">
        <v>572</v>
      </c>
      <c r="K663" s="19">
        <f t="shared" ref="K663:K664" si="964">2.14*(LOG(H663,10))+0.2</f>
        <v>0.75680627491060903</v>
      </c>
      <c r="L663" s="19">
        <f t="shared" ref="L663:L664" si="965">10^K663</f>
        <v>5.7122377489905798</v>
      </c>
      <c r="M663" s="19">
        <f t="shared" si="913"/>
        <v>0.22848950995962319</v>
      </c>
      <c r="N663" s="19">
        <f t="shared" ref="N663:N664" si="966">0.923*L663</f>
        <v>5.272395442318305</v>
      </c>
      <c r="O663" s="19">
        <f t="shared" si="943"/>
        <v>0.21089581769273222</v>
      </c>
      <c r="P663" s="19">
        <f t="shared" si="944"/>
        <v>0.43938532765235538</v>
      </c>
      <c r="Q663" s="19">
        <f t="shared" si="917"/>
        <v>2.7418741195154781</v>
      </c>
      <c r="R663" s="19">
        <f t="shared" si="946"/>
        <v>2.056234222504139</v>
      </c>
      <c r="S663" s="19">
        <f t="shared" si="947"/>
        <v>4.7981083420196171</v>
      </c>
      <c r="T663" s="19">
        <f t="shared" si="948"/>
        <v>0.19192433368078468</v>
      </c>
      <c r="U663" s="21">
        <f t="shared" si="921"/>
        <v>10.984633191308884</v>
      </c>
    </row>
    <row r="664" spans="1:21" ht="16" hidden="1" thickBot="1" x14ac:dyDescent="0.25">
      <c r="A664" s="14">
        <v>2015</v>
      </c>
      <c r="B664" s="15" t="s">
        <v>28</v>
      </c>
      <c r="C664" s="16" t="s">
        <v>22</v>
      </c>
      <c r="D664" s="16" t="str">
        <f>A664&amp;"_"&amp;B664&amp;"_"&amp;C664</f>
        <v>2015_2015 Sample Plot # 07_Avi</v>
      </c>
      <c r="E664" s="17">
        <v>3.2</v>
      </c>
      <c r="F664" s="17">
        <f t="shared" si="926"/>
        <v>0.8</v>
      </c>
      <c r="G664" s="18">
        <v>80</v>
      </c>
      <c r="H664" s="19">
        <f t="shared" si="950"/>
        <v>1.5054105665181416</v>
      </c>
      <c r="I664" s="20">
        <f t="shared" si="927"/>
        <v>150.54105665181416</v>
      </c>
      <c r="J664" s="22">
        <v>473.00000000000006</v>
      </c>
      <c r="K664" s="19">
        <f t="shared" si="964"/>
        <v>0.58018161447245431</v>
      </c>
      <c r="L664" s="19">
        <f t="shared" si="965"/>
        <v>3.8034841822587326</v>
      </c>
      <c r="M664" s="19">
        <f t="shared" si="913"/>
        <v>0.1521393672903493</v>
      </c>
      <c r="N664" s="19">
        <f t="shared" si="966"/>
        <v>3.5106159002248103</v>
      </c>
      <c r="O664" s="19">
        <f t="shared" si="943"/>
        <v>0.14042463600899241</v>
      </c>
      <c r="P664" s="19">
        <f t="shared" si="944"/>
        <v>0.29256400329934173</v>
      </c>
      <c r="Q664" s="19">
        <f t="shared" si="917"/>
        <v>1.8256724074841917</v>
      </c>
      <c r="R664" s="19">
        <f t="shared" si="946"/>
        <v>1.3691402010876761</v>
      </c>
      <c r="S664" s="19">
        <f t="shared" si="947"/>
        <v>3.1948126085718678</v>
      </c>
      <c r="T664" s="19">
        <f t="shared" si="948"/>
        <v>0.1277925043428747</v>
      </c>
      <c r="U664" s="21">
        <f t="shared" si="921"/>
        <v>7.3141000824835434</v>
      </c>
    </row>
    <row r="665" spans="1:21" ht="16" hidden="1" thickBot="1" x14ac:dyDescent="0.25">
      <c r="A665" s="14"/>
      <c r="B665" s="15"/>
      <c r="C665" s="16"/>
      <c r="D665" s="16"/>
      <c r="E665" s="17"/>
      <c r="F665" s="17"/>
      <c r="G665" s="18"/>
      <c r="H665" s="19"/>
      <c r="I665" s="20"/>
      <c r="J665" s="20"/>
      <c r="K665" s="19"/>
      <c r="L665" s="19"/>
      <c r="M665" s="19"/>
      <c r="N665" s="19"/>
      <c r="O665" s="19"/>
      <c r="P665" s="19"/>
      <c r="Q665" s="19"/>
      <c r="R665" s="19"/>
      <c r="S665" s="19"/>
      <c r="T665" s="19"/>
      <c r="U665" s="21"/>
    </row>
    <row r="666" spans="1:21" ht="16" hidden="1" thickBot="1" x14ac:dyDescent="0.25">
      <c r="A666" s="14">
        <v>2015</v>
      </c>
      <c r="B666" s="15" t="s">
        <v>28</v>
      </c>
      <c r="C666" s="16" t="s">
        <v>22</v>
      </c>
      <c r="D666" s="16" t="str">
        <f>A666&amp;"_"&amp;B666&amp;"_"&amp;C666</f>
        <v>2015_2015 Sample Plot # 07_Avi</v>
      </c>
      <c r="E666" s="17">
        <v>2.9</v>
      </c>
      <c r="F666" s="17">
        <f t="shared" si="926"/>
        <v>0.8</v>
      </c>
      <c r="G666" s="18">
        <v>80</v>
      </c>
      <c r="H666" s="19">
        <f t="shared" si="950"/>
        <v>1.4353914704010189</v>
      </c>
      <c r="I666" s="20">
        <f t="shared" si="927"/>
        <v>143.53914704010188</v>
      </c>
      <c r="J666" s="22">
        <v>451.00000000000006</v>
      </c>
      <c r="K666" s="19">
        <f>2.14*(LOG(H666,10))+0.2</f>
        <v>0.53591657291237316</v>
      </c>
      <c r="L666" s="19">
        <f t="shared" ref="L666" si="967">10^K666</f>
        <v>3.4349195745460057</v>
      </c>
      <c r="M666" s="19">
        <f t="shared" ref="M666" si="968">L666*40/1000</f>
        <v>0.13739678298184024</v>
      </c>
      <c r="N666" s="19">
        <f t="shared" ref="N666" si="969">0.923*L666</f>
        <v>3.1704307673059633</v>
      </c>
      <c r="O666" s="19">
        <f t="shared" ref="O666" si="970">N666*40/1000</f>
        <v>0.12681723069223852</v>
      </c>
      <c r="P666" s="19">
        <f t="shared" ref="P666" si="971">M666+O666</f>
        <v>0.26421401367407876</v>
      </c>
      <c r="Q666" s="19">
        <f t="shared" ref="Q666" si="972">L666*0.48</f>
        <v>1.6487613957820826</v>
      </c>
      <c r="R666" s="19">
        <f t="shared" ref="R666" si="973">N666*0.39</f>
        <v>1.2364679992493257</v>
      </c>
      <c r="S666" s="19">
        <f t="shared" ref="S666" si="974">R666+Q666</f>
        <v>2.8852293950314083</v>
      </c>
      <c r="T666" s="19">
        <f t="shared" ref="T666" si="975">S666*40/1000</f>
        <v>0.11540917580125634</v>
      </c>
      <c r="U666" s="21">
        <f t="shared" ref="U666" si="976">(L666+N666)</f>
        <v>6.6053503418519686</v>
      </c>
    </row>
    <row r="667" spans="1:21" ht="16" hidden="1" thickBot="1" x14ac:dyDescent="0.25">
      <c r="A667" s="14"/>
      <c r="B667" s="15"/>
      <c r="C667" s="16"/>
      <c r="D667" s="16"/>
      <c r="E667" s="17"/>
      <c r="F667" s="17"/>
      <c r="G667" s="18"/>
      <c r="H667" s="19"/>
      <c r="I667" s="20"/>
      <c r="J667" s="20"/>
      <c r="K667" s="19"/>
      <c r="L667" s="19"/>
      <c r="M667" s="19"/>
      <c r="N667" s="19"/>
      <c r="O667" s="19"/>
      <c r="P667" s="19"/>
      <c r="Q667" s="19"/>
      <c r="R667" s="19"/>
      <c r="S667" s="19"/>
      <c r="T667" s="19"/>
      <c r="U667" s="21"/>
    </row>
    <row r="668" spans="1:21" ht="16" hidden="1" thickBot="1" x14ac:dyDescent="0.25">
      <c r="A668" s="14"/>
      <c r="B668" s="15"/>
      <c r="C668" s="16"/>
      <c r="D668" s="16"/>
      <c r="E668" s="17"/>
      <c r="F668" s="17"/>
      <c r="G668" s="18"/>
      <c r="H668" s="19"/>
      <c r="I668" s="20"/>
      <c r="J668" s="20"/>
      <c r="K668" s="19"/>
      <c r="L668" s="19"/>
      <c r="M668" s="19"/>
      <c r="N668" s="19"/>
      <c r="O668" s="19"/>
      <c r="P668" s="19"/>
      <c r="Q668" s="19"/>
      <c r="R668" s="19"/>
      <c r="S668" s="19"/>
      <c r="T668" s="19"/>
      <c r="U668" s="21"/>
    </row>
    <row r="669" spans="1:21" ht="16" hidden="1" thickBot="1" x14ac:dyDescent="0.25">
      <c r="A669" s="14">
        <v>2015</v>
      </c>
      <c r="B669" s="15" t="s">
        <v>28</v>
      </c>
      <c r="C669" s="16" t="s">
        <v>22</v>
      </c>
      <c r="D669" s="16" t="str">
        <f>A669&amp;"_"&amp;B669&amp;"_"&amp;C669</f>
        <v>2015_2015 Sample Plot # 07_Avi</v>
      </c>
      <c r="E669" s="17">
        <v>3.8</v>
      </c>
      <c r="F669" s="17">
        <f t="shared" si="926"/>
        <v>1</v>
      </c>
      <c r="G669" s="18">
        <v>100</v>
      </c>
      <c r="H669" s="19">
        <f t="shared" si="950"/>
        <v>1.3303628262253344</v>
      </c>
      <c r="I669" s="20">
        <f t="shared" si="927"/>
        <v>133.03628262253343</v>
      </c>
      <c r="J669" s="22">
        <v>418.00000000000006</v>
      </c>
      <c r="K669" s="19">
        <f>2.14*(LOG(H669,10))+0.2</f>
        <v>0.46529601629211281</v>
      </c>
      <c r="L669" s="19">
        <f t="shared" ref="L669" si="977">10^K669</f>
        <v>2.9194162179817371</v>
      </c>
      <c r="M669" s="19">
        <f t="shared" si="913"/>
        <v>0.11677664871926949</v>
      </c>
      <c r="N669" s="19">
        <f t="shared" ref="N669" si="978">0.923*L669</f>
        <v>2.6946211691971436</v>
      </c>
      <c r="O669" s="19">
        <f t="shared" si="943"/>
        <v>0.10778484676788574</v>
      </c>
      <c r="P669" s="19">
        <f t="shared" si="944"/>
        <v>0.22456149548715523</v>
      </c>
      <c r="Q669" s="19">
        <f t="shared" si="917"/>
        <v>1.4013197846312337</v>
      </c>
      <c r="R669" s="19">
        <f t="shared" si="946"/>
        <v>1.0509022559868861</v>
      </c>
      <c r="S669" s="19">
        <f t="shared" si="947"/>
        <v>2.4522220406181199</v>
      </c>
      <c r="T669" s="19">
        <f t="shared" si="948"/>
        <v>9.8088881624724789E-2</v>
      </c>
      <c r="U669" s="21">
        <f t="shared" si="921"/>
        <v>5.6140373871788807</v>
      </c>
    </row>
    <row r="670" spans="1:21" ht="16" hidden="1" thickBot="1" x14ac:dyDescent="0.25">
      <c r="A670" s="14"/>
      <c r="B670" s="15"/>
      <c r="C670" s="16"/>
      <c r="D670" s="16"/>
      <c r="E670" s="17"/>
      <c r="F670" s="17"/>
      <c r="G670" s="18"/>
      <c r="H670" s="19"/>
      <c r="I670" s="20"/>
      <c r="J670" s="20"/>
      <c r="K670" s="19"/>
      <c r="L670" s="19"/>
      <c r="M670" s="19"/>
      <c r="N670" s="19"/>
      <c r="O670" s="19"/>
      <c r="P670" s="19"/>
      <c r="Q670" s="19"/>
      <c r="R670" s="19"/>
      <c r="S670" s="19"/>
      <c r="T670" s="19"/>
      <c r="U670" s="21"/>
    </row>
    <row r="671" spans="1:21" ht="16" hidden="1" thickBot="1" x14ac:dyDescent="0.25">
      <c r="A671" s="14"/>
      <c r="B671" s="15"/>
      <c r="C671" s="16"/>
      <c r="D671" s="16"/>
      <c r="E671" s="17"/>
      <c r="F671" s="17"/>
      <c r="G671" s="18"/>
      <c r="H671" s="19"/>
      <c r="I671" s="20"/>
      <c r="J671" s="20"/>
      <c r="K671" s="19"/>
      <c r="L671" s="19"/>
      <c r="M671" s="19"/>
      <c r="N671" s="19"/>
      <c r="O671" s="19"/>
      <c r="P671" s="19"/>
      <c r="Q671" s="19"/>
      <c r="R671" s="19"/>
      <c r="S671" s="19"/>
      <c r="T671" s="19"/>
      <c r="U671" s="21"/>
    </row>
    <row r="672" spans="1:21" ht="16" hidden="1" thickBot="1" x14ac:dyDescent="0.25">
      <c r="A672" s="14"/>
      <c r="B672" s="15"/>
      <c r="C672" s="16"/>
      <c r="D672" s="16"/>
      <c r="E672" s="17"/>
      <c r="F672" s="17"/>
      <c r="G672" s="18"/>
      <c r="H672" s="19"/>
      <c r="I672" s="20"/>
      <c r="J672" s="20"/>
      <c r="K672" s="19"/>
      <c r="L672" s="19"/>
      <c r="M672" s="19"/>
      <c r="N672" s="19"/>
      <c r="O672" s="19"/>
      <c r="P672" s="19"/>
      <c r="Q672" s="19"/>
      <c r="R672" s="19"/>
      <c r="S672" s="19"/>
      <c r="T672" s="19"/>
      <c r="U672" s="21"/>
    </row>
    <row r="673" spans="1:21" ht="16" hidden="1" thickBot="1" x14ac:dyDescent="0.25">
      <c r="A673" s="14"/>
      <c r="B673" s="15"/>
      <c r="C673" s="16"/>
      <c r="D673" s="16"/>
      <c r="E673" s="17"/>
      <c r="F673" s="17"/>
      <c r="G673" s="18"/>
      <c r="H673" s="19"/>
      <c r="I673" s="20"/>
      <c r="J673" s="20"/>
      <c r="K673" s="19"/>
      <c r="L673" s="19"/>
      <c r="M673" s="19"/>
      <c r="N673" s="19"/>
      <c r="O673" s="19"/>
      <c r="P673" s="19"/>
      <c r="Q673" s="19"/>
      <c r="R673" s="19"/>
      <c r="S673" s="19"/>
      <c r="T673" s="19"/>
      <c r="U673" s="21"/>
    </row>
    <row r="674" spans="1:21" ht="16" hidden="1" thickBot="1" x14ac:dyDescent="0.25">
      <c r="A674" s="14"/>
      <c r="B674" s="15"/>
      <c r="C674" s="16"/>
      <c r="D674" s="16"/>
      <c r="E674" s="17"/>
      <c r="F674" s="17"/>
      <c r="G674" s="18"/>
      <c r="H674" s="19"/>
      <c r="I674" s="20"/>
      <c r="J674" s="20"/>
      <c r="K674" s="19"/>
      <c r="L674" s="19"/>
      <c r="M674" s="19"/>
      <c r="N674" s="19"/>
      <c r="O674" s="19"/>
      <c r="P674" s="19"/>
      <c r="Q674" s="19"/>
      <c r="R674" s="19"/>
      <c r="S674" s="19"/>
      <c r="T674" s="19"/>
      <c r="U674" s="21"/>
    </row>
    <row r="675" spans="1:21" ht="16" hidden="1" thickBot="1" x14ac:dyDescent="0.25">
      <c r="A675" s="14">
        <v>2015</v>
      </c>
      <c r="B675" s="15" t="s">
        <v>28</v>
      </c>
      <c r="C675" s="16" t="s">
        <v>22</v>
      </c>
      <c r="D675" s="16" t="str">
        <f>A675&amp;"_"&amp;B675&amp;"_"&amp;C675</f>
        <v>2015_2015 Sample Plot # 07_Avi</v>
      </c>
      <c r="E675" s="17">
        <v>2.8</v>
      </c>
      <c r="F675" s="17">
        <f t="shared" si="926"/>
        <v>1</v>
      </c>
      <c r="G675" s="18">
        <v>100</v>
      </c>
      <c r="H675" s="19">
        <f t="shared" si="950"/>
        <v>1.1203055378739657</v>
      </c>
      <c r="I675" s="20">
        <f t="shared" si="927"/>
        <v>112.03055378739657</v>
      </c>
      <c r="J675" s="22">
        <v>352</v>
      </c>
      <c r="K675" s="19">
        <f t="shared" ref="K675:K678" si="979">2.14*(LOG(H675,10))+0.2</f>
        <v>0.30558007313673774</v>
      </c>
      <c r="L675" s="19">
        <f t="shared" ref="L675:L678" si="980">10^K675</f>
        <v>2.0210640317494244</v>
      </c>
      <c r="M675" s="19">
        <f t="shared" si="913"/>
        <v>8.0842561269976979E-2</v>
      </c>
      <c r="N675" s="19">
        <f t="shared" ref="N675:N678" si="981">0.923*L675</f>
        <v>1.8654421013047189</v>
      </c>
      <c r="O675" s="19">
        <f t="shared" si="943"/>
        <v>7.4617684052188743E-2</v>
      </c>
      <c r="P675" s="19">
        <f t="shared" si="944"/>
        <v>0.15546024532216574</v>
      </c>
      <c r="Q675" s="19">
        <f t="shared" si="917"/>
        <v>0.97011073523972369</v>
      </c>
      <c r="R675" s="19">
        <f t="shared" si="946"/>
        <v>0.72752241950884033</v>
      </c>
      <c r="S675" s="19">
        <f t="shared" si="947"/>
        <v>1.6976331547485639</v>
      </c>
      <c r="T675" s="19">
        <f t="shared" si="948"/>
        <v>6.790532618994255E-2</v>
      </c>
      <c r="U675" s="21">
        <f t="shared" si="921"/>
        <v>3.8865061330541435</v>
      </c>
    </row>
    <row r="676" spans="1:21" ht="16" hidden="1" thickBot="1" x14ac:dyDescent="0.25">
      <c r="A676" s="14">
        <v>2015</v>
      </c>
      <c r="B676" s="15" t="s">
        <v>28</v>
      </c>
      <c r="C676" s="16" t="s">
        <v>22</v>
      </c>
      <c r="D676" s="16" t="str">
        <f>A676&amp;"_"&amp;B676&amp;"_"&amp;C676</f>
        <v>2015_2015 Sample Plot # 07_Avi</v>
      </c>
      <c r="E676" s="17">
        <v>2.7</v>
      </c>
      <c r="F676" s="17">
        <f t="shared" si="926"/>
        <v>0.8</v>
      </c>
      <c r="G676" s="18">
        <v>80</v>
      </c>
      <c r="H676" s="19">
        <f t="shared" si="950"/>
        <v>1.0502864417568427</v>
      </c>
      <c r="I676" s="20">
        <f t="shared" si="927"/>
        <v>105.02864417568428</v>
      </c>
      <c r="J676" s="22">
        <v>330</v>
      </c>
      <c r="K676" s="19">
        <f t="shared" si="979"/>
        <v>0.24559860463221647</v>
      </c>
      <c r="L676" s="19">
        <f t="shared" si="980"/>
        <v>1.7603482976906326</v>
      </c>
      <c r="M676" s="19">
        <f t="shared" si="913"/>
        <v>7.0413931907625307E-2</v>
      </c>
      <c r="N676" s="19">
        <f t="shared" si="981"/>
        <v>1.6248014787684539</v>
      </c>
      <c r="O676" s="19">
        <f t="shared" si="943"/>
        <v>6.4992059150738163E-2</v>
      </c>
      <c r="P676" s="19">
        <f t="shared" si="944"/>
        <v>0.13540599105836348</v>
      </c>
      <c r="Q676" s="19">
        <f t="shared" si="917"/>
        <v>0.84496718289150363</v>
      </c>
      <c r="R676" s="19">
        <f t="shared" si="946"/>
        <v>0.63367257671969701</v>
      </c>
      <c r="S676" s="19">
        <f t="shared" si="947"/>
        <v>1.4786397596112006</v>
      </c>
      <c r="T676" s="19">
        <f t="shared" si="948"/>
        <v>5.9145590384448027E-2</v>
      </c>
      <c r="U676" s="21">
        <f t="shared" si="921"/>
        <v>3.3851497764590865</v>
      </c>
    </row>
    <row r="677" spans="1:21" ht="16" hidden="1" thickBot="1" x14ac:dyDescent="0.25">
      <c r="A677" s="14">
        <v>2015</v>
      </c>
      <c r="B677" s="15" t="s">
        <v>28</v>
      </c>
      <c r="C677" s="16" t="s">
        <v>22</v>
      </c>
      <c r="D677" s="16" t="str">
        <f>A677&amp;"_"&amp;B677&amp;"_"&amp;C677</f>
        <v>2015_2015 Sample Plot # 07_Avi</v>
      </c>
      <c r="E677" s="17">
        <v>2.5</v>
      </c>
      <c r="F677" s="17">
        <f t="shared" si="926"/>
        <v>1</v>
      </c>
      <c r="G677" s="18">
        <v>100</v>
      </c>
      <c r="H677" s="19">
        <f t="shared" si="950"/>
        <v>1.0852959898154042</v>
      </c>
      <c r="I677" s="20">
        <f t="shared" si="927"/>
        <v>108.52959898154042</v>
      </c>
      <c r="J677" s="22">
        <v>341</v>
      </c>
      <c r="K677" s="19">
        <f t="shared" si="979"/>
        <v>0.27607314433748242</v>
      </c>
      <c r="L677" s="19">
        <f t="shared" si="980"/>
        <v>1.8883093533812589</v>
      </c>
      <c r="M677" s="19">
        <f t="shared" si="913"/>
        <v>7.5532374135250366E-2</v>
      </c>
      <c r="N677" s="19">
        <f t="shared" si="981"/>
        <v>1.7429095331709021</v>
      </c>
      <c r="O677" s="19">
        <f t="shared" si="943"/>
        <v>6.971638132683608E-2</v>
      </c>
      <c r="P677" s="19">
        <f t="shared" si="944"/>
        <v>0.14524875546208643</v>
      </c>
      <c r="Q677" s="19">
        <f t="shared" si="917"/>
        <v>0.90638848962300422</v>
      </c>
      <c r="R677" s="19">
        <f t="shared" si="946"/>
        <v>0.67973471793665186</v>
      </c>
      <c r="S677" s="19">
        <f t="shared" si="947"/>
        <v>1.5861232075596561</v>
      </c>
      <c r="T677" s="19">
        <f t="shared" si="948"/>
        <v>6.3444928302386239E-2</v>
      </c>
      <c r="U677" s="21">
        <f t="shared" si="921"/>
        <v>3.6312188865521611</v>
      </c>
    </row>
    <row r="678" spans="1:21" ht="16" hidden="1" thickBot="1" x14ac:dyDescent="0.25">
      <c r="A678" s="14">
        <v>2015</v>
      </c>
      <c r="B678" s="15" t="s">
        <v>28</v>
      </c>
      <c r="C678" s="16" t="s">
        <v>22</v>
      </c>
      <c r="D678" s="16" t="str">
        <f>A678&amp;"_"&amp;B678&amp;"_"&amp;C678</f>
        <v>2015_2015 Sample Plot # 07_Avi</v>
      </c>
      <c r="E678" s="17">
        <v>3.3</v>
      </c>
      <c r="F678" s="17">
        <f t="shared" si="926"/>
        <v>1</v>
      </c>
      <c r="G678" s="18">
        <v>100</v>
      </c>
      <c r="H678" s="19">
        <f t="shared" si="950"/>
        <v>1.0152768936982814</v>
      </c>
      <c r="I678" s="20">
        <f t="shared" si="927"/>
        <v>101.52768936982814</v>
      </c>
      <c r="J678" s="22">
        <v>319</v>
      </c>
      <c r="K678" s="19">
        <f t="shared" si="979"/>
        <v>0.21409083503590504</v>
      </c>
      <c r="L678" s="19">
        <f t="shared" si="980"/>
        <v>1.6371589062459826</v>
      </c>
      <c r="M678" s="19">
        <f t="shared" si="913"/>
        <v>6.5486356249839298E-2</v>
      </c>
      <c r="N678" s="19">
        <f t="shared" si="981"/>
        <v>1.5110976704650421</v>
      </c>
      <c r="O678" s="19">
        <f t="shared" si="943"/>
        <v>6.0443906818601685E-2</v>
      </c>
      <c r="P678" s="19">
        <f t="shared" si="944"/>
        <v>0.12593026306844099</v>
      </c>
      <c r="Q678" s="19">
        <f t="shared" si="917"/>
        <v>0.78583627499807163</v>
      </c>
      <c r="R678" s="19">
        <f t="shared" si="946"/>
        <v>0.58932809148136645</v>
      </c>
      <c r="S678" s="19">
        <f t="shared" si="947"/>
        <v>1.3751643664794382</v>
      </c>
      <c r="T678" s="19">
        <f t="shared" si="948"/>
        <v>5.5006574659177528E-2</v>
      </c>
      <c r="U678" s="21">
        <f t="shared" si="921"/>
        <v>3.1482565767110247</v>
      </c>
    </row>
    <row r="679" spans="1:21" ht="16" hidden="1" thickBot="1" x14ac:dyDescent="0.25">
      <c r="A679" s="14"/>
      <c r="B679" s="15"/>
      <c r="C679" s="16"/>
      <c r="D679" s="16"/>
      <c r="E679" s="17"/>
      <c r="F679" s="17"/>
      <c r="G679" s="18"/>
      <c r="H679" s="19"/>
      <c r="I679" s="20"/>
      <c r="J679" s="20"/>
      <c r="K679" s="19"/>
      <c r="L679" s="19"/>
      <c r="M679" s="19"/>
      <c r="N679" s="19"/>
      <c r="O679" s="19"/>
      <c r="P679" s="19"/>
      <c r="Q679" s="19"/>
      <c r="R679" s="19"/>
      <c r="S679" s="19"/>
      <c r="T679" s="19"/>
      <c r="U679" s="21"/>
    </row>
    <row r="680" spans="1:21" ht="16" hidden="1" thickBot="1" x14ac:dyDescent="0.25">
      <c r="A680" s="14"/>
      <c r="B680" s="15"/>
      <c r="C680" s="16"/>
      <c r="D680" s="16"/>
      <c r="E680" s="17"/>
      <c r="F680" s="17"/>
      <c r="G680" s="18"/>
      <c r="H680" s="19"/>
      <c r="I680" s="20"/>
      <c r="J680" s="20"/>
      <c r="K680" s="19"/>
      <c r="L680" s="19"/>
      <c r="M680" s="19"/>
      <c r="N680" s="19"/>
      <c r="O680" s="19"/>
      <c r="P680" s="19"/>
      <c r="Q680" s="19"/>
      <c r="R680" s="19"/>
      <c r="S680" s="19"/>
      <c r="T680" s="19"/>
      <c r="U680" s="21"/>
    </row>
    <row r="681" spans="1:21" ht="16" hidden="1" thickBot="1" x14ac:dyDescent="0.25">
      <c r="A681" s="14"/>
      <c r="B681" s="15"/>
      <c r="C681" s="16"/>
      <c r="D681" s="16"/>
      <c r="E681" s="17"/>
      <c r="F681" s="17"/>
      <c r="G681" s="18"/>
      <c r="H681" s="19"/>
      <c r="I681" s="20"/>
      <c r="J681" s="20"/>
      <c r="K681" s="19"/>
      <c r="L681" s="19"/>
      <c r="M681" s="19"/>
      <c r="N681" s="19"/>
      <c r="O681" s="19"/>
      <c r="P681" s="19"/>
      <c r="Q681" s="19"/>
      <c r="R681" s="19"/>
      <c r="S681" s="19"/>
      <c r="T681" s="19"/>
      <c r="U681" s="21"/>
    </row>
    <row r="682" spans="1:21" ht="16" hidden="1" thickBot="1" x14ac:dyDescent="0.25">
      <c r="A682" s="14"/>
      <c r="B682" s="15"/>
      <c r="C682" s="16"/>
      <c r="D682" s="16"/>
      <c r="E682" s="17"/>
      <c r="F682" s="17"/>
      <c r="G682" s="18"/>
      <c r="H682" s="19"/>
      <c r="I682" s="20"/>
      <c r="J682" s="20"/>
      <c r="K682" s="19"/>
      <c r="L682" s="19"/>
      <c r="M682" s="19"/>
      <c r="N682" s="19"/>
      <c r="O682" s="19"/>
      <c r="P682" s="19"/>
      <c r="Q682" s="19"/>
      <c r="R682" s="19"/>
      <c r="S682" s="19"/>
      <c r="T682" s="19"/>
      <c r="U682" s="21"/>
    </row>
    <row r="683" spans="1:21" ht="16" hidden="1" thickBot="1" x14ac:dyDescent="0.25">
      <c r="A683" s="14"/>
      <c r="B683" s="15"/>
      <c r="C683" s="16"/>
      <c r="D683" s="16"/>
      <c r="E683" s="17"/>
      <c r="F683" s="17"/>
      <c r="G683" s="18"/>
      <c r="H683" s="19"/>
      <c r="I683" s="20"/>
      <c r="J683" s="20"/>
      <c r="K683" s="19"/>
      <c r="L683" s="19"/>
      <c r="M683" s="19"/>
      <c r="N683" s="19"/>
      <c r="O683" s="19"/>
      <c r="P683" s="19"/>
      <c r="Q683" s="19"/>
      <c r="R683" s="19"/>
      <c r="S683" s="19"/>
      <c r="T683" s="19"/>
      <c r="U683" s="21"/>
    </row>
    <row r="684" spans="1:21" ht="16" hidden="1" thickBot="1" x14ac:dyDescent="0.25">
      <c r="A684" s="14"/>
      <c r="B684" s="15"/>
      <c r="C684" s="16"/>
      <c r="D684" s="16"/>
      <c r="E684" s="17"/>
      <c r="F684" s="17"/>
      <c r="G684" s="18"/>
      <c r="H684" s="19"/>
      <c r="I684" s="20"/>
      <c r="J684" s="20"/>
      <c r="K684" s="19"/>
      <c r="L684" s="19"/>
      <c r="M684" s="19"/>
      <c r="N684" s="19"/>
      <c r="O684" s="19"/>
      <c r="P684" s="19"/>
      <c r="Q684" s="19"/>
      <c r="R684" s="19"/>
      <c r="S684" s="19"/>
      <c r="T684" s="19"/>
      <c r="U684" s="21"/>
    </row>
    <row r="685" spans="1:21" ht="16" hidden="1" thickBot="1" x14ac:dyDescent="0.25">
      <c r="A685" s="14"/>
      <c r="B685" s="15"/>
      <c r="C685" s="16"/>
      <c r="D685" s="16"/>
      <c r="E685" s="17"/>
      <c r="F685" s="17"/>
      <c r="G685" s="18"/>
      <c r="H685" s="19"/>
      <c r="I685" s="20"/>
      <c r="J685" s="20"/>
      <c r="K685" s="19"/>
      <c r="L685" s="19"/>
      <c r="M685" s="19"/>
      <c r="N685" s="19"/>
      <c r="O685" s="19"/>
      <c r="P685" s="19"/>
      <c r="Q685" s="19"/>
      <c r="R685" s="19"/>
      <c r="S685" s="19"/>
      <c r="T685" s="19"/>
      <c r="U685" s="21"/>
    </row>
    <row r="686" spans="1:21" ht="16" hidden="1" thickBot="1" x14ac:dyDescent="0.25">
      <c r="A686" s="14">
        <v>2015</v>
      </c>
      <c r="B686" s="15" t="s">
        <v>28</v>
      </c>
      <c r="C686" s="16" t="s">
        <v>22</v>
      </c>
      <c r="D686" s="16" t="str">
        <f>A686&amp;"_"&amp;B686&amp;"_"&amp;C686</f>
        <v>2015_2015 Sample Plot # 07_Avi</v>
      </c>
      <c r="E686" s="17">
        <v>2.9</v>
      </c>
      <c r="F686" s="17">
        <f t="shared" si="926"/>
        <v>0.8</v>
      </c>
      <c r="G686" s="18">
        <v>80</v>
      </c>
      <c r="H686" s="19">
        <f t="shared" si="950"/>
        <v>0.94525779758115847</v>
      </c>
      <c r="I686" s="20">
        <f t="shared" si="927"/>
        <v>94.525779758115846</v>
      </c>
      <c r="J686" s="22">
        <v>297</v>
      </c>
      <c r="K686" s="19">
        <f>2.14*(LOG(H686,10))+0.2</f>
        <v>0.14767757483237173</v>
      </c>
      <c r="L686" s="19">
        <f t="shared" ref="L686" si="982">10^K686</f>
        <v>1.4050040458337412</v>
      </c>
      <c r="M686" s="19">
        <f t="shared" si="913"/>
        <v>5.6200161833349645E-2</v>
      </c>
      <c r="N686" s="19">
        <f t="shared" ref="N686" si="983">0.923*L686</f>
        <v>1.2968187343045432</v>
      </c>
      <c r="O686" s="19">
        <f t="shared" si="943"/>
        <v>5.1872749372181733E-2</v>
      </c>
      <c r="P686" s="19">
        <f t="shared" si="944"/>
        <v>0.10807291120553138</v>
      </c>
      <c r="Q686" s="19">
        <f t="shared" si="917"/>
        <v>0.67440194200019576</v>
      </c>
      <c r="R686" s="19">
        <f t="shared" si="946"/>
        <v>0.50575930637877187</v>
      </c>
      <c r="S686" s="19">
        <f t="shared" si="947"/>
        <v>1.1801612483789676</v>
      </c>
      <c r="T686" s="19">
        <f t="shared" si="948"/>
        <v>4.7206449935158705E-2</v>
      </c>
      <c r="U686" s="21">
        <f t="shared" si="921"/>
        <v>2.7018227801382846</v>
      </c>
    </row>
    <row r="687" spans="1:21" ht="16" hidden="1" thickBot="1" x14ac:dyDescent="0.25">
      <c r="A687" s="14"/>
      <c r="B687" s="15"/>
      <c r="C687" s="16"/>
      <c r="D687" s="16"/>
      <c r="E687" s="17"/>
      <c r="F687" s="17"/>
      <c r="G687" s="18"/>
      <c r="H687" s="19"/>
      <c r="I687" s="20"/>
      <c r="J687" s="20"/>
      <c r="K687" s="19"/>
      <c r="L687" s="19"/>
      <c r="M687" s="19"/>
      <c r="N687" s="19"/>
      <c r="O687" s="19"/>
      <c r="P687" s="19"/>
      <c r="Q687" s="19"/>
      <c r="R687" s="19"/>
      <c r="S687" s="19"/>
      <c r="T687" s="19"/>
      <c r="U687" s="21"/>
    </row>
    <row r="688" spans="1:21" ht="16" hidden="1" thickBot="1" x14ac:dyDescent="0.25">
      <c r="A688" s="14"/>
      <c r="B688" s="15"/>
      <c r="C688" s="16"/>
      <c r="D688" s="16"/>
      <c r="E688" s="17"/>
      <c r="F688" s="17"/>
      <c r="G688" s="18"/>
      <c r="H688" s="19"/>
      <c r="I688" s="20"/>
      <c r="J688" s="20"/>
      <c r="K688" s="19"/>
      <c r="L688" s="19"/>
      <c r="M688" s="19"/>
      <c r="N688" s="19"/>
      <c r="O688" s="19"/>
      <c r="P688" s="19"/>
      <c r="Q688" s="19"/>
      <c r="R688" s="19"/>
      <c r="S688" s="19"/>
      <c r="T688" s="19"/>
      <c r="U688" s="21"/>
    </row>
    <row r="689" spans="1:21" ht="16" hidden="1" thickBot="1" x14ac:dyDescent="0.25">
      <c r="A689" s="14">
        <v>2015</v>
      </c>
      <c r="B689" s="15" t="s">
        <v>28</v>
      </c>
      <c r="C689" s="16" t="s">
        <v>22</v>
      </c>
      <c r="D689" s="16" t="str">
        <f>A689&amp;"_"&amp;B689&amp;"_"&amp;C689</f>
        <v>2015_2015 Sample Plot # 07_Avi</v>
      </c>
      <c r="E689" s="17">
        <v>3.2</v>
      </c>
      <c r="F689" s="17">
        <f t="shared" si="926"/>
        <v>0.8</v>
      </c>
      <c r="G689" s="18">
        <v>80</v>
      </c>
      <c r="H689" s="19">
        <f t="shared" si="950"/>
        <v>1.0152768936982814</v>
      </c>
      <c r="I689" s="20">
        <f t="shared" si="927"/>
        <v>101.52768936982814</v>
      </c>
      <c r="J689" s="22">
        <v>319</v>
      </c>
      <c r="K689" s="19">
        <f>2.14*(LOG(H689,10))+0.2</f>
        <v>0.21409083503590504</v>
      </c>
      <c r="L689" s="19">
        <f t="shared" ref="L689" si="984">10^K689</f>
        <v>1.6371589062459826</v>
      </c>
      <c r="M689" s="19">
        <f t="shared" si="913"/>
        <v>6.5486356249839298E-2</v>
      </c>
      <c r="N689" s="19">
        <f t="shared" ref="N689" si="985">0.923*L689</f>
        <v>1.5110976704650421</v>
      </c>
      <c r="O689" s="19">
        <f t="shared" si="943"/>
        <v>6.0443906818601685E-2</v>
      </c>
      <c r="P689" s="19">
        <f t="shared" si="944"/>
        <v>0.12593026306844099</v>
      </c>
      <c r="Q689" s="19">
        <f t="shared" si="917"/>
        <v>0.78583627499807163</v>
      </c>
      <c r="R689" s="19">
        <f t="shared" si="946"/>
        <v>0.58932809148136645</v>
      </c>
      <c r="S689" s="19">
        <f t="shared" si="947"/>
        <v>1.3751643664794382</v>
      </c>
      <c r="T689" s="19">
        <f t="shared" si="948"/>
        <v>5.5006574659177528E-2</v>
      </c>
      <c r="U689" s="21">
        <f t="shared" si="921"/>
        <v>3.1482565767110247</v>
      </c>
    </row>
    <row r="690" spans="1:21" ht="16" hidden="1" thickBot="1" x14ac:dyDescent="0.25">
      <c r="A690" s="14"/>
      <c r="B690" s="15"/>
      <c r="C690" s="16"/>
      <c r="D690" s="16"/>
      <c r="E690" s="17"/>
      <c r="F690" s="17"/>
      <c r="G690" s="18"/>
      <c r="H690" s="19"/>
      <c r="I690" s="20"/>
      <c r="J690" s="20"/>
      <c r="K690" s="19"/>
      <c r="L690" s="19"/>
      <c r="M690" s="19"/>
      <c r="N690" s="19"/>
      <c r="O690" s="19"/>
      <c r="P690" s="19"/>
      <c r="Q690" s="19"/>
      <c r="R690" s="19"/>
      <c r="S690" s="19"/>
      <c r="T690" s="19"/>
      <c r="U690" s="21"/>
    </row>
    <row r="691" spans="1:21" ht="16" hidden="1" thickBot="1" x14ac:dyDescent="0.25">
      <c r="A691" s="14">
        <v>2015</v>
      </c>
      <c r="B691" s="15" t="s">
        <v>28</v>
      </c>
      <c r="C691" s="16" t="s">
        <v>22</v>
      </c>
      <c r="D691" s="16" t="str">
        <f>A691&amp;"_"&amp;B691&amp;"_"&amp;C691</f>
        <v>2015_2015 Sample Plot # 07_Avi</v>
      </c>
      <c r="E691" s="17">
        <v>4.2</v>
      </c>
      <c r="F691" s="17">
        <f t="shared" si="926"/>
        <v>1.1499999999999999</v>
      </c>
      <c r="G691" s="18">
        <v>115</v>
      </c>
      <c r="H691" s="19">
        <f t="shared" si="950"/>
        <v>2.0095480585614265</v>
      </c>
      <c r="I691" s="20">
        <f t="shared" si="927"/>
        <v>200.95480585614263</v>
      </c>
      <c r="J691" s="22">
        <v>631.40000000000009</v>
      </c>
      <c r="K691" s="19">
        <f t="shared" ref="K691:K692" si="986">2.14*(LOG(H691,10))+0.2</f>
        <v>0.84863056926380254</v>
      </c>
      <c r="L691" s="19">
        <f t="shared" ref="L691:L692" si="987">10^K691</f>
        <v>7.0571698374089422</v>
      </c>
      <c r="M691" s="19">
        <f t="shared" ref="M691:M752" si="988">L691*40/1000</f>
        <v>0.28228679349635771</v>
      </c>
      <c r="N691" s="19">
        <f t="shared" ref="N691:N692" si="989">0.923*L691</f>
        <v>6.513767759928454</v>
      </c>
      <c r="O691" s="19">
        <f t="shared" ref="O691:O692" si="990">N691*40/1000</f>
        <v>0.26055071039713817</v>
      </c>
      <c r="P691" s="19">
        <f t="shared" ref="P691:P692" si="991">M691+O691</f>
        <v>0.54283750389349583</v>
      </c>
      <c r="Q691" s="19">
        <f t="shared" ref="Q691:Q752" si="992">L691*0.48</f>
        <v>3.3874415219562923</v>
      </c>
      <c r="R691" s="19">
        <f t="shared" ref="R691:R692" si="993">N691*0.39</f>
        <v>2.5403694263720973</v>
      </c>
      <c r="S691" s="19">
        <f t="shared" ref="S691:S692" si="994">R691+Q691</f>
        <v>5.9278109483283892</v>
      </c>
      <c r="T691" s="19">
        <f t="shared" ref="T691:T692" si="995">S691*40/1000</f>
        <v>0.23711243793313558</v>
      </c>
      <c r="U691" s="21">
        <f t="shared" ref="U691:U752" si="996">(L691+N691)</f>
        <v>13.570937597337396</v>
      </c>
    </row>
    <row r="692" spans="1:21" ht="16" hidden="1" thickBot="1" x14ac:dyDescent="0.25">
      <c r="A692" s="14">
        <v>2015</v>
      </c>
      <c r="B692" s="15" t="s">
        <v>28</v>
      </c>
      <c r="C692" s="16" t="s">
        <v>22</v>
      </c>
      <c r="D692" s="16" t="str">
        <f>A692&amp;"_"&amp;B692&amp;"_"&amp;C692</f>
        <v>2015_2015 Sample Plot # 07_Avi</v>
      </c>
      <c r="E692" s="17">
        <v>2.2999999999999998</v>
      </c>
      <c r="F692" s="17">
        <f t="shared" si="926"/>
        <v>1.3</v>
      </c>
      <c r="G692" s="18">
        <v>130</v>
      </c>
      <c r="H692" s="19">
        <f t="shared" si="950"/>
        <v>1.2953532781667729</v>
      </c>
      <c r="I692" s="20">
        <f t="shared" si="927"/>
        <v>129.5353278166773</v>
      </c>
      <c r="J692" s="22">
        <v>407.00000000000006</v>
      </c>
      <c r="K692" s="19">
        <f t="shared" si="986"/>
        <v>0.44051080903550832</v>
      </c>
      <c r="L692" s="19">
        <f t="shared" si="987"/>
        <v>2.7574700814041924</v>
      </c>
      <c r="M692" s="19">
        <f t="shared" si="988"/>
        <v>0.1102988032561677</v>
      </c>
      <c r="N692" s="19">
        <f t="shared" si="989"/>
        <v>2.5451448851360698</v>
      </c>
      <c r="O692" s="19">
        <f t="shared" si="990"/>
        <v>0.10180579540544279</v>
      </c>
      <c r="P692" s="19">
        <f t="shared" si="991"/>
        <v>0.21210459866161049</v>
      </c>
      <c r="Q692" s="19">
        <f t="shared" si="992"/>
        <v>1.3235856390740124</v>
      </c>
      <c r="R692" s="19">
        <f t="shared" si="993"/>
        <v>0.99260650520306726</v>
      </c>
      <c r="S692" s="19">
        <f t="shared" si="994"/>
        <v>2.3161921442770796</v>
      </c>
      <c r="T692" s="19">
        <f t="shared" si="995"/>
        <v>9.2647685771083191E-2</v>
      </c>
      <c r="U692" s="21">
        <f t="shared" si="996"/>
        <v>5.3026149665402622</v>
      </c>
    </row>
    <row r="693" spans="1:21" ht="16" hidden="1" thickBot="1" x14ac:dyDescent="0.25">
      <c r="A693" s="14"/>
      <c r="B693" s="15"/>
      <c r="C693" s="16"/>
      <c r="D693" s="16"/>
      <c r="E693" s="17"/>
      <c r="F693" s="17"/>
      <c r="G693" s="18"/>
      <c r="H693" s="19"/>
      <c r="I693" s="20"/>
      <c r="J693" s="20"/>
      <c r="K693" s="19"/>
      <c r="L693" s="19"/>
      <c r="M693" s="19"/>
      <c r="N693" s="19"/>
      <c r="O693" s="19"/>
      <c r="P693" s="19"/>
      <c r="Q693" s="19"/>
      <c r="R693" s="19"/>
      <c r="S693" s="19"/>
      <c r="T693" s="19"/>
      <c r="U693" s="21"/>
    </row>
    <row r="694" spans="1:21" ht="16" hidden="1" thickBot="1" x14ac:dyDescent="0.25">
      <c r="A694" s="14"/>
      <c r="B694" s="15"/>
      <c r="C694" s="16"/>
      <c r="D694" s="16"/>
      <c r="E694" s="17"/>
      <c r="F694" s="17"/>
      <c r="G694" s="18"/>
      <c r="H694" s="19"/>
      <c r="I694" s="20"/>
      <c r="J694" s="20"/>
      <c r="K694" s="19"/>
      <c r="L694" s="19"/>
      <c r="M694" s="19"/>
      <c r="N694" s="19"/>
      <c r="O694" s="19"/>
      <c r="P694" s="19"/>
      <c r="Q694" s="19"/>
      <c r="R694" s="19"/>
      <c r="S694" s="19"/>
      <c r="T694" s="19"/>
      <c r="U694" s="21"/>
    </row>
    <row r="695" spans="1:21" ht="16" hidden="1" thickBot="1" x14ac:dyDescent="0.25">
      <c r="A695" s="14"/>
      <c r="B695" s="15"/>
      <c r="C695" s="16"/>
      <c r="D695" s="16"/>
      <c r="E695" s="17"/>
      <c r="F695" s="17"/>
      <c r="G695" s="18"/>
      <c r="H695" s="19"/>
      <c r="I695" s="20"/>
      <c r="J695" s="20"/>
      <c r="K695" s="19"/>
      <c r="L695" s="19"/>
      <c r="M695" s="19"/>
      <c r="N695" s="19"/>
      <c r="O695" s="19"/>
      <c r="P695" s="19"/>
      <c r="Q695" s="19"/>
      <c r="R695" s="19"/>
      <c r="S695" s="19"/>
      <c r="T695" s="19"/>
      <c r="U695" s="21"/>
    </row>
    <row r="696" spans="1:21" ht="16" hidden="1" thickBot="1" x14ac:dyDescent="0.25">
      <c r="A696" s="14"/>
      <c r="B696" s="15"/>
      <c r="C696" s="16"/>
      <c r="D696" s="16"/>
      <c r="E696" s="17"/>
      <c r="F696" s="17"/>
      <c r="G696" s="18"/>
      <c r="H696" s="19"/>
      <c r="I696" s="20"/>
      <c r="J696" s="20"/>
      <c r="K696" s="19"/>
      <c r="L696" s="19"/>
      <c r="M696" s="19"/>
      <c r="N696" s="19"/>
      <c r="O696" s="19"/>
      <c r="P696" s="19"/>
      <c r="Q696" s="19"/>
      <c r="R696" s="19"/>
      <c r="S696" s="19"/>
      <c r="T696" s="19"/>
      <c r="U696" s="21"/>
    </row>
    <row r="697" spans="1:21" ht="16" hidden="1" thickBot="1" x14ac:dyDescent="0.25">
      <c r="A697" s="14">
        <v>2015</v>
      </c>
      <c r="B697" s="15" t="s">
        <v>28</v>
      </c>
      <c r="C697" s="16" t="s">
        <v>22</v>
      </c>
      <c r="D697" s="16" t="str">
        <f>A697&amp;"_"&amp;B697&amp;"_"&amp;C697</f>
        <v>2015_2015 Sample Plot # 07_Avi</v>
      </c>
      <c r="E697" s="17">
        <v>3.8</v>
      </c>
      <c r="F697" s="17">
        <f t="shared" si="926"/>
        <v>1.35</v>
      </c>
      <c r="G697" s="18">
        <v>135</v>
      </c>
      <c r="H697" s="19">
        <f t="shared" si="950"/>
        <v>1.5054105665181416</v>
      </c>
      <c r="I697" s="20">
        <f t="shared" si="927"/>
        <v>150.54105665181416</v>
      </c>
      <c r="J697" s="22">
        <v>473.00000000000006</v>
      </c>
      <c r="K697" s="19">
        <f t="shared" ref="K697:K701" si="997">2.14*(LOG(H697,10))+0.2</f>
        <v>0.58018161447245431</v>
      </c>
      <c r="L697" s="19">
        <f t="shared" ref="L697:L701" si="998">10^K697</f>
        <v>3.8034841822587326</v>
      </c>
      <c r="M697" s="19">
        <f t="shared" si="988"/>
        <v>0.1521393672903493</v>
      </c>
      <c r="N697" s="19">
        <f t="shared" ref="N697:N701" si="999">0.923*L697</f>
        <v>3.5106159002248103</v>
      </c>
      <c r="O697" s="19">
        <f t="shared" si="943"/>
        <v>0.14042463600899241</v>
      </c>
      <c r="P697" s="19">
        <f t="shared" si="944"/>
        <v>0.29256400329934173</v>
      </c>
      <c r="Q697" s="19">
        <f t="shared" si="992"/>
        <v>1.8256724074841917</v>
      </c>
      <c r="R697" s="19">
        <f t="shared" si="946"/>
        <v>1.3691402010876761</v>
      </c>
      <c r="S697" s="19">
        <f t="shared" si="947"/>
        <v>3.1948126085718678</v>
      </c>
      <c r="T697" s="19">
        <f t="shared" si="948"/>
        <v>0.1277925043428747</v>
      </c>
      <c r="U697" s="21">
        <f t="shared" si="996"/>
        <v>7.3141000824835434</v>
      </c>
    </row>
    <row r="698" spans="1:21" ht="16" hidden="1" thickBot="1" x14ac:dyDescent="0.25">
      <c r="A698" s="14">
        <v>2015</v>
      </c>
      <c r="B698" s="15" t="s">
        <v>28</v>
      </c>
      <c r="C698" s="16" t="s">
        <v>22</v>
      </c>
      <c r="D698" s="16" t="str">
        <f>A698&amp;"_"&amp;B698&amp;"_"&amp;C698</f>
        <v>2015_2015 Sample Plot # 07_Avi</v>
      </c>
      <c r="E698" s="17">
        <v>4.2</v>
      </c>
      <c r="F698" s="17">
        <f t="shared" si="926"/>
        <v>1.2</v>
      </c>
      <c r="G698" s="18">
        <v>120</v>
      </c>
      <c r="H698" s="19">
        <f t="shared" si="950"/>
        <v>1.9325270528325911</v>
      </c>
      <c r="I698" s="20">
        <f t="shared" si="927"/>
        <v>193.2527052832591</v>
      </c>
      <c r="J698" s="22">
        <v>607.20000000000005</v>
      </c>
      <c r="K698" s="19">
        <f t="shared" si="997"/>
        <v>0.81230874587262458</v>
      </c>
      <c r="L698" s="19">
        <f t="shared" si="998"/>
        <v>6.4909572056509424</v>
      </c>
      <c r="M698" s="19">
        <f t="shared" si="988"/>
        <v>0.25963828822603768</v>
      </c>
      <c r="N698" s="19">
        <f t="shared" si="999"/>
        <v>5.9911535008158197</v>
      </c>
      <c r="O698" s="19">
        <f t="shared" si="943"/>
        <v>0.23964614003263279</v>
      </c>
      <c r="P698" s="19">
        <f t="shared" si="944"/>
        <v>0.49928442825867048</v>
      </c>
      <c r="Q698" s="19">
        <f t="shared" si="992"/>
        <v>3.1156594587124524</v>
      </c>
      <c r="R698" s="19">
        <f t="shared" si="946"/>
        <v>2.3365498653181698</v>
      </c>
      <c r="S698" s="19">
        <f t="shared" si="947"/>
        <v>5.4522093240306226</v>
      </c>
      <c r="T698" s="19">
        <f t="shared" si="948"/>
        <v>0.21808837296122491</v>
      </c>
      <c r="U698" s="21">
        <f t="shared" si="996"/>
        <v>12.482110706466763</v>
      </c>
    </row>
    <row r="699" spans="1:21" ht="16" hidden="1" thickBot="1" x14ac:dyDescent="0.25">
      <c r="A699" s="14">
        <v>2015</v>
      </c>
      <c r="B699" s="15" t="s">
        <v>28</v>
      </c>
      <c r="C699" s="16" t="s">
        <v>22</v>
      </c>
      <c r="D699" s="16" t="str">
        <f>A699&amp;"_"&amp;B699&amp;"_"&amp;C699</f>
        <v>2015_2015 Sample Plot # 07_Avi</v>
      </c>
      <c r="E699" s="17">
        <v>2.2000000000000002</v>
      </c>
      <c r="F699" s="17">
        <f t="shared" si="926"/>
        <v>1</v>
      </c>
      <c r="G699" s="18">
        <v>100</v>
      </c>
      <c r="H699" s="19">
        <f t="shared" si="950"/>
        <v>0.91024824952259709</v>
      </c>
      <c r="I699" s="20">
        <f t="shared" si="927"/>
        <v>91.024824952259706</v>
      </c>
      <c r="J699" s="22">
        <v>286</v>
      </c>
      <c r="K699" s="19">
        <f t="shared" si="997"/>
        <v>0.11260208418968938</v>
      </c>
      <c r="L699" s="19">
        <f t="shared" si="998"/>
        <v>1.2959912942336829</v>
      </c>
      <c r="M699" s="19">
        <f t="shared" si="988"/>
        <v>5.1839651769347316E-2</v>
      </c>
      <c r="N699" s="19">
        <f t="shared" si="999"/>
        <v>1.1961999645776893</v>
      </c>
      <c r="O699" s="19">
        <f t="shared" si="943"/>
        <v>4.7847998583107565E-2</v>
      </c>
      <c r="P699" s="19">
        <f t="shared" si="944"/>
        <v>9.9687650352454887E-2</v>
      </c>
      <c r="Q699" s="19">
        <f t="shared" si="992"/>
        <v>0.62207582123216776</v>
      </c>
      <c r="R699" s="19">
        <f t="shared" si="946"/>
        <v>0.46651798618529883</v>
      </c>
      <c r="S699" s="19">
        <f t="shared" si="947"/>
        <v>1.0885938074174666</v>
      </c>
      <c r="T699" s="19">
        <f t="shared" si="948"/>
        <v>4.3543752296698664E-2</v>
      </c>
      <c r="U699" s="21">
        <f t="shared" si="996"/>
        <v>2.4921912588113724</v>
      </c>
    </row>
    <row r="700" spans="1:21" ht="16" hidden="1" thickBot="1" x14ac:dyDescent="0.25">
      <c r="A700" s="14">
        <v>2015</v>
      </c>
      <c r="B700" s="15" t="s">
        <v>28</v>
      </c>
      <c r="C700" s="16" t="s">
        <v>22</v>
      </c>
      <c r="D700" s="16" t="str">
        <f>A700&amp;"_"&amp;B700&amp;"_"&amp;C700</f>
        <v>2015_2015 Sample Plot # 07_Avi</v>
      </c>
      <c r="E700" s="17">
        <v>2.9</v>
      </c>
      <c r="F700" s="17">
        <f t="shared" si="926"/>
        <v>1</v>
      </c>
      <c r="G700" s="18">
        <v>100</v>
      </c>
      <c r="H700" s="19">
        <f t="shared" si="950"/>
        <v>1.0502864417568427</v>
      </c>
      <c r="I700" s="20">
        <f t="shared" si="927"/>
        <v>105.02864417568428</v>
      </c>
      <c r="J700" s="22">
        <v>330</v>
      </c>
      <c r="K700" s="19">
        <f t="shared" si="997"/>
        <v>0.24559860463221647</v>
      </c>
      <c r="L700" s="19">
        <f t="shared" si="998"/>
        <v>1.7603482976906326</v>
      </c>
      <c r="M700" s="19">
        <f t="shared" si="988"/>
        <v>7.0413931907625307E-2</v>
      </c>
      <c r="N700" s="19">
        <f t="shared" si="999"/>
        <v>1.6248014787684539</v>
      </c>
      <c r="O700" s="19">
        <f t="shared" si="943"/>
        <v>6.4992059150738163E-2</v>
      </c>
      <c r="P700" s="19">
        <f t="shared" si="944"/>
        <v>0.13540599105836348</v>
      </c>
      <c r="Q700" s="19">
        <f t="shared" si="992"/>
        <v>0.84496718289150363</v>
      </c>
      <c r="R700" s="19">
        <f t="shared" si="946"/>
        <v>0.63367257671969701</v>
      </c>
      <c r="S700" s="19">
        <f t="shared" si="947"/>
        <v>1.4786397596112006</v>
      </c>
      <c r="T700" s="19">
        <f t="shared" si="948"/>
        <v>5.9145590384448027E-2</v>
      </c>
      <c r="U700" s="21">
        <f t="shared" si="996"/>
        <v>3.3851497764590865</v>
      </c>
    </row>
    <row r="701" spans="1:21" ht="16" hidden="1" thickBot="1" x14ac:dyDescent="0.25">
      <c r="A701" s="14">
        <v>2015</v>
      </c>
      <c r="B701" s="15" t="s">
        <v>28</v>
      </c>
      <c r="C701" s="16" t="s">
        <v>22</v>
      </c>
      <c r="D701" s="16" t="str">
        <f>A701&amp;"_"&amp;B701&amp;"_"&amp;C701</f>
        <v>2015_2015 Sample Plot # 07_Avi</v>
      </c>
      <c r="E701" s="17">
        <v>2.7</v>
      </c>
      <c r="F701" s="17">
        <f t="shared" si="926"/>
        <v>1.2</v>
      </c>
      <c r="G701" s="18">
        <v>120</v>
      </c>
      <c r="H701" s="19">
        <f t="shared" si="950"/>
        <v>1.1553150859325272</v>
      </c>
      <c r="I701" s="20">
        <f t="shared" si="927"/>
        <v>115.53150859325272</v>
      </c>
      <c r="J701" s="22">
        <v>363.00000000000006</v>
      </c>
      <c r="K701" s="19">
        <f t="shared" si="997"/>
        <v>0.33417895087081823</v>
      </c>
      <c r="L701" s="19">
        <f t="shared" si="998"/>
        <v>2.1586336900909444</v>
      </c>
      <c r="M701" s="19">
        <f t="shared" si="988"/>
        <v>8.6345347603637781E-2</v>
      </c>
      <c r="N701" s="19">
        <f t="shared" si="999"/>
        <v>1.9924188959539417</v>
      </c>
      <c r="O701" s="19">
        <f t="shared" si="943"/>
        <v>7.9696755838157676E-2</v>
      </c>
      <c r="P701" s="19">
        <f t="shared" si="944"/>
        <v>0.16604210344179546</v>
      </c>
      <c r="Q701" s="19">
        <f t="shared" si="992"/>
        <v>1.0361441712436532</v>
      </c>
      <c r="R701" s="19">
        <f t="shared" si="946"/>
        <v>0.77704336942203733</v>
      </c>
      <c r="S701" s="19">
        <f t="shared" si="947"/>
        <v>1.8131875406656905</v>
      </c>
      <c r="T701" s="19">
        <f t="shared" si="948"/>
        <v>7.2527501626627619E-2</v>
      </c>
      <c r="U701" s="21">
        <f t="shared" si="996"/>
        <v>4.1510525860448864</v>
      </c>
    </row>
    <row r="702" spans="1:21" ht="16" hidden="1" thickBot="1" x14ac:dyDescent="0.25">
      <c r="A702" s="14"/>
      <c r="B702" s="15"/>
      <c r="C702" s="16"/>
      <c r="D702" s="16"/>
      <c r="E702" s="17"/>
      <c r="F702" s="17"/>
      <c r="G702" s="18"/>
      <c r="H702" s="19"/>
      <c r="I702" s="20"/>
      <c r="J702" s="20"/>
      <c r="K702" s="19"/>
      <c r="L702" s="19"/>
      <c r="M702" s="19"/>
      <c r="N702" s="19"/>
      <c r="O702" s="19"/>
      <c r="P702" s="19"/>
      <c r="Q702" s="19"/>
      <c r="R702" s="19"/>
      <c r="S702" s="19"/>
      <c r="T702" s="19"/>
      <c r="U702" s="21"/>
    </row>
    <row r="703" spans="1:21" ht="16" hidden="1" thickBot="1" x14ac:dyDescent="0.25">
      <c r="A703" s="14">
        <v>2015</v>
      </c>
      <c r="B703" s="15" t="s">
        <v>28</v>
      </c>
      <c r="C703" s="16" t="s">
        <v>22</v>
      </c>
      <c r="D703" s="16" t="str">
        <f>A703&amp;"_"&amp;B703&amp;"_"&amp;C703</f>
        <v>2015_2015 Sample Plot # 07_Avi</v>
      </c>
      <c r="E703" s="17">
        <v>3.1</v>
      </c>
      <c r="F703" s="17">
        <f t="shared" si="926"/>
        <v>1</v>
      </c>
      <c r="G703" s="18">
        <v>100</v>
      </c>
      <c r="H703" s="19">
        <f t="shared" si="950"/>
        <v>1.6454487587523872</v>
      </c>
      <c r="I703" s="20">
        <f t="shared" si="927"/>
        <v>164.54487587523872</v>
      </c>
      <c r="J703" s="22">
        <v>517</v>
      </c>
      <c r="K703" s="19">
        <f t="shared" ref="K703:K704" si="1000">2.14*(LOG(H703,10))+0.2</f>
        <v>0.66284853551457434</v>
      </c>
      <c r="L703" s="19">
        <f t="shared" ref="L703:L704" si="1001">10^K703</f>
        <v>4.6009608254835133</v>
      </c>
      <c r="M703" s="19">
        <f t="shared" ref="M703:M704" si="1002">L703*40/1000</f>
        <v>0.1840384330193405</v>
      </c>
      <c r="N703" s="19">
        <f t="shared" ref="N703:N704" si="1003">0.923*L703</f>
        <v>4.2466868419212833</v>
      </c>
      <c r="O703" s="19">
        <f t="shared" ref="O703:O704" si="1004">N703*40/1000</f>
        <v>0.16986747367685132</v>
      </c>
      <c r="P703" s="19">
        <f t="shared" ref="P703:P704" si="1005">M703+O703</f>
        <v>0.35390590669619182</v>
      </c>
      <c r="Q703" s="19">
        <f t="shared" ref="Q703:Q704" si="1006">L703*0.48</f>
        <v>2.2084611962320864</v>
      </c>
      <c r="R703" s="19">
        <f t="shared" ref="R703:R704" si="1007">N703*0.39</f>
        <v>1.6562078683493004</v>
      </c>
      <c r="S703" s="19">
        <f t="shared" ref="S703:S704" si="1008">R703+Q703</f>
        <v>3.8646690645813866</v>
      </c>
      <c r="T703" s="19">
        <f t="shared" ref="T703:T704" si="1009">S703*40/1000</f>
        <v>0.15458676258325546</v>
      </c>
      <c r="U703" s="21">
        <f t="shared" ref="U703:U704" si="1010">(L703+N703)</f>
        <v>8.8476476674047966</v>
      </c>
    </row>
    <row r="704" spans="1:21" ht="16" hidden="1" thickBot="1" x14ac:dyDescent="0.25">
      <c r="A704" s="14">
        <v>2015</v>
      </c>
      <c r="B704" s="15" t="s">
        <v>28</v>
      </c>
      <c r="C704" s="16" t="s">
        <v>22</v>
      </c>
      <c r="D704" s="16" t="str">
        <f>A704&amp;"_"&amp;B704&amp;"_"&amp;C704</f>
        <v>2015_2015 Sample Plot # 07_Avi</v>
      </c>
      <c r="E704" s="17">
        <v>5.3</v>
      </c>
      <c r="F704" s="17">
        <f t="shared" si="926"/>
        <v>1.3</v>
      </c>
      <c r="G704" s="18">
        <v>130</v>
      </c>
      <c r="H704" s="19">
        <f t="shared" si="950"/>
        <v>4.0366008911521334</v>
      </c>
      <c r="I704" s="20">
        <f t="shared" si="927"/>
        <v>403.66008911521334</v>
      </c>
      <c r="J704" s="22">
        <v>1268.3000000000002</v>
      </c>
      <c r="K704" s="19">
        <f t="shared" si="1000"/>
        <v>1.4968738371427952</v>
      </c>
      <c r="L704" s="19">
        <f t="shared" si="1001"/>
        <v>31.395965063593938</v>
      </c>
      <c r="M704" s="19">
        <f t="shared" si="1002"/>
        <v>1.2558386025437576</v>
      </c>
      <c r="N704" s="19">
        <f t="shared" si="1003"/>
        <v>28.978475753697207</v>
      </c>
      <c r="O704" s="19">
        <f t="shared" si="1004"/>
        <v>1.1591390301478881</v>
      </c>
      <c r="P704" s="19">
        <f t="shared" si="1005"/>
        <v>2.4149776326916457</v>
      </c>
      <c r="Q704" s="19">
        <f t="shared" si="1006"/>
        <v>15.07006323052509</v>
      </c>
      <c r="R704" s="19">
        <f t="shared" si="1007"/>
        <v>11.301605543941911</v>
      </c>
      <c r="S704" s="19">
        <f t="shared" si="1008"/>
        <v>26.371668774467</v>
      </c>
      <c r="T704" s="19">
        <f t="shared" si="1009"/>
        <v>1.0548667509786802</v>
      </c>
      <c r="U704" s="21">
        <f t="shared" si="1010"/>
        <v>60.374440817291145</v>
      </c>
    </row>
    <row r="705" spans="1:21" ht="16" hidden="1" thickBot="1" x14ac:dyDescent="0.25">
      <c r="A705" s="14"/>
      <c r="B705" s="15"/>
      <c r="C705" s="16"/>
      <c r="D705" s="16"/>
      <c r="E705" s="17"/>
      <c r="F705" s="17"/>
      <c r="G705" s="18"/>
      <c r="H705" s="19"/>
      <c r="I705" s="20"/>
      <c r="J705" s="20"/>
      <c r="K705" s="19"/>
      <c r="L705" s="19"/>
      <c r="M705" s="19"/>
      <c r="N705" s="19"/>
      <c r="O705" s="19"/>
      <c r="P705" s="19"/>
      <c r="Q705" s="19"/>
      <c r="R705" s="19"/>
      <c r="S705" s="19"/>
      <c r="T705" s="19"/>
      <c r="U705" s="21"/>
    </row>
    <row r="706" spans="1:21" ht="16" hidden="1" thickBot="1" x14ac:dyDescent="0.25">
      <c r="A706" s="14"/>
      <c r="B706" s="15"/>
      <c r="C706" s="16"/>
      <c r="D706" s="16"/>
      <c r="E706" s="17"/>
      <c r="F706" s="17"/>
      <c r="G706" s="18"/>
      <c r="H706" s="19"/>
      <c r="I706" s="20"/>
      <c r="J706" s="20"/>
      <c r="K706" s="19"/>
      <c r="L706" s="19"/>
      <c r="M706" s="19"/>
      <c r="N706" s="19"/>
      <c r="O706" s="19"/>
      <c r="P706" s="19"/>
      <c r="Q706" s="19"/>
      <c r="R706" s="19"/>
      <c r="S706" s="19"/>
      <c r="T706" s="19"/>
      <c r="U706" s="21"/>
    </row>
    <row r="707" spans="1:21" ht="16" hidden="1" thickBot="1" x14ac:dyDescent="0.25">
      <c r="A707" s="14"/>
      <c r="B707" s="15"/>
      <c r="C707" s="16"/>
      <c r="D707" s="16"/>
      <c r="E707" s="17"/>
      <c r="F707" s="17"/>
      <c r="G707" s="18"/>
      <c r="H707" s="19"/>
      <c r="I707" s="20"/>
      <c r="J707" s="20"/>
      <c r="K707" s="19"/>
      <c r="L707" s="19"/>
      <c r="M707" s="19"/>
      <c r="N707" s="19"/>
      <c r="O707" s="19"/>
      <c r="P707" s="19"/>
      <c r="Q707" s="19"/>
      <c r="R707" s="19"/>
      <c r="S707" s="19"/>
      <c r="T707" s="19"/>
      <c r="U707" s="21"/>
    </row>
    <row r="708" spans="1:21" ht="16" hidden="1" thickBot="1" x14ac:dyDescent="0.25">
      <c r="A708" s="14"/>
      <c r="B708" s="15"/>
      <c r="C708" s="16"/>
      <c r="D708" s="16"/>
      <c r="E708" s="17"/>
      <c r="F708" s="17"/>
      <c r="G708" s="18"/>
      <c r="H708" s="19"/>
      <c r="I708" s="20"/>
      <c r="J708" s="20"/>
      <c r="K708" s="19"/>
      <c r="L708" s="19"/>
      <c r="M708" s="19"/>
      <c r="N708" s="19"/>
      <c r="O708" s="19"/>
      <c r="P708" s="19"/>
      <c r="Q708" s="19"/>
      <c r="R708" s="19"/>
      <c r="S708" s="19"/>
      <c r="T708" s="19"/>
      <c r="U708" s="21"/>
    </row>
    <row r="709" spans="1:21" ht="16" hidden="1" thickBot="1" x14ac:dyDescent="0.25">
      <c r="A709" s="14"/>
      <c r="B709" s="15"/>
      <c r="C709" s="16"/>
      <c r="D709" s="16"/>
      <c r="E709" s="17"/>
      <c r="F709" s="17"/>
      <c r="G709" s="18"/>
      <c r="H709" s="19"/>
      <c r="I709" s="20"/>
      <c r="J709" s="20"/>
      <c r="K709" s="19"/>
      <c r="L709" s="19"/>
      <c r="M709" s="19"/>
      <c r="N709" s="19"/>
      <c r="O709" s="19"/>
      <c r="P709" s="19"/>
      <c r="Q709" s="19"/>
      <c r="R709" s="19"/>
      <c r="S709" s="19"/>
      <c r="T709" s="19"/>
      <c r="U709" s="21"/>
    </row>
    <row r="710" spans="1:21" ht="16" hidden="1" thickBot="1" x14ac:dyDescent="0.25">
      <c r="A710" s="14"/>
      <c r="B710" s="15"/>
      <c r="C710" s="16"/>
      <c r="D710" s="16"/>
      <c r="E710" s="17"/>
      <c r="F710" s="17"/>
      <c r="G710" s="18"/>
      <c r="H710" s="19"/>
      <c r="I710" s="20"/>
      <c r="J710" s="20"/>
      <c r="K710" s="19"/>
      <c r="L710" s="19"/>
      <c r="M710" s="19"/>
      <c r="N710" s="19"/>
      <c r="O710" s="19"/>
      <c r="P710" s="19"/>
      <c r="Q710" s="19"/>
      <c r="R710" s="19"/>
      <c r="S710" s="19"/>
      <c r="T710" s="19"/>
      <c r="U710" s="21"/>
    </row>
    <row r="711" spans="1:21" ht="16" hidden="1" thickBot="1" x14ac:dyDescent="0.25">
      <c r="A711" s="14"/>
      <c r="B711" s="15"/>
      <c r="C711" s="16"/>
      <c r="D711" s="16"/>
      <c r="E711" s="17"/>
      <c r="F711" s="17"/>
      <c r="G711" s="18"/>
      <c r="H711" s="19"/>
      <c r="I711" s="20"/>
      <c r="J711" s="20"/>
      <c r="K711" s="19"/>
      <c r="L711" s="19"/>
      <c r="M711" s="19"/>
      <c r="N711" s="19"/>
      <c r="O711" s="19"/>
      <c r="P711" s="19"/>
      <c r="Q711" s="19"/>
      <c r="R711" s="19"/>
      <c r="S711" s="19"/>
      <c r="T711" s="19"/>
      <c r="U711" s="21"/>
    </row>
    <row r="712" spans="1:21" ht="16" hidden="1" thickBot="1" x14ac:dyDescent="0.25">
      <c r="A712" s="14"/>
      <c r="B712" s="15"/>
      <c r="C712" s="16"/>
      <c r="D712" s="16"/>
      <c r="E712" s="17"/>
      <c r="F712" s="17"/>
      <c r="G712" s="18"/>
      <c r="H712" s="19"/>
      <c r="I712" s="20"/>
      <c r="J712" s="20"/>
      <c r="K712" s="19"/>
      <c r="L712" s="19"/>
      <c r="M712" s="19"/>
      <c r="N712" s="19"/>
      <c r="O712" s="19"/>
      <c r="P712" s="19"/>
      <c r="Q712" s="19"/>
      <c r="R712" s="19"/>
      <c r="S712" s="19"/>
      <c r="T712" s="19"/>
      <c r="U712" s="21"/>
    </row>
    <row r="713" spans="1:21" ht="16" hidden="1" thickBot="1" x14ac:dyDescent="0.25">
      <c r="A713" s="14"/>
      <c r="B713" s="15"/>
      <c r="C713" s="16"/>
      <c r="D713" s="16"/>
      <c r="E713" s="17"/>
      <c r="F713" s="17"/>
      <c r="G713" s="18"/>
      <c r="H713" s="19"/>
      <c r="I713" s="20"/>
      <c r="J713" s="20"/>
      <c r="K713" s="19"/>
      <c r="L713" s="19"/>
      <c r="M713" s="19"/>
      <c r="N713" s="19"/>
      <c r="O713" s="19"/>
      <c r="P713" s="19"/>
      <c r="Q713" s="19"/>
      <c r="R713" s="19"/>
      <c r="S713" s="19"/>
      <c r="T713" s="19"/>
      <c r="U713" s="21"/>
    </row>
    <row r="714" spans="1:21" ht="16" hidden="1" thickBot="1" x14ac:dyDescent="0.25">
      <c r="A714" s="14"/>
      <c r="B714" s="15"/>
      <c r="C714" s="16"/>
      <c r="D714" s="16"/>
      <c r="E714" s="17"/>
      <c r="F714" s="17"/>
      <c r="G714" s="18"/>
      <c r="H714" s="19"/>
      <c r="I714" s="20"/>
      <c r="J714" s="20"/>
      <c r="K714" s="19"/>
      <c r="L714" s="19"/>
      <c r="M714" s="19"/>
      <c r="N714" s="19"/>
      <c r="O714" s="19"/>
      <c r="P714" s="19"/>
      <c r="Q714" s="19"/>
      <c r="R714" s="19"/>
      <c r="S714" s="19"/>
      <c r="T714" s="19"/>
      <c r="U714" s="21"/>
    </row>
    <row r="715" spans="1:21" ht="16" hidden="1" thickBot="1" x14ac:dyDescent="0.25">
      <c r="A715" s="14"/>
      <c r="B715" s="15"/>
      <c r="C715" s="16"/>
      <c r="D715" s="16"/>
      <c r="E715" s="17"/>
      <c r="F715" s="17"/>
      <c r="G715" s="18"/>
      <c r="H715" s="19"/>
      <c r="I715" s="20"/>
      <c r="J715" s="20"/>
      <c r="K715" s="19"/>
      <c r="L715" s="19"/>
      <c r="M715" s="19"/>
      <c r="N715" s="19"/>
      <c r="O715" s="19"/>
      <c r="P715" s="19"/>
      <c r="Q715" s="19"/>
      <c r="R715" s="19"/>
      <c r="S715" s="19"/>
      <c r="T715" s="19"/>
      <c r="U715" s="21"/>
    </row>
    <row r="716" spans="1:21" ht="16" hidden="1" thickBot="1" x14ac:dyDescent="0.25">
      <c r="A716" s="14"/>
      <c r="B716" s="15"/>
      <c r="C716" s="16"/>
      <c r="D716" s="16"/>
      <c r="E716" s="17"/>
      <c r="F716" s="17"/>
      <c r="G716" s="18"/>
      <c r="H716" s="19"/>
      <c r="I716" s="20"/>
      <c r="J716" s="20"/>
      <c r="K716" s="19"/>
      <c r="L716" s="19"/>
      <c r="M716" s="19"/>
      <c r="N716" s="19"/>
      <c r="O716" s="19"/>
      <c r="P716" s="19"/>
      <c r="Q716" s="19"/>
      <c r="R716" s="19"/>
      <c r="S716" s="19"/>
      <c r="T716" s="19"/>
      <c r="U716" s="21"/>
    </row>
    <row r="717" spans="1:21" ht="16" hidden="1" thickBot="1" x14ac:dyDescent="0.25">
      <c r="A717" s="14"/>
      <c r="B717" s="15"/>
      <c r="C717" s="16"/>
      <c r="D717" s="16"/>
      <c r="E717" s="17"/>
      <c r="F717" s="17"/>
      <c r="G717" s="18"/>
      <c r="H717" s="19"/>
      <c r="I717" s="20"/>
      <c r="J717" s="20"/>
      <c r="K717" s="19"/>
      <c r="L717" s="19"/>
      <c r="M717" s="19"/>
      <c r="N717" s="19"/>
      <c r="O717" s="19"/>
      <c r="P717" s="19"/>
      <c r="Q717" s="19"/>
      <c r="R717" s="19"/>
      <c r="S717" s="19"/>
      <c r="T717" s="19"/>
      <c r="U717" s="21"/>
    </row>
    <row r="718" spans="1:21" ht="16" hidden="1" thickBot="1" x14ac:dyDescent="0.25">
      <c r="A718" s="14"/>
      <c r="B718" s="15"/>
      <c r="C718" s="16"/>
      <c r="D718" s="16"/>
      <c r="E718" s="17"/>
      <c r="F718" s="17"/>
      <c r="G718" s="18"/>
      <c r="H718" s="19"/>
      <c r="I718" s="20"/>
      <c r="J718" s="20"/>
      <c r="K718" s="19"/>
      <c r="L718" s="19"/>
      <c r="M718" s="19"/>
      <c r="N718" s="19"/>
      <c r="O718" s="19"/>
      <c r="P718" s="19"/>
      <c r="Q718" s="19"/>
      <c r="R718" s="19"/>
      <c r="S718" s="19"/>
      <c r="T718" s="19"/>
      <c r="U718" s="21"/>
    </row>
    <row r="719" spans="1:21" ht="16" hidden="1" thickBot="1" x14ac:dyDescent="0.25">
      <c r="A719" s="14">
        <v>2015</v>
      </c>
      <c r="B719" s="15" t="s">
        <v>28</v>
      </c>
      <c r="C719" s="16" t="s">
        <v>22</v>
      </c>
      <c r="D719" s="16" t="str">
        <f>A719&amp;"_"&amp;B719&amp;"_"&amp;C719</f>
        <v>2015_2015 Sample Plot # 07_Avi</v>
      </c>
      <c r="E719" s="17">
        <v>5.2</v>
      </c>
      <c r="F719" s="17">
        <f t="shared" ref="F719:F770" si="1011">G719/100</f>
        <v>2</v>
      </c>
      <c r="G719" s="18">
        <v>200</v>
      </c>
      <c r="H719" s="19">
        <f t="shared" ref="H719:H770" si="1012">I719/100</f>
        <v>3.0808402291534058</v>
      </c>
      <c r="I719" s="20">
        <f t="shared" ref="I719:I770" si="1013">J719/3.142</f>
        <v>308.0840229153406</v>
      </c>
      <c r="J719" s="22">
        <v>968.00000000000011</v>
      </c>
      <c r="K719" s="19">
        <f>2.14*(LOG(H719,10))+0.2</f>
        <v>1.2457520379334999</v>
      </c>
      <c r="L719" s="19">
        <f t="shared" ref="L719" si="1014">10^K719</f>
        <v>17.609703267035552</v>
      </c>
      <c r="M719" s="19">
        <f t="shared" si="988"/>
        <v>0.70438813068142214</v>
      </c>
      <c r="N719" s="19">
        <f t="shared" ref="N719" si="1015">0.923*L719</f>
        <v>16.253756115473816</v>
      </c>
      <c r="O719" s="19">
        <f t="shared" ref="O719:O724" si="1016">N719*40/1000</f>
        <v>0.65015024461895266</v>
      </c>
      <c r="P719" s="19">
        <f t="shared" ref="P719:P724" si="1017">M719+O719</f>
        <v>1.3545383753003748</v>
      </c>
      <c r="Q719" s="19">
        <f t="shared" si="992"/>
        <v>8.4526575681770648</v>
      </c>
      <c r="R719" s="19">
        <f t="shared" ref="R719:R724" si="1018">N719*0.39</f>
        <v>6.3389648850347884</v>
      </c>
      <c r="S719" s="19">
        <f t="shared" ref="S719:S724" si="1019">R719+Q719</f>
        <v>14.791622453211854</v>
      </c>
      <c r="T719" s="19">
        <f t="shared" ref="T719:T724" si="1020">S719*40/1000</f>
        <v>0.59166489812847423</v>
      </c>
      <c r="U719" s="21">
        <f t="shared" si="996"/>
        <v>33.863459382509369</v>
      </c>
    </row>
    <row r="720" spans="1:21" ht="16" hidden="1" thickBot="1" x14ac:dyDescent="0.25">
      <c r="A720" s="14"/>
      <c r="B720" s="15"/>
      <c r="C720" s="16"/>
      <c r="D720" s="16"/>
      <c r="E720" s="17"/>
      <c r="F720" s="17"/>
      <c r="G720" s="18"/>
      <c r="H720" s="19"/>
      <c r="I720" s="20"/>
      <c r="J720" s="20"/>
      <c r="K720" s="19"/>
      <c r="L720" s="19"/>
      <c r="M720" s="19"/>
      <c r="N720" s="19"/>
      <c r="O720" s="19"/>
      <c r="P720" s="19"/>
      <c r="Q720" s="19"/>
      <c r="R720" s="19"/>
      <c r="S720" s="19"/>
      <c r="T720" s="19"/>
      <c r="U720" s="21"/>
    </row>
    <row r="721" spans="1:21" ht="16" hidden="1" thickBot="1" x14ac:dyDescent="0.25">
      <c r="A721" s="14"/>
      <c r="B721" s="15"/>
      <c r="C721" s="16"/>
      <c r="D721" s="16"/>
      <c r="E721" s="17"/>
      <c r="F721" s="17"/>
      <c r="G721" s="18"/>
      <c r="H721" s="19"/>
      <c r="I721" s="20"/>
      <c r="J721" s="20"/>
      <c r="K721" s="19"/>
      <c r="L721" s="19"/>
      <c r="M721" s="19"/>
      <c r="N721" s="19"/>
      <c r="O721" s="19"/>
      <c r="P721" s="19"/>
      <c r="Q721" s="19"/>
      <c r="R721" s="19"/>
      <c r="S721" s="19"/>
      <c r="T721" s="19"/>
      <c r="U721" s="21"/>
    </row>
    <row r="722" spans="1:21" ht="16" hidden="1" thickBot="1" x14ac:dyDescent="0.25">
      <c r="A722" s="14"/>
      <c r="B722" s="15"/>
      <c r="C722" s="16"/>
      <c r="D722" s="16"/>
      <c r="E722" s="17"/>
      <c r="F722" s="17"/>
      <c r="G722" s="18"/>
      <c r="H722" s="19"/>
      <c r="I722" s="20"/>
      <c r="J722" s="20"/>
      <c r="K722" s="19"/>
      <c r="L722" s="19"/>
      <c r="M722" s="19"/>
      <c r="N722" s="19"/>
      <c r="O722" s="19"/>
      <c r="P722" s="19"/>
      <c r="Q722" s="19"/>
      <c r="R722" s="19"/>
      <c r="S722" s="19"/>
      <c r="T722" s="19"/>
      <c r="U722" s="21"/>
    </row>
    <row r="723" spans="1:21" ht="16" hidden="1" thickBot="1" x14ac:dyDescent="0.25">
      <c r="A723" s="14">
        <v>2015</v>
      </c>
      <c r="B723" s="15" t="s">
        <v>28</v>
      </c>
      <c r="C723" s="16" t="s">
        <v>22</v>
      </c>
      <c r="D723" s="16" t="str">
        <f>A723&amp;"_"&amp;B723&amp;"_"&amp;C723</f>
        <v>2015_2015 Sample Plot # 07_Avi</v>
      </c>
      <c r="E723" s="17">
        <v>2.8</v>
      </c>
      <c r="F723" s="17">
        <f t="shared" si="1011"/>
        <v>0.8</v>
      </c>
      <c r="G723" s="18">
        <v>80</v>
      </c>
      <c r="H723" s="19">
        <f t="shared" si="1012"/>
        <v>0.84022915340547433</v>
      </c>
      <c r="I723" s="20">
        <f t="shared" si="1013"/>
        <v>84.022915340547428</v>
      </c>
      <c r="J723" s="22">
        <v>264</v>
      </c>
      <c r="K723" s="19">
        <f t="shared" ref="K723:K724" si="1021">2.14*(LOG(H723,10))+0.2</f>
        <v>3.8211176794975932E-2</v>
      </c>
      <c r="L723" s="19">
        <f t="shared" ref="L723:L724" si="1022">10^K723</f>
        <v>1.0919711811365493</v>
      </c>
      <c r="M723" s="19">
        <f t="shared" si="988"/>
        <v>4.3678847245461977E-2</v>
      </c>
      <c r="N723" s="19">
        <f t="shared" ref="N723:N724" si="1023">0.923*L723</f>
        <v>1.0078894001890351</v>
      </c>
      <c r="O723" s="19">
        <f t="shared" si="1016"/>
        <v>4.0315576007561402E-2</v>
      </c>
      <c r="P723" s="19">
        <f t="shared" si="1017"/>
        <v>8.3994423253023379E-2</v>
      </c>
      <c r="Q723" s="19">
        <f t="shared" si="992"/>
        <v>0.52414616694554361</v>
      </c>
      <c r="R723" s="19">
        <f t="shared" si="1018"/>
        <v>0.39307686607372366</v>
      </c>
      <c r="S723" s="19">
        <f t="shared" si="1019"/>
        <v>0.91722303301926722</v>
      </c>
      <c r="T723" s="19">
        <f t="shared" si="1020"/>
        <v>3.6688921320770687E-2</v>
      </c>
      <c r="U723" s="21">
        <f t="shared" si="996"/>
        <v>2.0998605813255846</v>
      </c>
    </row>
    <row r="724" spans="1:21" ht="16" hidden="1" thickBot="1" x14ac:dyDescent="0.25">
      <c r="A724" s="14">
        <v>2015</v>
      </c>
      <c r="B724" s="15" t="s">
        <v>28</v>
      </c>
      <c r="C724" s="16" t="s">
        <v>22</v>
      </c>
      <c r="D724" s="16" t="str">
        <f>A724&amp;"_"&amp;B724&amp;"_"&amp;C724</f>
        <v>2015_2015 Sample Plot # 07_Avi</v>
      </c>
      <c r="E724" s="17">
        <v>2.4</v>
      </c>
      <c r="F724" s="17">
        <f t="shared" si="1011"/>
        <v>1</v>
      </c>
      <c r="G724" s="18">
        <v>100</v>
      </c>
      <c r="H724" s="19">
        <f t="shared" si="1012"/>
        <v>1.9605346912794399</v>
      </c>
      <c r="I724" s="20">
        <f t="shared" si="1013"/>
        <v>196.053469127944</v>
      </c>
      <c r="J724" s="22">
        <v>616</v>
      </c>
      <c r="K724" s="19">
        <f t="shared" si="1021"/>
        <v>0.82568149732540785</v>
      </c>
      <c r="L724" s="19">
        <f t="shared" si="1022"/>
        <v>6.6939350987270059</v>
      </c>
      <c r="M724" s="19">
        <f t="shared" si="988"/>
        <v>0.26775740394908026</v>
      </c>
      <c r="N724" s="19">
        <f t="shared" si="1023"/>
        <v>6.178502096125027</v>
      </c>
      <c r="O724" s="19">
        <f t="shared" si="1016"/>
        <v>0.24714008384500108</v>
      </c>
      <c r="P724" s="19">
        <f t="shared" si="1017"/>
        <v>0.51489748779408129</v>
      </c>
      <c r="Q724" s="19">
        <f t="shared" si="992"/>
        <v>3.2130888473889625</v>
      </c>
      <c r="R724" s="19">
        <f t="shared" si="1018"/>
        <v>2.4096158174887607</v>
      </c>
      <c r="S724" s="19">
        <f t="shared" si="1019"/>
        <v>5.6227046648777232</v>
      </c>
      <c r="T724" s="19">
        <f t="shared" si="1020"/>
        <v>0.22490818659510892</v>
      </c>
      <c r="U724" s="21">
        <f t="shared" si="996"/>
        <v>12.872437194852033</v>
      </c>
    </row>
    <row r="725" spans="1:21" ht="16" hidden="1" thickBot="1" x14ac:dyDescent="0.25">
      <c r="A725" s="14"/>
      <c r="B725" s="15"/>
      <c r="C725" s="16"/>
      <c r="D725" s="16"/>
      <c r="E725" s="17"/>
      <c r="F725" s="17"/>
      <c r="G725" s="18"/>
      <c r="H725" s="19"/>
      <c r="I725" s="20"/>
      <c r="J725" s="20"/>
      <c r="K725" s="19"/>
      <c r="L725" s="19"/>
      <c r="M725" s="19"/>
      <c r="N725" s="19"/>
      <c r="O725" s="19"/>
      <c r="P725" s="19"/>
      <c r="Q725" s="19"/>
      <c r="R725" s="19"/>
      <c r="S725" s="19"/>
      <c r="T725" s="19"/>
      <c r="U725" s="21"/>
    </row>
    <row r="726" spans="1:21" ht="16" hidden="1" thickBot="1" x14ac:dyDescent="0.25">
      <c r="A726" s="14">
        <v>2015</v>
      </c>
      <c r="B726" s="15" t="s">
        <v>28</v>
      </c>
      <c r="C726" s="16" t="s">
        <v>22</v>
      </c>
      <c r="D726" s="16" t="str">
        <f>A726&amp;"_"&amp;B726&amp;"_"&amp;C726</f>
        <v>2015_2015 Sample Plot # 07_Avi</v>
      </c>
      <c r="E726" s="17">
        <v>2</v>
      </c>
      <c r="F726" s="17">
        <f t="shared" si="1011"/>
        <v>0.8</v>
      </c>
      <c r="G726" s="18">
        <v>80</v>
      </c>
      <c r="H726" s="19">
        <f t="shared" si="1012"/>
        <v>1.4003819223424572</v>
      </c>
      <c r="I726" s="20">
        <f t="shared" si="1013"/>
        <v>140.03819223424571</v>
      </c>
      <c r="J726" s="22">
        <v>440.00000000000006</v>
      </c>
      <c r="K726" s="19">
        <f t="shared" ref="K726:K727" si="1024">2.14*(LOG(H726,10))+0.2</f>
        <v>0.51296750097397847</v>
      </c>
      <c r="L726" s="19">
        <f t="shared" ref="L726:L727" si="1025">10^K726</f>
        <v>3.2581231897629839</v>
      </c>
      <c r="M726" s="19">
        <f t="shared" ref="M726:M727" si="1026">L726*40/1000</f>
        <v>0.13032492759051936</v>
      </c>
      <c r="N726" s="19">
        <f t="shared" ref="N726:N727" si="1027">0.923*L726</f>
        <v>3.0072477041512342</v>
      </c>
      <c r="O726" s="19">
        <f t="shared" ref="O726:O727" si="1028">N726*40/1000</f>
        <v>0.12028990816604937</v>
      </c>
      <c r="P726" s="19">
        <f t="shared" ref="P726:P727" si="1029">M726+O726</f>
        <v>0.25061483575656873</v>
      </c>
      <c r="Q726" s="19">
        <f t="shared" ref="Q726:Q727" si="1030">L726*0.48</f>
        <v>1.5638991310862322</v>
      </c>
      <c r="R726" s="19">
        <f t="shared" ref="R726:R727" si="1031">N726*0.39</f>
        <v>1.1728266046189815</v>
      </c>
      <c r="S726" s="19">
        <f t="shared" ref="S726:S727" si="1032">R726+Q726</f>
        <v>2.7367257357052139</v>
      </c>
      <c r="T726" s="19">
        <f t="shared" ref="T726:T727" si="1033">S726*40/1000</f>
        <v>0.10946902942820856</v>
      </c>
      <c r="U726" s="21">
        <f t="shared" ref="U726:U727" si="1034">(L726+N726)</f>
        <v>6.2653708939142181</v>
      </c>
    </row>
    <row r="727" spans="1:21" ht="16" hidden="1" thickBot="1" x14ac:dyDescent="0.25">
      <c r="A727" s="14">
        <v>2015</v>
      </c>
      <c r="B727" s="15" t="s">
        <v>28</v>
      </c>
      <c r="C727" s="16" t="s">
        <v>22</v>
      </c>
      <c r="D727" s="16" t="str">
        <f>A727&amp;"_"&amp;B727&amp;"_"&amp;C727</f>
        <v>2015_2015 Sample Plot # 07_Avi</v>
      </c>
      <c r="E727" s="17">
        <v>2.2000000000000002</v>
      </c>
      <c r="F727" s="17">
        <f t="shared" si="1011"/>
        <v>0.75</v>
      </c>
      <c r="G727" s="18">
        <v>75</v>
      </c>
      <c r="H727" s="19">
        <f t="shared" si="1012"/>
        <v>0.87523870146403571</v>
      </c>
      <c r="I727" s="20">
        <f t="shared" si="1013"/>
        <v>87.523870146403567</v>
      </c>
      <c r="J727" s="22">
        <v>275</v>
      </c>
      <c r="K727" s="19">
        <f t="shared" si="1024"/>
        <v>7.6150738090299458E-2</v>
      </c>
      <c r="L727" s="19">
        <f t="shared" si="1025"/>
        <v>1.191655544737884</v>
      </c>
      <c r="M727" s="19">
        <f t="shared" si="1026"/>
        <v>4.7666221789515364E-2</v>
      </c>
      <c r="N727" s="19">
        <f t="shared" si="1027"/>
        <v>1.099898067793067</v>
      </c>
      <c r="O727" s="19">
        <f t="shared" si="1028"/>
        <v>4.3995922711722681E-2</v>
      </c>
      <c r="P727" s="19">
        <f t="shared" si="1029"/>
        <v>9.1662144501238052E-2</v>
      </c>
      <c r="Q727" s="19">
        <f t="shared" si="1030"/>
        <v>0.57199466147418432</v>
      </c>
      <c r="R727" s="19">
        <f t="shared" si="1031"/>
        <v>0.42896024643929614</v>
      </c>
      <c r="S727" s="19">
        <f t="shared" si="1032"/>
        <v>1.0009549079134805</v>
      </c>
      <c r="T727" s="19">
        <f t="shared" si="1033"/>
        <v>4.0038196316539224E-2</v>
      </c>
      <c r="U727" s="21">
        <f t="shared" si="1034"/>
        <v>2.2915536125309508</v>
      </c>
    </row>
    <row r="728" spans="1:21" ht="16" hidden="1" thickBot="1" x14ac:dyDescent="0.25">
      <c r="A728" s="14"/>
      <c r="B728" s="15"/>
      <c r="C728" s="16"/>
      <c r="D728" s="16"/>
      <c r="E728" s="17"/>
      <c r="F728" s="17"/>
      <c r="G728" s="18"/>
      <c r="H728" s="19"/>
      <c r="I728" s="20"/>
      <c r="J728" s="20"/>
      <c r="K728" s="19"/>
      <c r="L728" s="19"/>
      <c r="M728" s="19"/>
      <c r="N728" s="19"/>
      <c r="O728" s="19"/>
      <c r="P728" s="19"/>
      <c r="Q728" s="19"/>
      <c r="R728" s="19"/>
      <c r="S728" s="19"/>
      <c r="T728" s="19"/>
      <c r="U728" s="21"/>
    </row>
    <row r="729" spans="1:21" ht="16" hidden="1" thickBot="1" x14ac:dyDescent="0.25">
      <c r="A729" s="14">
        <v>2015</v>
      </c>
      <c r="B729" s="15" t="s">
        <v>28</v>
      </c>
      <c r="C729" s="16" t="s">
        <v>22</v>
      </c>
      <c r="D729" s="16" t="str">
        <f>A729&amp;"_"&amp;B729&amp;"_"&amp;C729</f>
        <v>2015_2015 Sample Plot # 07_Avi</v>
      </c>
      <c r="E729" s="17">
        <v>4</v>
      </c>
      <c r="F729" s="17">
        <f t="shared" si="1011"/>
        <v>1.05</v>
      </c>
      <c r="G729" s="18">
        <v>105</v>
      </c>
      <c r="H729" s="19">
        <f t="shared" si="1012"/>
        <v>1.9955442393380014</v>
      </c>
      <c r="I729" s="20">
        <f t="shared" si="1013"/>
        <v>199.55442393380014</v>
      </c>
      <c r="J729" s="22">
        <v>627</v>
      </c>
      <c r="K729" s="19">
        <f t="shared" ref="K729:K730" si="1035">2.14*(LOG(H729,10))+0.2</f>
        <v>0.84213131067127067</v>
      </c>
      <c r="L729" s="19">
        <f t="shared" ref="L729:L730" si="1036">10^K729</f>
        <v>6.9523449273934617</v>
      </c>
      <c r="M729" s="19">
        <f t="shared" ref="M729:M730" si="1037">L729*40/1000</f>
        <v>0.27809379709573845</v>
      </c>
      <c r="N729" s="19">
        <f t="shared" ref="N729:N730" si="1038">0.923*L729</f>
        <v>6.4170143679841658</v>
      </c>
      <c r="O729" s="19">
        <f t="shared" ref="O729:O730" si="1039">N729*40/1000</f>
        <v>0.25668057471936662</v>
      </c>
      <c r="P729" s="19">
        <f t="shared" ref="P729:P730" si="1040">M729+O729</f>
        <v>0.53477437181510501</v>
      </c>
      <c r="Q729" s="19">
        <f t="shared" ref="Q729:Q730" si="1041">L729*0.48</f>
        <v>3.3371255651488614</v>
      </c>
      <c r="R729" s="19">
        <f t="shared" ref="R729:R730" si="1042">N729*0.39</f>
        <v>2.5026356035138249</v>
      </c>
      <c r="S729" s="19">
        <f t="shared" ref="S729:S730" si="1043">R729+Q729</f>
        <v>5.8397611686626867</v>
      </c>
      <c r="T729" s="19">
        <f t="shared" ref="T729:T730" si="1044">S729*40/1000</f>
        <v>0.23359044674650747</v>
      </c>
      <c r="U729" s="21">
        <f t="shared" ref="U729:U730" si="1045">(L729+N729)</f>
        <v>13.369359295377627</v>
      </c>
    </row>
    <row r="730" spans="1:21" ht="16" hidden="1" thickBot="1" x14ac:dyDescent="0.25">
      <c r="A730" s="14">
        <v>2015</v>
      </c>
      <c r="B730" s="15" t="s">
        <v>28</v>
      </c>
      <c r="C730" s="16" t="s">
        <v>22</v>
      </c>
      <c r="D730" s="16" t="str">
        <f>A730&amp;"_"&amp;B730&amp;"_"&amp;C730</f>
        <v>2015_2015 Sample Plot # 07_Avi</v>
      </c>
      <c r="E730" s="17">
        <v>4</v>
      </c>
      <c r="F730" s="17">
        <f t="shared" si="1011"/>
        <v>1.5</v>
      </c>
      <c r="G730" s="18">
        <v>150</v>
      </c>
      <c r="H730" s="19">
        <f t="shared" si="1012"/>
        <v>3.0808402291534058</v>
      </c>
      <c r="I730" s="20">
        <f t="shared" si="1013"/>
        <v>308.0840229153406</v>
      </c>
      <c r="J730" s="22">
        <v>968.00000000000011</v>
      </c>
      <c r="K730" s="19">
        <f t="shared" si="1035"/>
        <v>1.2457520379334999</v>
      </c>
      <c r="L730" s="19">
        <f t="shared" si="1036"/>
        <v>17.609703267035552</v>
      </c>
      <c r="M730" s="19">
        <f t="shared" si="1037"/>
        <v>0.70438813068142214</v>
      </c>
      <c r="N730" s="19">
        <f t="shared" si="1038"/>
        <v>16.253756115473816</v>
      </c>
      <c r="O730" s="19">
        <f t="shared" si="1039"/>
        <v>0.65015024461895266</v>
      </c>
      <c r="P730" s="19">
        <f t="shared" si="1040"/>
        <v>1.3545383753003748</v>
      </c>
      <c r="Q730" s="19">
        <f t="shared" si="1041"/>
        <v>8.4526575681770648</v>
      </c>
      <c r="R730" s="19">
        <f t="shared" si="1042"/>
        <v>6.3389648850347884</v>
      </c>
      <c r="S730" s="19">
        <f t="shared" si="1043"/>
        <v>14.791622453211854</v>
      </c>
      <c r="T730" s="19">
        <f t="shared" si="1044"/>
        <v>0.59166489812847423</v>
      </c>
      <c r="U730" s="21">
        <f t="shared" si="1045"/>
        <v>33.863459382509369</v>
      </c>
    </row>
    <row r="731" spans="1:21" ht="16" hidden="1" thickBot="1" x14ac:dyDescent="0.25">
      <c r="A731" s="14"/>
      <c r="B731" s="15"/>
      <c r="C731" s="16"/>
      <c r="D731" s="16"/>
      <c r="E731" s="17"/>
      <c r="F731" s="17"/>
      <c r="G731" s="18"/>
      <c r="H731" s="19"/>
      <c r="I731" s="20"/>
      <c r="J731" s="20"/>
      <c r="K731" s="19"/>
      <c r="L731" s="19"/>
      <c r="M731" s="19"/>
      <c r="N731" s="19"/>
      <c r="O731" s="19"/>
      <c r="P731" s="19"/>
      <c r="Q731" s="19"/>
      <c r="R731" s="19"/>
      <c r="S731" s="19"/>
      <c r="T731" s="19"/>
      <c r="U731" s="21"/>
    </row>
    <row r="732" spans="1:21" ht="16" hidden="1" thickBot="1" x14ac:dyDescent="0.25">
      <c r="A732" s="14">
        <v>2015</v>
      </c>
      <c r="B732" s="15" t="s">
        <v>28</v>
      </c>
      <c r="C732" s="16" t="s">
        <v>22</v>
      </c>
      <c r="D732" s="16" t="str">
        <f>A732&amp;"_"&amp;B732&amp;"_"&amp;C732</f>
        <v>2015_2015 Sample Plot # 07_Avi</v>
      </c>
      <c r="E732" s="17">
        <v>3</v>
      </c>
      <c r="F732" s="17">
        <f t="shared" si="1011"/>
        <v>0.9</v>
      </c>
      <c r="G732" s="18">
        <v>90</v>
      </c>
      <c r="H732" s="19">
        <f t="shared" si="1012"/>
        <v>0.91024824952259709</v>
      </c>
      <c r="I732" s="20">
        <f t="shared" si="1013"/>
        <v>91.024824952259706</v>
      </c>
      <c r="J732" s="22">
        <v>286</v>
      </c>
      <c r="K732" s="19">
        <f t="shared" ref="K732:K733" si="1046">2.14*(LOG(H732,10))+0.2</f>
        <v>0.11260208418968938</v>
      </c>
      <c r="L732" s="19">
        <f t="shared" ref="L732:L733" si="1047">10^K732</f>
        <v>1.2959912942336829</v>
      </c>
      <c r="M732" s="19">
        <f t="shared" ref="M732:M733" si="1048">L732*40/1000</f>
        <v>5.1839651769347316E-2</v>
      </c>
      <c r="N732" s="19">
        <f t="shared" ref="N732:N733" si="1049">0.923*L732</f>
        <v>1.1961999645776893</v>
      </c>
      <c r="O732" s="19">
        <f t="shared" ref="O732:O733" si="1050">N732*40/1000</f>
        <v>4.7847998583107565E-2</v>
      </c>
      <c r="P732" s="19">
        <f t="shared" ref="P732:P733" si="1051">M732+O732</f>
        <v>9.9687650352454887E-2</v>
      </c>
      <c r="Q732" s="19">
        <f t="shared" ref="Q732:Q733" si="1052">L732*0.48</f>
        <v>0.62207582123216776</v>
      </c>
      <c r="R732" s="19">
        <f t="shared" ref="R732:R733" si="1053">N732*0.39</f>
        <v>0.46651798618529883</v>
      </c>
      <c r="S732" s="19">
        <f t="shared" ref="S732:S733" si="1054">R732+Q732</f>
        <v>1.0885938074174666</v>
      </c>
      <c r="T732" s="19">
        <f t="shared" ref="T732:T733" si="1055">S732*40/1000</f>
        <v>4.3543752296698664E-2</v>
      </c>
      <c r="U732" s="21">
        <f t="shared" ref="U732:U733" si="1056">(L732+N732)</f>
        <v>2.4921912588113724</v>
      </c>
    </row>
    <row r="733" spans="1:21" ht="16" hidden="1" thickBot="1" x14ac:dyDescent="0.25">
      <c r="A733" s="14">
        <v>2015</v>
      </c>
      <c r="B733" s="15" t="s">
        <v>28</v>
      </c>
      <c r="C733" s="16" t="s">
        <v>22</v>
      </c>
      <c r="D733" s="16" t="str">
        <f>A733&amp;"_"&amp;B733&amp;"_"&amp;C733</f>
        <v>2015_2015 Sample Plot # 07_Avi</v>
      </c>
      <c r="E733" s="17">
        <v>4.7</v>
      </c>
      <c r="F733" s="17">
        <f t="shared" si="1011"/>
        <v>1.77</v>
      </c>
      <c r="G733" s="18">
        <v>177</v>
      </c>
      <c r="H733" s="19">
        <f t="shared" si="1012"/>
        <v>3.0248249522597077</v>
      </c>
      <c r="I733" s="20">
        <f t="shared" si="1013"/>
        <v>302.48249522597075</v>
      </c>
      <c r="J733" s="22">
        <v>950.40000000000009</v>
      </c>
      <c r="K733" s="19">
        <f t="shared" si="1046"/>
        <v>1.2286985284369707</v>
      </c>
      <c r="L733" s="19">
        <f t="shared" si="1047"/>
        <v>16.931620603914972</v>
      </c>
      <c r="M733" s="19">
        <f t="shared" si="1048"/>
        <v>0.67726482415659894</v>
      </c>
      <c r="N733" s="19">
        <f t="shared" si="1049"/>
        <v>15.627885817413519</v>
      </c>
      <c r="O733" s="19">
        <f t="shared" si="1050"/>
        <v>0.6251154326965408</v>
      </c>
      <c r="P733" s="19">
        <f t="shared" si="1051"/>
        <v>1.3023802568531397</v>
      </c>
      <c r="Q733" s="19">
        <f t="shared" si="1052"/>
        <v>8.1271778898791869</v>
      </c>
      <c r="R733" s="19">
        <f t="shared" si="1053"/>
        <v>6.0948754687912725</v>
      </c>
      <c r="S733" s="19">
        <f t="shared" si="1054"/>
        <v>14.222053358670459</v>
      </c>
      <c r="T733" s="19">
        <f t="shared" si="1055"/>
        <v>0.56888213434681834</v>
      </c>
      <c r="U733" s="21">
        <f t="shared" si="1056"/>
        <v>32.559506421328493</v>
      </c>
    </row>
    <row r="734" spans="1:21" ht="16" hidden="1" thickBot="1" x14ac:dyDescent="0.25">
      <c r="A734" s="14"/>
      <c r="B734" s="15"/>
      <c r="C734" s="16"/>
      <c r="D734" s="16"/>
      <c r="E734" s="17"/>
      <c r="F734" s="17"/>
      <c r="G734" s="18"/>
      <c r="H734" s="19"/>
      <c r="I734" s="20"/>
      <c r="J734" s="20"/>
      <c r="K734" s="19"/>
      <c r="L734" s="19"/>
      <c r="M734" s="19"/>
      <c r="N734" s="19"/>
      <c r="O734" s="19"/>
      <c r="P734" s="19"/>
      <c r="Q734" s="19"/>
      <c r="R734" s="19"/>
      <c r="S734" s="19"/>
      <c r="T734" s="19"/>
      <c r="U734" s="21"/>
    </row>
    <row r="735" spans="1:21" ht="16" hidden="1" thickBot="1" x14ac:dyDescent="0.25">
      <c r="A735" s="23">
        <v>2015</v>
      </c>
      <c r="B735" s="24" t="s">
        <v>28</v>
      </c>
      <c r="C735" s="25" t="s">
        <v>22</v>
      </c>
      <c r="D735" s="25" t="str">
        <f>A735&amp;"_"&amp;B735&amp;"_"&amp;C735</f>
        <v>2015_2015 Sample Plot # 07_Avi</v>
      </c>
      <c r="E735" s="26">
        <v>2</v>
      </c>
      <c r="F735" s="26">
        <f t="shared" si="1011"/>
        <v>0.9</v>
      </c>
      <c r="G735" s="27">
        <v>90</v>
      </c>
      <c r="H735" s="28">
        <f t="shared" si="1012"/>
        <v>0.80521960534691284</v>
      </c>
      <c r="I735" s="29">
        <f t="shared" si="1013"/>
        <v>80.521960534691289</v>
      </c>
      <c r="J735" s="46">
        <v>253.00000000000003</v>
      </c>
      <c r="K735" s="28">
        <f>2.14*(LOG(H735,10))+0.2</f>
        <v>-1.3433113902122373E-3</v>
      </c>
      <c r="L735" s="28">
        <f t="shared" ref="L735" si="1057">10^K735</f>
        <v>0.99691168988853507</v>
      </c>
      <c r="M735" s="28">
        <f t="shared" ref="M735" si="1058">L735*40/1000</f>
        <v>3.98764675955414E-2</v>
      </c>
      <c r="N735" s="28">
        <f t="shared" ref="N735" si="1059">0.923*L735</f>
        <v>0.92014948976711786</v>
      </c>
      <c r="O735" s="28">
        <f t="shared" ref="O735:O790" si="1060">N735*40/1000</f>
        <v>3.6805979590684712E-2</v>
      </c>
      <c r="P735" s="28">
        <f t="shared" ref="P735:P790" si="1061">M735+O735</f>
        <v>7.6682447186226105E-2</v>
      </c>
      <c r="Q735" s="28">
        <f t="shared" ref="Q735" si="1062">L735*0.48</f>
        <v>0.47851761114649682</v>
      </c>
      <c r="R735" s="28">
        <f t="shared" ref="R735:R790" si="1063">N735*0.39</f>
        <v>0.35885830100917598</v>
      </c>
      <c r="S735" s="28">
        <f t="shared" ref="S735:S790" si="1064">R735+Q735</f>
        <v>0.83737591215567275</v>
      </c>
      <c r="T735" s="28">
        <f t="shared" ref="T735:T790" si="1065">S735*40/1000</f>
        <v>3.3495036486226912E-2</v>
      </c>
      <c r="U735" s="30">
        <f t="shared" ref="U735" si="1066">(L735+N735)</f>
        <v>1.9170611796556529</v>
      </c>
    </row>
    <row r="736" spans="1:21" ht="16" hidden="1" thickBot="1" x14ac:dyDescent="0.25">
      <c r="A736" s="31"/>
      <c r="B736" s="32"/>
      <c r="C736" s="33"/>
      <c r="D736" s="33"/>
      <c r="E736" s="34"/>
      <c r="F736" s="34"/>
      <c r="G736" s="35"/>
      <c r="H736" s="36"/>
      <c r="I736" s="22"/>
      <c r="J736" s="22"/>
      <c r="K736" s="36"/>
      <c r="L736" s="36"/>
      <c r="M736" s="36"/>
      <c r="N736" s="36"/>
      <c r="O736" s="36"/>
      <c r="P736" s="36"/>
      <c r="Q736" s="36"/>
      <c r="R736" s="36"/>
      <c r="S736" s="36"/>
      <c r="T736" s="36"/>
      <c r="U736" s="37"/>
    </row>
    <row r="737" spans="1:21" ht="16" hidden="1" thickBot="1" x14ac:dyDescent="0.25">
      <c r="A737" s="14"/>
      <c r="B737" s="15"/>
      <c r="C737" s="16"/>
      <c r="D737" s="16"/>
      <c r="E737" s="17"/>
      <c r="F737" s="17"/>
      <c r="G737" s="18"/>
      <c r="H737" s="19"/>
      <c r="I737" s="20"/>
      <c r="J737" s="20"/>
      <c r="K737" s="19"/>
      <c r="L737" s="19"/>
      <c r="M737" s="19"/>
      <c r="N737" s="19"/>
      <c r="O737" s="19"/>
      <c r="P737" s="19"/>
      <c r="Q737" s="19"/>
      <c r="R737" s="19"/>
      <c r="S737" s="19"/>
      <c r="T737" s="19"/>
      <c r="U737" s="21"/>
    </row>
    <row r="738" spans="1:21" ht="16" hidden="1" thickBot="1" x14ac:dyDescent="0.25">
      <c r="A738" s="14"/>
      <c r="B738" s="15"/>
      <c r="C738" s="16"/>
      <c r="D738" s="16"/>
      <c r="E738" s="17"/>
      <c r="F738" s="17"/>
      <c r="G738" s="18"/>
      <c r="H738" s="19"/>
      <c r="I738" s="20"/>
      <c r="J738" s="20"/>
      <c r="K738" s="19"/>
      <c r="L738" s="19"/>
      <c r="M738" s="19"/>
      <c r="N738" s="19"/>
      <c r="O738" s="19"/>
      <c r="P738" s="19"/>
      <c r="Q738" s="19"/>
      <c r="R738" s="19"/>
      <c r="S738" s="19"/>
      <c r="T738" s="19"/>
      <c r="U738" s="21"/>
    </row>
    <row r="739" spans="1:21" ht="16" hidden="1" thickBot="1" x14ac:dyDescent="0.25">
      <c r="A739" s="14"/>
      <c r="B739" s="15"/>
      <c r="C739" s="16"/>
      <c r="D739" s="16"/>
      <c r="E739" s="17"/>
      <c r="F739" s="17"/>
      <c r="G739" s="18"/>
      <c r="H739" s="19"/>
      <c r="I739" s="20"/>
      <c r="J739" s="20"/>
      <c r="K739" s="19"/>
      <c r="L739" s="19"/>
      <c r="M739" s="19"/>
      <c r="N739" s="19"/>
      <c r="O739" s="19"/>
      <c r="P739" s="19"/>
      <c r="Q739" s="19"/>
      <c r="R739" s="19"/>
      <c r="S739" s="19"/>
      <c r="T739" s="19"/>
      <c r="U739" s="21"/>
    </row>
    <row r="740" spans="1:21" ht="16" hidden="1" thickBot="1" x14ac:dyDescent="0.25">
      <c r="A740" s="14"/>
      <c r="B740" s="15"/>
      <c r="C740" s="16"/>
      <c r="D740" s="16"/>
      <c r="E740" s="17"/>
      <c r="F740" s="17"/>
      <c r="G740" s="18"/>
      <c r="H740" s="19"/>
      <c r="I740" s="20"/>
      <c r="J740" s="20"/>
      <c r="K740" s="19"/>
      <c r="L740" s="19"/>
      <c r="M740" s="19"/>
      <c r="N740" s="19"/>
      <c r="O740" s="19"/>
      <c r="P740" s="19"/>
      <c r="Q740" s="19"/>
      <c r="R740" s="19"/>
      <c r="S740" s="19"/>
      <c r="T740" s="19"/>
      <c r="U740" s="21"/>
    </row>
    <row r="741" spans="1:21" ht="16" hidden="1" thickBot="1" x14ac:dyDescent="0.25">
      <c r="A741" s="14"/>
      <c r="B741" s="15"/>
      <c r="C741" s="16"/>
      <c r="D741" s="16"/>
      <c r="E741" s="17"/>
      <c r="F741" s="17"/>
      <c r="G741" s="18"/>
      <c r="H741" s="19"/>
      <c r="I741" s="20"/>
      <c r="J741" s="20"/>
      <c r="K741" s="19"/>
      <c r="L741" s="19"/>
      <c r="M741" s="19"/>
      <c r="N741" s="19"/>
      <c r="O741" s="19"/>
      <c r="P741" s="19"/>
      <c r="Q741" s="19"/>
      <c r="R741" s="19"/>
      <c r="S741" s="19"/>
      <c r="T741" s="19"/>
      <c r="U741" s="21"/>
    </row>
    <row r="742" spans="1:21" ht="16" hidden="1" thickBot="1" x14ac:dyDescent="0.25">
      <c r="A742" s="14"/>
      <c r="B742" s="15"/>
      <c r="C742" s="16"/>
      <c r="D742" s="16"/>
      <c r="E742" s="17"/>
      <c r="F742" s="17"/>
      <c r="G742" s="18"/>
      <c r="H742" s="19"/>
      <c r="I742" s="20"/>
      <c r="J742" s="20"/>
      <c r="K742" s="19"/>
      <c r="L742" s="19"/>
      <c r="M742" s="19"/>
      <c r="N742" s="19"/>
      <c r="O742" s="19"/>
      <c r="P742" s="19"/>
      <c r="Q742" s="19"/>
      <c r="R742" s="19"/>
      <c r="S742" s="19"/>
      <c r="T742" s="19"/>
      <c r="U742" s="21"/>
    </row>
    <row r="743" spans="1:21" ht="16" hidden="1" thickBot="1" x14ac:dyDescent="0.25">
      <c r="A743" s="14"/>
      <c r="B743" s="15"/>
      <c r="C743" s="16"/>
      <c r="D743" s="16"/>
      <c r="E743" s="17"/>
      <c r="F743" s="17"/>
      <c r="G743" s="18"/>
      <c r="H743" s="19"/>
      <c r="I743" s="20"/>
      <c r="J743" s="20"/>
      <c r="K743" s="19"/>
      <c r="L743" s="19"/>
      <c r="M743" s="19"/>
      <c r="N743" s="19"/>
      <c r="O743" s="19"/>
      <c r="P743" s="19"/>
      <c r="Q743" s="19"/>
      <c r="R743" s="19"/>
      <c r="S743" s="19"/>
      <c r="T743" s="19"/>
      <c r="U743" s="21"/>
    </row>
    <row r="744" spans="1:21" ht="16" hidden="1" thickBot="1" x14ac:dyDescent="0.25">
      <c r="A744" s="14"/>
      <c r="B744" s="15"/>
      <c r="C744" s="16"/>
      <c r="D744" s="16"/>
      <c r="E744" s="17"/>
      <c r="F744" s="17"/>
      <c r="G744" s="18"/>
      <c r="H744" s="19"/>
      <c r="I744" s="20"/>
      <c r="J744" s="20"/>
      <c r="K744" s="19"/>
      <c r="L744" s="19"/>
      <c r="M744" s="19"/>
      <c r="N744" s="19"/>
      <c r="O744" s="19"/>
      <c r="P744" s="19"/>
      <c r="Q744" s="19"/>
      <c r="R744" s="19"/>
      <c r="S744" s="19"/>
      <c r="T744" s="19"/>
      <c r="U744" s="21"/>
    </row>
    <row r="745" spans="1:21" ht="16" hidden="1" thickBot="1" x14ac:dyDescent="0.25">
      <c r="A745" s="14"/>
      <c r="B745" s="15"/>
      <c r="C745" s="16"/>
      <c r="D745" s="16"/>
      <c r="E745" s="17"/>
      <c r="F745" s="17"/>
      <c r="G745" s="18"/>
      <c r="H745" s="19"/>
      <c r="I745" s="20"/>
      <c r="J745" s="20"/>
      <c r="K745" s="19"/>
      <c r="L745" s="19"/>
      <c r="M745" s="19"/>
      <c r="N745" s="19"/>
      <c r="O745" s="19"/>
      <c r="P745" s="19"/>
      <c r="Q745" s="19"/>
      <c r="R745" s="19"/>
      <c r="S745" s="19"/>
      <c r="T745" s="19"/>
      <c r="U745" s="21"/>
    </row>
    <row r="746" spans="1:21" ht="16" hidden="1" thickBot="1" x14ac:dyDescent="0.25">
      <c r="A746" s="14"/>
      <c r="B746" s="15"/>
      <c r="C746" s="16"/>
      <c r="D746" s="16"/>
      <c r="E746" s="17"/>
      <c r="F746" s="17"/>
      <c r="G746" s="18"/>
      <c r="H746" s="19"/>
      <c r="I746" s="20"/>
      <c r="J746" s="20"/>
      <c r="K746" s="19"/>
      <c r="L746" s="19"/>
      <c r="M746" s="19"/>
      <c r="N746" s="19"/>
      <c r="O746" s="19"/>
      <c r="P746" s="19"/>
      <c r="Q746" s="19"/>
      <c r="R746" s="19"/>
      <c r="S746" s="19"/>
      <c r="T746" s="19"/>
      <c r="U746" s="21"/>
    </row>
    <row r="747" spans="1:21" ht="16" hidden="1" thickBot="1" x14ac:dyDescent="0.25">
      <c r="A747" s="14"/>
      <c r="B747" s="15"/>
      <c r="C747" s="16"/>
      <c r="D747" s="16"/>
      <c r="E747" s="17"/>
      <c r="F747" s="17"/>
      <c r="G747" s="18"/>
      <c r="H747" s="19"/>
      <c r="I747" s="20"/>
      <c r="J747" s="20"/>
      <c r="K747" s="19"/>
      <c r="L747" s="19"/>
      <c r="M747" s="19"/>
      <c r="N747" s="19"/>
      <c r="O747" s="19"/>
      <c r="P747" s="19"/>
      <c r="Q747" s="19"/>
      <c r="R747" s="19"/>
      <c r="S747" s="19"/>
      <c r="T747" s="19"/>
      <c r="U747" s="21"/>
    </row>
    <row r="748" spans="1:21" ht="16" hidden="1" thickBot="1" x14ac:dyDescent="0.25">
      <c r="A748" s="14"/>
      <c r="B748" s="15"/>
      <c r="C748" s="16"/>
      <c r="D748" s="16"/>
      <c r="E748" s="17"/>
      <c r="F748" s="17"/>
      <c r="G748" s="18"/>
      <c r="H748" s="19"/>
      <c r="I748" s="20"/>
      <c r="J748" s="20"/>
      <c r="K748" s="19"/>
      <c r="L748" s="19"/>
      <c r="M748" s="19"/>
      <c r="N748" s="19"/>
      <c r="O748" s="19"/>
      <c r="P748" s="19"/>
      <c r="Q748" s="19"/>
      <c r="R748" s="19"/>
      <c r="S748" s="19"/>
      <c r="T748" s="19"/>
      <c r="U748" s="21"/>
    </row>
    <row r="749" spans="1:21" ht="16" hidden="1" thickBot="1" x14ac:dyDescent="0.25">
      <c r="A749" s="14"/>
      <c r="B749" s="15"/>
      <c r="C749" s="16"/>
      <c r="D749" s="16"/>
      <c r="E749" s="17"/>
      <c r="F749" s="17"/>
      <c r="G749" s="18"/>
      <c r="H749" s="19"/>
      <c r="I749" s="20"/>
      <c r="J749" s="20"/>
      <c r="K749" s="19"/>
      <c r="L749" s="19"/>
      <c r="M749" s="19"/>
      <c r="N749" s="19"/>
      <c r="O749" s="19"/>
      <c r="P749" s="19"/>
      <c r="Q749" s="19"/>
      <c r="R749" s="19"/>
      <c r="S749" s="19"/>
      <c r="T749" s="19"/>
      <c r="U749" s="21"/>
    </row>
    <row r="750" spans="1:21" ht="16" hidden="1" thickBot="1" x14ac:dyDescent="0.25">
      <c r="A750" s="14"/>
      <c r="B750" s="15"/>
      <c r="C750" s="16"/>
      <c r="D750" s="16"/>
      <c r="E750" s="17"/>
      <c r="F750" s="17"/>
      <c r="G750" s="18"/>
      <c r="H750" s="19"/>
      <c r="I750" s="20"/>
      <c r="J750" s="20"/>
      <c r="K750" s="19"/>
      <c r="L750" s="19"/>
      <c r="M750" s="19"/>
      <c r="N750" s="19"/>
      <c r="O750" s="19"/>
      <c r="P750" s="19"/>
      <c r="Q750" s="19"/>
      <c r="R750" s="19"/>
      <c r="S750" s="19"/>
      <c r="T750" s="19"/>
      <c r="U750" s="21"/>
    </row>
    <row r="751" spans="1:21" ht="16" hidden="1" thickBot="1" x14ac:dyDescent="0.25">
      <c r="A751" s="14"/>
      <c r="B751" s="15"/>
      <c r="C751" s="16"/>
      <c r="D751" s="16"/>
      <c r="E751" s="17"/>
      <c r="F751" s="17"/>
      <c r="G751" s="18"/>
      <c r="H751" s="19"/>
      <c r="I751" s="20"/>
      <c r="J751" s="20"/>
      <c r="K751" s="19"/>
      <c r="L751" s="19"/>
      <c r="M751" s="19"/>
      <c r="N751" s="19"/>
      <c r="O751" s="19"/>
      <c r="P751" s="19"/>
      <c r="Q751" s="19"/>
      <c r="R751" s="19"/>
      <c r="S751" s="19"/>
      <c r="T751" s="19"/>
      <c r="U751" s="21"/>
    </row>
    <row r="752" spans="1:21" ht="16" hidden="1" thickBot="1" x14ac:dyDescent="0.25">
      <c r="A752" s="14">
        <v>2016</v>
      </c>
      <c r="B752" s="15" t="s">
        <v>29</v>
      </c>
      <c r="C752" s="16" t="s">
        <v>22</v>
      </c>
      <c r="D752" s="16" t="str">
        <f>A752&amp;"_"&amp;B752&amp;"_"&amp;C752</f>
        <v>2016_2016 Sample Plot # 01_Avi</v>
      </c>
      <c r="E752" s="17">
        <v>3.3</v>
      </c>
      <c r="F752" s="17">
        <f t="shared" si="1011"/>
        <v>1.3</v>
      </c>
      <c r="G752" s="18">
        <v>130</v>
      </c>
      <c r="H752" s="19">
        <f t="shared" si="1012"/>
        <v>1.9414385741565883</v>
      </c>
      <c r="I752" s="20">
        <f t="shared" si="1013"/>
        <v>194.14385741565883</v>
      </c>
      <c r="J752" s="20">
        <v>610</v>
      </c>
      <c r="K752" s="19">
        <f>2.14*(LOG(H752,10))+0.2</f>
        <v>0.81658462021657896</v>
      </c>
      <c r="L752" s="19">
        <f t="shared" ref="L752" si="1067">10^K752</f>
        <v>6.5551799795873018</v>
      </c>
      <c r="M752" s="19">
        <f t="shared" si="988"/>
        <v>0.26220719918349211</v>
      </c>
      <c r="N752" s="19">
        <f t="shared" ref="N752" si="1068">0.923*L752</f>
        <v>6.0504311211590798</v>
      </c>
      <c r="O752" s="19">
        <f t="shared" si="1060"/>
        <v>0.24201724484636319</v>
      </c>
      <c r="P752" s="19">
        <f t="shared" si="1061"/>
        <v>0.50422444402985533</v>
      </c>
      <c r="Q752" s="19">
        <f t="shared" si="992"/>
        <v>3.1464863902019049</v>
      </c>
      <c r="R752" s="19">
        <f t="shared" si="1063"/>
        <v>2.3596681372520414</v>
      </c>
      <c r="S752" s="19">
        <f t="shared" si="1064"/>
        <v>5.5061545274539458</v>
      </c>
      <c r="T752" s="19">
        <f t="shared" si="1065"/>
        <v>0.22024618109815783</v>
      </c>
      <c r="U752" s="21">
        <f t="shared" si="996"/>
        <v>12.605611100746382</v>
      </c>
    </row>
    <row r="753" spans="1:21" ht="16" hidden="1" thickBot="1" x14ac:dyDescent="0.25">
      <c r="A753" s="14"/>
      <c r="B753" s="15"/>
      <c r="C753" s="16"/>
      <c r="D753" s="16"/>
      <c r="E753" s="17"/>
      <c r="F753" s="17"/>
      <c r="G753" s="18"/>
      <c r="H753" s="19"/>
      <c r="I753" s="20"/>
      <c r="J753" s="20"/>
      <c r="K753" s="19"/>
      <c r="L753" s="19"/>
      <c r="M753" s="19"/>
      <c r="N753" s="19"/>
      <c r="O753" s="19"/>
      <c r="P753" s="19"/>
      <c r="Q753" s="19"/>
      <c r="R753" s="19"/>
      <c r="S753" s="19"/>
      <c r="T753" s="19"/>
      <c r="U753" s="21"/>
    </row>
    <row r="754" spans="1:21" ht="16" hidden="1" thickBot="1" x14ac:dyDescent="0.25">
      <c r="A754" s="14"/>
      <c r="B754" s="15"/>
      <c r="C754" s="16"/>
      <c r="D754" s="16"/>
      <c r="E754" s="17"/>
      <c r="F754" s="17"/>
      <c r="G754" s="18"/>
      <c r="H754" s="19"/>
      <c r="I754" s="20"/>
      <c r="J754" s="20"/>
      <c r="K754" s="19"/>
      <c r="L754" s="19"/>
      <c r="M754" s="19"/>
      <c r="N754" s="19"/>
      <c r="O754" s="19"/>
      <c r="P754" s="19"/>
      <c r="Q754" s="19"/>
      <c r="R754" s="19"/>
      <c r="S754" s="19"/>
      <c r="T754" s="19"/>
      <c r="U754" s="21"/>
    </row>
    <row r="755" spans="1:21" ht="16" hidden="1" thickBot="1" x14ac:dyDescent="0.25">
      <c r="A755" s="14"/>
      <c r="B755" s="15"/>
      <c r="C755" s="16"/>
      <c r="D755" s="16"/>
      <c r="E755" s="17"/>
      <c r="F755" s="17"/>
      <c r="G755" s="18"/>
      <c r="H755" s="19"/>
      <c r="I755" s="20"/>
      <c r="J755" s="20"/>
      <c r="K755" s="19"/>
      <c r="L755" s="19"/>
      <c r="M755" s="19"/>
      <c r="N755" s="19"/>
      <c r="O755" s="19"/>
      <c r="P755" s="19"/>
      <c r="Q755" s="19"/>
      <c r="R755" s="19"/>
      <c r="S755" s="19"/>
      <c r="T755" s="19"/>
      <c r="U755" s="21"/>
    </row>
    <row r="756" spans="1:21" ht="16" hidden="1" thickBot="1" x14ac:dyDescent="0.25">
      <c r="A756" s="14"/>
      <c r="B756" s="15"/>
      <c r="C756" s="16"/>
      <c r="D756" s="16"/>
      <c r="E756" s="17"/>
      <c r="F756" s="17"/>
      <c r="G756" s="18"/>
      <c r="H756" s="19"/>
      <c r="I756" s="20"/>
      <c r="J756" s="20"/>
      <c r="K756" s="19"/>
      <c r="L756" s="19"/>
      <c r="M756" s="19"/>
      <c r="N756" s="19"/>
      <c r="O756" s="19"/>
      <c r="P756" s="19"/>
      <c r="Q756" s="19"/>
      <c r="R756" s="19"/>
      <c r="S756" s="19"/>
      <c r="T756" s="19"/>
      <c r="U756" s="21"/>
    </row>
    <row r="757" spans="1:21" ht="16" hidden="1" thickBot="1" x14ac:dyDescent="0.25">
      <c r="A757" s="14"/>
      <c r="B757" s="15"/>
      <c r="C757" s="16"/>
      <c r="D757" s="16"/>
      <c r="E757" s="17"/>
      <c r="F757" s="17"/>
      <c r="G757" s="18"/>
      <c r="H757" s="19"/>
      <c r="I757" s="20"/>
      <c r="J757" s="20"/>
      <c r="K757" s="19"/>
      <c r="L757" s="19"/>
      <c r="M757" s="19"/>
      <c r="N757" s="19"/>
      <c r="O757" s="19"/>
      <c r="P757" s="19"/>
      <c r="Q757" s="19"/>
      <c r="R757" s="19"/>
      <c r="S757" s="19"/>
      <c r="T757" s="19"/>
      <c r="U757" s="21"/>
    </row>
    <row r="758" spans="1:21" ht="16" hidden="1" thickBot="1" x14ac:dyDescent="0.25">
      <c r="A758" s="14"/>
      <c r="B758" s="15"/>
      <c r="C758" s="16"/>
      <c r="D758" s="16"/>
      <c r="E758" s="17"/>
      <c r="F758" s="17"/>
      <c r="G758" s="18"/>
      <c r="H758" s="19"/>
      <c r="I758" s="20"/>
      <c r="J758" s="20"/>
      <c r="K758" s="19"/>
      <c r="L758" s="19"/>
      <c r="M758" s="19"/>
      <c r="N758" s="19"/>
      <c r="O758" s="19"/>
      <c r="P758" s="19"/>
      <c r="Q758" s="19"/>
      <c r="R758" s="19"/>
      <c r="S758" s="19"/>
      <c r="T758" s="19"/>
      <c r="U758" s="21"/>
    </row>
    <row r="759" spans="1:21" ht="16" hidden="1" thickBot="1" x14ac:dyDescent="0.25">
      <c r="A759" s="14">
        <v>2016</v>
      </c>
      <c r="B759" s="15" t="s">
        <v>29</v>
      </c>
      <c r="C759" s="16" t="s">
        <v>22</v>
      </c>
      <c r="D759" s="16" t="str">
        <f>A759&amp;"_"&amp;B759&amp;"_"&amp;C759</f>
        <v>2016_2016 Sample Plot # 01_Avi</v>
      </c>
      <c r="E759" s="17">
        <v>3.9</v>
      </c>
      <c r="F759" s="17">
        <f t="shared" si="1011"/>
        <v>1.5</v>
      </c>
      <c r="G759" s="18">
        <v>150</v>
      </c>
      <c r="H759" s="19">
        <f t="shared" si="1012"/>
        <v>1.6549968173138128</v>
      </c>
      <c r="I759" s="20">
        <f t="shared" si="1013"/>
        <v>165.49968173138129</v>
      </c>
      <c r="J759" s="20">
        <v>520</v>
      </c>
      <c r="K759" s="19">
        <f>2.14*(LOG(H759,10))+0.2</f>
        <v>0.66822592867200736</v>
      </c>
      <c r="L759" s="19">
        <f t="shared" ref="L759" si="1069">10^K759</f>
        <v>4.6582836372835894</v>
      </c>
      <c r="M759" s="19">
        <f t="shared" ref="M759:M831" si="1070">L759*40/1000</f>
        <v>0.18633134549134356</v>
      </c>
      <c r="N759" s="19">
        <f t="shared" ref="N759" si="1071">0.923*L759</f>
        <v>4.2995957972127536</v>
      </c>
      <c r="O759" s="19">
        <f t="shared" si="1060"/>
        <v>0.17198383188851013</v>
      </c>
      <c r="P759" s="19">
        <f t="shared" si="1061"/>
        <v>0.35831517737985369</v>
      </c>
      <c r="Q759" s="19">
        <f t="shared" ref="Q759:Q831" si="1072">L759*0.48</f>
        <v>2.2359761458961227</v>
      </c>
      <c r="R759" s="19">
        <f t="shared" si="1063"/>
        <v>1.6768423609129739</v>
      </c>
      <c r="S759" s="19">
        <f t="shared" si="1064"/>
        <v>3.9128185068090966</v>
      </c>
      <c r="T759" s="19">
        <f t="shared" si="1065"/>
        <v>0.15651274027236386</v>
      </c>
      <c r="U759" s="21">
        <f t="shared" ref="U759:U831" si="1073">(L759+N759)</f>
        <v>8.9578794344963431</v>
      </c>
    </row>
    <row r="760" spans="1:21" ht="16" hidden="1" thickBot="1" x14ac:dyDescent="0.25">
      <c r="A760" s="14"/>
      <c r="B760" s="15"/>
      <c r="C760" s="16"/>
      <c r="D760" s="16"/>
      <c r="E760" s="17"/>
      <c r="F760" s="17"/>
      <c r="G760" s="18"/>
      <c r="H760" s="19"/>
      <c r="I760" s="20"/>
      <c r="J760" s="20"/>
      <c r="K760" s="19"/>
      <c r="L760" s="19"/>
      <c r="M760" s="19"/>
      <c r="N760" s="19"/>
      <c r="O760" s="19"/>
      <c r="P760" s="19"/>
      <c r="Q760" s="19"/>
      <c r="R760" s="19"/>
      <c r="S760" s="19"/>
      <c r="T760" s="19"/>
      <c r="U760" s="21"/>
    </row>
    <row r="761" spans="1:21" ht="16" hidden="1" thickBot="1" x14ac:dyDescent="0.25">
      <c r="A761" s="14"/>
      <c r="B761" s="15"/>
      <c r="C761" s="16"/>
      <c r="D761" s="16"/>
      <c r="E761" s="17"/>
      <c r="F761" s="17"/>
      <c r="G761" s="18"/>
      <c r="H761" s="19"/>
      <c r="I761" s="20"/>
      <c r="J761" s="20"/>
      <c r="K761" s="19"/>
      <c r="L761" s="19"/>
      <c r="M761" s="19"/>
      <c r="N761" s="19"/>
      <c r="O761" s="19"/>
      <c r="P761" s="19"/>
      <c r="Q761" s="19"/>
      <c r="R761" s="19"/>
      <c r="S761" s="19"/>
      <c r="T761" s="19"/>
      <c r="U761" s="21"/>
    </row>
    <row r="762" spans="1:21" ht="16" hidden="1" thickBot="1" x14ac:dyDescent="0.25">
      <c r="A762" s="14"/>
      <c r="B762" s="15"/>
      <c r="C762" s="16"/>
      <c r="D762" s="16"/>
      <c r="E762" s="17"/>
      <c r="F762" s="17"/>
      <c r="G762" s="18"/>
      <c r="H762" s="19"/>
      <c r="I762" s="20"/>
      <c r="J762" s="20"/>
      <c r="K762" s="19"/>
      <c r="L762" s="19"/>
      <c r="M762" s="19"/>
      <c r="N762" s="19"/>
      <c r="O762" s="19"/>
      <c r="P762" s="19"/>
      <c r="Q762" s="19"/>
      <c r="R762" s="19"/>
      <c r="S762" s="19"/>
      <c r="T762" s="19"/>
      <c r="U762" s="21"/>
    </row>
    <row r="763" spans="1:21" ht="16" hidden="1" thickBot="1" x14ac:dyDescent="0.25">
      <c r="A763" s="14">
        <v>2016</v>
      </c>
      <c r="B763" s="15" t="s">
        <v>29</v>
      </c>
      <c r="C763" s="16" t="s">
        <v>22</v>
      </c>
      <c r="D763" s="16" t="str">
        <f>A763&amp;"_"&amp;B763&amp;"_"&amp;C763</f>
        <v>2016_2016 Sample Plot # 01_Avi</v>
      </c>
      <c r="E763" s="17">
        <v>4.3</v>
      </c>
      <c r="F763" s="17">
        <f t="shared" si="1011"/>
        <v>1.8</v>
      </c>
      <c r="G763" s="18">
        <v>180</v>
      </c>
      <c r="H763" s="19">
        <f t="shared" si="1012"/>
        <v>3.2304264799490774</v>
      </c>
      <c r="I763" s="20">
        <f t="shared" si="1013"/>
        <v>323.04264799490772</v>
      </c>
      <c r="J763" s="20">
        <v>1015</v>
      </c>
      <c r="K763" s="19">
        <f>2.14*(LOG(H763,10))+0.2</f>
        <v>1.2898161037068931</v>
      </c>
      <c r="L763" s="19">
        <f t="shared" ref="L763" si="1074">10^K763</f>
        <v>19.490191384547721</v>
      </c>
      <c r="M763" s="19">
        <f t="shared" si="1070"/>
        <v>0.7796076553819089</v>
      </c>
      <c r="N763" s="19">
        <f t="shared" ref="N763" si="1075">0.923*L763</f>
        <v>17.989446647937548</v>
      </c>
      <c r="O763" s="19">
        <f t="shared" si="1060"/>
        <v>0.71957786591750184</v>
      </c>
      <c r="P763" s="19">
        <f t="shared" si="1061"/>
        <v>1.4991855212994107</v>
      </c>
      <c r="Q763" s="19">
        <f t="shared" si="1072"/>
        <v>9.355291864582906</v>
      </c>
      <c r="R763" s="19">
        <f t="shared" si="1063"/>
        <v>7.0158841926956441</v>
      </c>
      <c r="S763" s="19">
        <f t="shared" si="1064"/>
        <v>16.37117605727855</v>
      </c>
      <c r="T763" s="19">
        <f t="shared" si="1065"/>
        <v>0.65484704229114199</v>
      </c>
      <c r="U763" s="21">
        <f t="shared" si="1073"/>
        <v>37.479638032485269</v>
      </c>
    </row>
    <row r="764" spans="1:21" ht="16" hidden="1" thickBot="1" x14ac:dyDescent="0.25">
      <c r="A764" s="14"/>
      <c r="B764" s="15"/>
      <c r="C764" s="16"/>
      <c r="D764" s="16"/>
      <c r="E764" s="17"/>
      <c r="F764" s="17"/>
      <c r="G764" s="18"/>
      <c r="H764" s="19"/>
      <c r="I764" s="20"/>
      <c r="J764" s="20"/>
      <c r="K764" s="19"/>
      <c r="L764" s="19"/>
      <c r="M764" s="19"/>
      <c r="N764" s="19"/>
      <c r="O764" s="19"/>
      <c r="P764" s="19"/>
      <c r="Q764" s="19"/>
      <c r="R764" s="19"/>
      <c r="S764" s="19"/>
      <c r="T764" s="19"/>
      <c r="U764" s="21"/>
    </row>
    <row r="765" spans="1:21" ht="16" hidden="1" thickBot="1" x14ac:dyDescent="0.25">
      <c r="A765" s="14"/>
      <c r="B765" s="15"/>
      <c r="C765" s="16"/>
      <c r="D765" s="16"/>
      <c r="E765" s="17"/>
      <c r="F765" s="17"/>
      <c r="G765" s="18"/>
      <c r="H765" s="19"/>
      <c r="I765" s="20"/>
      <c r="J765" s="20"/>
      <c r="K765" s="19"/>
      <c r="L765" s="19"/>
      <c r="M765" s="19"/>
      <c r="N765" s="19"/>
      <c r="O765" s="19"/>
      <c r="P765" s="19"/>
      <c r="Q765" s="19"/>
      <c r="R765" s="19"/>
      <c r="S765" s="19"/>
      <c r="T765" s="19"/>
      <c r="U765" s="21"/>
    </row>
    <row r="766" spans="1:21" ht="16" hidden="1" thickBot="1" x14ac:dyDescent="0.25">
      <c r="A766" s="14"/>
      <c r="B766" s="15"/>
      <c r="C766" s="16"/>
      <c r="D766" s="16"/>
      <c r="E766" s="17"/>
      <c r="F766" s="17"/>
      <c r="G766" s="18"/>
      <c r="H766" s="19"/>
      <c r="I766" s="20"/>
      <c r="J766" s="20"/>
      <c r="K766" s="19"/>
      <c r="L766" s="19"/>
      <c r="M766" s="19"/>
      <c r="N766" s="19"/>
      <c r="O766" s="19"/>
      <c r="P766" s="19"/>
      <c r="Q766" s="19"/>
      <c r="R766" s="19"/>
      <c r="S766" s="19"/>
      <c r="T766" s="19"/>
      <c r="U766" s="21"/>
    </row>
    <row r="767" spans="1:21" ht="16" hidden="1" thickBot="1" x14ac:dyDescent="0.25">
      <c r="A767" s="14"/>
      <c r="B767" s="15"/>
      <c r="C767" s="16"/>
      <c r="D767" s="16"/>
      <c r="E767" s="17"/>
      <c r="F767" s="17"/>
      <c r="G767" s="18"/>
      <c r="H767" s="19"/>
      <c r="I767" s="20"/>
      <c r="J767" s="20"/>
      <c r="K767" s="19"/>
      <c r="L767" s="19"/>
      <c r="M767" s="19"/>
      <c r="N767" s="19"/>
      <c r="O767" s="19"/>
      <c r="P767" s="19"/>
      <c r="Q767" s="19"/>
      <c r="R767" s="19"/>
      <c r="S767" s="19"/>
      <c r="T767" s="19"/>
      <c r="U767" s="21"/>
    </row>
    <row r="768" spans="1:21" ht="16" hidden="1" thickBot="1" x14ac:dyDescent="0.25">
      <c r="A768" s="14"/>
      <c r="B768" s="15"/>
      <c r="C768" s="16"/>
      <c r="D768" s="16"/>
      <c r="E768" s="17"/>
      <c r="F768" s="17"/>
      <c r="G768" s="18"/>
      <c r="H768" s="19"/>
      <c r="I768" s="20"/>
      <c r="J768" s="20"/>
      <c r="K768" s="19"/>
      <c r="L768" s="19"/>
      <c r="M768" s="19"/>
      <c r="N768" s="19"/>
      <c r="O768" s="19"/>
      <c r="P768" s="19"/>
      <c r="Q768" s="19"/>
      <c r="R768" s="19"/>
      <c r="S768" s="19"/>
      <c r="T768" s="19"/>
      <c r="U768" s="21"/>
    </row>
    <row r="769" spans="1:21" ht="16" hidden="1" thickBot="1" x14ac:dyDescent="0.25">
      <c r="A769" s="14">
        <v>2016</v>
      </c>
      <c r="B769" s="15" t="s">
        <v>29</v>
      </c>
      <c r="C769" s="16" t="s">
        <v>22</v>
      </c>
      <c r="D769" s="16" t="str">
        <f>A769&amp;"_"&amp;B769&amp;"_"&amp;C769</f>
        <v>2016_2016 Sample Plot # 01_Avi</v>
      </c>
      <c r="E769" s="17">
        <v>4.2</v>
      </c>
      <c r="F769" s="17">
        <f t="shared" si="1011"/>
        <v>2</v>
      </c>
      <c r="G769" s="18">
        <v>200</v>
      </c>
      <c r="H769" s="19">
        <f t="shared" si="1012"/>
        <v>3.2654360280076382</v>
      </c>
      <c r="I769" s="20">
        <f t="shared" si="1013"/>
        <v>326.54360280076384</v>
      </c>
      <c r="J769" s="20">
        <v>1026</v>
      </c>
      <c r="K769" s="19">
        <f t="shared" ref="K769:K770" si="1076">2.14*(LOG(H769,10))+0.2</f>
        <v>1.2998341253537438</v>
      </c>
      <c r="L769" s="19">
        <f t="shared" ref="L769:L770" si="1077">10^K769</f>
        <v>19.945003890215073</v>
      </c>
      <c r="M769" s="19">
        <f t="shared" si="1070"/>
        <v>0.79780015560860296</v>
      </c>
      <c r="N769" s="19">
        <f t="shared" ref="N769:N770" si="1078">0.923*L769</f>
        <v>18.409238590668512</v>
      </c>
      <c r="O769" s="19">
        <f t="shared" si="1060"/>
        <v>0.73636954362674045</v>
      </c>
      <c r="P769" s="19">
        <f t="shared" si="1061"/>
        <v>1.5341696992353433</v>
      </c>
      <c r="Q769" s="19">
        <f t="shared" si="1072"/>
        <v>9.5736018673032355</v>
      </c>
      <c r="R769" s="19">
        <f t="shared" si="1063"/>
        <v>7.1796030503607202</v>
      </c>
      <c r="S769" s="19">
        <f t="shared" si="1064"/>
        <v>16.753204917663957</v>
      </c>
      <c r="T769" s="19">
        <f t="shared" si="1065"/>
        <v>0.67012819670655832</v>
      </c>
      <c r="U769" s="21">
        <f t="shared" si="1073"/>
        <v>38.354242480883585</v>
      </c>
    </row>
    <row r="770" spans="1:21" ht="16" hidden="1" thickBot="1" x14ac:dyDescent="0.25">
      <c r="A770" s="14">
        <v>2016</v>
      </c>
      <c r="B770" s="15" t="s">
        <v>29</v>
      </c>
      <c r="C770" s="16" t="s">
        <v>22</v>
      </c>
      <c r="D770" s="16" t="str">
        <f>A770&amp;"_"&amp;B770&amp;"_"&amp;C770</f>
        <v>2016_2016 Sample Plot # 01_Avi</v>
      </c>
      <c r="E770" s="17">
        <v>2.7</v>
      </c>
      <c r="F770" s="17">
        <f t="shared" si="1011"/>
        <v>1.4</v>
      </c>
      <c r="G770" s="18">
        <v>140</v>
      </c>
      <c r="H770" s="19">
        <f t="shared" si="1012"/>
        <v>0.95480585614258429</v>
      </c>
      <c r="I770" s="20">
        <f t="shared" si="1013"/>
        <v>95.48058561425843</v>
      </c>
      <c r="J770" s="20">
        <v>300</v>
      </c>
      <c r="K770" s="19">
        <f t="shared" si="1076"/>
        <v>0.15701825839361488</v>
      </c>
      <c r="L770" s="19">
        <f t="shared" si="1077"/>
        <v>1.4355497847584109</v>
      </c>
      <c r="M770" s="19">
        <f t="shared" si="1070"/>
        <v>5.7421991390336435E-2</v>
      </c>
      <c r="N770" s="19">
        <f t="shared" si="1078"/>
        <v>1.3250124513320134</v>
      </c>
      <c r="O770" s="19">
        <f t="shared" si="1060"/>
        <v>5.300049805328054E-2</v>
      </c>
      <c r="P770" s="19">
        <f t="shared" si="1061"/>
        <v>0.11042248944361698</v>
      </c>
      <c r="Q770" s="19">
        <f t="shared" si="1072"/>
        <v>0.68906389668403722</v>
      </c>
      <c r="R770" s="19">
        <f t="shared" si="1063"/>
        <v>0.51675485601948523</v>
      </c>
      <c r="S770" s="19">
        <f t="shared" si="1064"/>
        <v>1.2058187527035225</v>
      </c>
      <c r="T770" s="19">
        <f t="shared" si="1065"/>
        <v>4.8232750108140897E-2</v>
      </c>
      <c r="U770" s="21">
        <f t="shared" si="1073"/>
        <v>2.7605622360904243</v>
      </c>
    </row>
    <row r="771" spans="1:21" ht="16" hidden="1" thickBot="1" x14ac:dyDescent="0.25">
      <c r="A771" s="14"/>
      <c r="B771" s="15"/>
      <c r="C771" s="16"/>
      <c r="D771" s="16"/>
      <c r="E771" s="17"/>
      <c r="F771" s="17"/>
      <c r="G771" s="18"/>
      <c r="H771" s="19"/>
      <c r="I771" s="20"/>
      <c r="J771" s="20"/>
      <c r="K771" s="19"/>
      <c r="L771" s="19"/>
      <c r="M771" s="19"/>
      <c r="N771" s="19"/>
      <c r="O771" s="19"/>
      <c r="P771" s="19"/>
      <c r="Q771" s="19"/>
      <c r="R771" s="19"/>
      <c r="S771" s="19"/>
      <c r="T771" s="19"/>
      <c r="U771" s="21"/>
    </row>
    <row r="772" spans="1:21" ht="16" hidden="1" thickBot="1" x14ac:dyDescent="0.25">
      <c r="A772" s="14"/>
      <c r="B772" s="15"/>
      <c r="C772" s="16"/>
      <c r="D772" s="16"/>
      <c r="E772" s="17"/>
      <c r="F772" s="17"/>
      <c r="G772" s="18"/>
      <c r="H772" s="19"/>
      <c r="I772" s="20"/>
      <c r="J772" s="20"/>
      <c r="K772" s="19"/>
      <c r="L772" s="19"/>
      <c r="M772" s="19"/>
      <c r="N772" s="19"/>
      <c r="O772" s="19"/>
      <c r="P772" s="19"/>
      <c r="Q772" s="19"/>
      <c r="R772" s="19"/>
      <c r="S772" s="19"/>
      <c r="T772" s="19"/>
      <c r="U772" s="21"/>
    </row>
    <row r="773" spans="1:21" ht="16" hidden="1" thickBot="1" x14ac:dyDescent="0.25">
      <c r="A773" s="14"/>
      <c r="B773" s="15"/>
      <c r="C773" s="16"/>
      <c r="D773" s="16"/>
      <c r="E773" s="17"/>
      <c r="F773" s="17"/>
      <c r="G773" s="18"/>
      <c r="H773" s="19"/>
      <c r="I773" s="20"/>
      <c r="J773" s="20"/>
      <c r="K773" s="19"/>
      <c r="L773" s="19"/>
      <c r="M773" s="19"/>
      <c r="N773" s="19"/>
      <c r="O773" s="19"/>
      <c r="P773" s="19"/>
      <c r="Q773" s="19"/>
      <c r="R773" s="19"/>
      <c r="S773" s="19"/>
      <c r="T773" s="19"/>
      <c r="U773" s="21"/>
    </row>
    <row r="774" spans="1:21" ht="16" hidden="1" thickBot="1" x14ac:dyDescent="0.25">
      <c r="A774" s="14"/>
      <c r="B774" s="15"/>
      <c r="C774" s="16"/>
      <c r="D774" s="16"/>
      <c r="E774" s="17"/>
      <c r="F774" s="17"/>
      <c r="G774" s="18"/>
      <c r="H774" s="19"/>
      <c r="I774" s="20"/>
      <c r="J774" s="20"/>
      <c r="K774" s="19"/>
      <c r="L774" s="19"/>
      <c r="M774" s="19"/>
      <c r="N774" s="19"/>
      <c r="O774" s="19"/>
      <c r="P774" s="19"/>
      <c r="Q774" s="19"/>
      <c r="R774" s="19"/>
      <c r="S774" s="19"/>
      <c r="T774" s="19"/>
      <c r="U774" s="21"/>
    </row>
    <row r="775" spans="1:21" ht="16" hidden="1" thickBot="1" x14ac:dyDescent="0.25">
      <c r="A775" s="14"/>
      <c r="B775" s="15"/>
      <c r="C775" s="16"/>
      <c r="D775" s="16"/>
      <c r="E775" s="17"/>
      <c r="F775" s="17"/>
      <c r="G775" s="18"/>
      <c r="H775" s="19"/>
      <c r="I775" s="20"/>
      <c r="J775" s="20"/>
      <c r="K775" s="19"/>
      <c r="L775" s="19"/>
      <c r="M775" s="19"/>
      <c r="N775" s="19"/>
      <c r="O775" s="19"/>
      <c r="P775" s="19"/>
      <c r="Q775" s="19"/>
      <c r="R775" s="19"/>
      <c r="S775" s="19"/>
      <c r="T775" s="19"/>
      <c r="U775" s="21"/>
    </row>
    <row r="776" spans="1:21" ht="16" hidden="1" thickBot="1" x14ac:dyDescent="0.25">
      <c r="A776" s="14"/>
      <c r="B776" s="15"/>
      <c r="C776" s="16"/>
      <c r="D776" s="16"/>
      <c r="E776" s="17"/>
      <c r="F776" s="17"/>
      <c r="G776" s="18"/>
      <c r="H776" s="19"/>
      <c r="I776" s="20"/>
      <c r="J776" s="20"/>
      <c r="K776" s="19"/>
      <c r="L776" s="19"/>
      <c r="M776" s="19"/>
      <c r="N776" s="19"/>
      <c r="O776" s="19"/>
      <c r="P776" s="19"/>
      <c r="Q776" s="19"/>
      <c r="R776" s="19"/>
      <c r="S776" s="19"/>
      <c r="T776" s="19"/>
      <c r="U776" s="21"/>
    </row>
    <row r="777" spans="1:21" ht="16" hidden="1" thickBot="1" x14ac:dyDescent="0.25">
      <c r="A777" s="14"/>
      <c r="B777" s="15"/>
      <c r="C777" s="16"/>
      <c r="D777" s="16"/>
      <c r="E777" s="17"/>
      <c r="F777" s="17"/>
      <c r="G777" s="18"/>
      <c r="H777" s="19"/>
      <c r="I777" s="20"/>
      <c r="J777" s="20"/>
      <c r="K777" s="19"/>
      <c r="L777" s="19"/>
      <c r="M777" s="19"/>
      <c r="N777" s="19"/>
      <c r="O777" s="19"/>
      <c r="P777" s="19"/>
      <c r="Q777" s="19"/>
      <c r="R777" s="19"/>
      <c r="S777" s="19"/>
      <c r="T777" s="19"/>
      <c r="U777" s="21"/>
    </row>
    <row r="778" spans="1:21" ht="16" hidden="1" thickBot="1" x14ac:dyDescent="0.25">
      <c r="A778" s="14"/>
      <c r="B778" s="15"/>
      <c r="C778" s="16"/>
      <c r="D778" s="16"/>
      <c r="E778" s="17"/>
      <c r="F778" s="17"/>
      <c r="G778" s="18"/>
      <c r="H778" s="19"/>
      <c r="I778" s="20"/>
      <c r="J778" s="20"/>
      <c r="K778" s="19"/>
      <c r="L778" s="19"/>
      <c r="M778" s="19"/>
      <c r="N778" s="19"/>
      <c r="O778" s="19"/>
      <c r="P778" s="19"/>
      <c r="Q778" s="19"/>
      <c r="R778" s="19"/>
      <c r="S778" s="19"/>
      <c r="T778" s="19"/>
      <c r="U778" s="21"/>
    </row>
    <row r="779" spans="1:21" ht="16" hidden="1" thickBot="1" x14ac:dyDescent="0.25">
      <c r="A779" s="14"/>
      <c r="B779" s="15"/>
      <c r="C779" s="16"/>
      <c r="D779" s="16"/>
      <c r="E779" s="17"/>
      <c r="F779" s="17"/>
      <c r="G779" s="18"/>
      <c r="H779" s="19"/>
      <c r="I779" s="20"/>
      <c r="J779" s="20"/>
      <c r="K779" s="19"/>
      <c r="L779" s="19"/>
      <c r="M779" s="19"/>
      <c r="N779" s="19"/>
      <c r="O779" s="19"/>
      <c r="P779" s="19"/>
      <c r="Q779" s="19"/>
      <c r="R779" s="19"/>
      <c r="S779" s="19"/>
      <c r="T779" s="19"/>
      <c r="U779" s="21"/>
    </row>
    <row r="780" spans="1:21" ht="16" hidden="1" thickBot="1" x14ac:dyDescent="0.25">
      <c r="A780" s="14"/>
      <c r="B780" s="15"/>
      <c r="C780" s="16"/>
      <c r="D780" s="16"/>
      <c r="E780" s="17"/>
      <c r="F780" s="17"/>
      <c r="G780" s="18"/>
      <c r="H780" s="19"/>
      <c r="I780" s="20"/>
      <c r="J780" s="20"/>
      <c r="K780" s="19"/>
      <c r="L780" s="19"/>
      <c r="M780" s="19"/>
      <c r="N780" s="19"/>
      <c r="O780" s="19"/>
      <c r="P780" s="19"/>
      <c r="Q780" s="19"/>
      <c r="R780" s="19"/>
      <c r="S780" s="19"/>
      <c r="T780" s="19"/>
      <c r="U780" s="21"/>
    </row>
    <row r="781" spans="1:21" ht="16" hidden="1" thickBot="1" x14ac:dyDescent="0.25">
      <c r="A781" s="14"/>
      <c r="B781" s="15"/>
      <c r="C781" s="16"/>
      <c r="D781" s="16"/>
      <c r="E781" s="17"/>
      <c r="F781" s="17"/>
      <c r="G781" s="18"/>
      <c r="H781" s="19"/>
      <c r="I781" s="20"/>
      <c r="J781" s="20"/>
      <c r="K781" s="19"/>
      <c r="L781" s="19"/>
      <c r="M781" s="19"/>
      <c r="N781" s="19"/>
      <c r="O781" s="19"/>
      <c r="P781" s="19"/>
      <c r="Q781" s="19"/>
      <c r="R781" s="19"/>
      <c r="S781" s="19"/>
      <c r="T781" s="19"/>
      <c r="U781" s="21"/>
    </row>
    <row r="782" spans="1:21" ht="16" hidden="1" thickBot="1" x14ac:dyDescent="0.25">
      <c r="A782" s="14"/>
      <c r="B782" s="15"/>
      <c r="C782" s="16"/>
      <c r="D782" s="16"/>
      <c r="E782" s="17"/>
      <c r="F782" s="17"/>
      <c r="G782" s="18"/>
      <c r="H782" s="19"/>
      <c r="I782" s="20"/>
      <c r="J782" s="20"/>
      <c r="K782" s="19"/>
      <c r="L782" s="19"/>
      <c r="M782" s="19"/>
      <c r="N782" s="19"/>
      <c r="O782" s="19"/>
      <c r="P782" s="19"/>
      <c r="Q782" s="19"/>
      <c r="R782" s="19"/>
      <c r="S782" s="19"/>
      <c r="T782" s="19"/>
      <c r="U782" s="21"/>
    </row>
    <row r="783" spans="1:21" ht="16" hidden="1" thickBot="1" x14ac:dyDescent="0.25">
      <c r="A783" s="14"/>
      <c r="B783" s="15"/>
      <c r="C783" s="16"/>
      <c r="D783" s="16"/>
      <c r="E783" s="17"/>
      <c r="F783" s="17"/>
      <c r="G783" s="18"/>
      <c r="H783" s="19"/>
      <c r="I783" s="20"/>
      <c r="J783" s="20"/>
      <c r="K783" s="19"/>
      <c r="L783" s="19"/>
      <c r="M783" s="19"/>
      <c r="N783" s="19"/>
      <c r="O783" s="19"/>
      <c r="P783" s="19"/>
      <c r="Q783" s="19"/>
      <c r="R783" s="19"/>
      <c r="S783" s="19"/>
      <c r="T783" s="19"/>
      <c r="U783" s="21"/>
    </row>
    <row r="784" spans="1:21" ht="16" hidden="1" thickBot="1" x14ac:dyDescent="0.25">
      <c r="A784" s="14"/>
      <c r="B784" s="15"/>
      <c r="C784" s="16"/>
      <c r="D784" s="16"/>
      <c r="E784" s="17"/>
      <c r="F784" s="17"/>
      <c r="G784" s="18"/>
      <c r="H784" s="19"/>
      <c r="I784" s="20"/>
      <c r="J784" s="20"/>
      <c r="K784" s="19"/>
      <c r="L784" s="19"/>
      <c r="M784" s="19"/>
      <c r="N784" s="19"/>
      <c r="O784" s="19"/>
      <c r="P784" s="19"/>
      <c r="Q784" s="19"/>
      <c r="R784" s="19"/>
      <c r="S784" s="19"/>
      <c r="T784" s="19"/>
      <c r="U784" s="21"/>
    </row>
    <row r="785" spans="1:21" ht="16" hidden="1" thickBot="1" x14ac:dyDescent="0.25">
      <c r="A785" s="14"/>
      <c r="B785" s="15"/>
      <c r="C785" s="16"/>
      <c r="D785" s="16"/>
      <c r="E785" s="17"/>
      <c r="F785" s="17"/>
      <c r="G785" s="18"/>
      <c r="H785" s="19"/>
      <c r="I785" s="20"/>
      <c r="J785" s="20"/>
      <c r="K785" s="19"/>
      <c r="L785" s="19"/>
      <c r="M785" s="19"/>
      <c r="N785" s="19"/>
      <c r="O785" s="19"/>
      <c r="P785" s="19"/>
      <c r="Q785" s="19"/>
      <c r="R785" s="19"/>
      <c r="S785" s="19"/>
      <c r="T785" s="19"/>
      <c r="U785" s="21"/>
    </row>
    <row r="786" spans="1:21" ht="16" hidden="1" thickBot="1" x14ac:dyDescent="0.25">
      <c r="A786" s="14"/>
      <c r="B786" s="15"/>
      <c r="C786" s="16"/>
      <c r="D786" s="16"/>
      <c r="E786" s="17"/>
      <c r="F786" s="17"/>
      <c r="G786" s="18"/>
      <c r="H786" s="19"/>
      <c r="I786" s="20"/>
      <c r="J786" s="20"/>
      <c r="K786" s="19"/>
      <c r="L786" s="19"/>
      <c r="M786" s="19"/>
      <c r="N786" s="19"/>
      <c r="O786" s="19"/>
      <c r="P786" s="19"/>
      <c r="Q786" s="19"/>
      <c r="R786" s="19"/>
      <c r="S786" s="19"/>
      <c r="T786" s="19"/>
      <c r="U786" s="21"/>
    </row>
    <row r="787" spans="1:21" ht="16" hidden="1" thickBot="1" x14ac:dyDescent="0.25">
      <c r="A787" s="14"/>
      <c r="B787" s="15"/>
      <c r="C787" s="16"/>
      <c r="D787" s="16"/>
      <c r="E787" s="17"/>
      <c r="F787" s="17"/>
      <c r="G787" s="18"/>
      <c r="H787" s="19"/>
      <c r="I787" s="20"/>
      <c r="J787" s="20"/>
      <c r="K787" s="19"/>
      <c r="L787" s="19"/>
      <c r="M787" s="19"/>
      <c r="N787" s="19"/>
      <c r="O787" s="19"/>
      <c r="P787" s="19"/>
      <c r="Q787" s="19"/>
      <c r="R787" s="19"/>
      <c r="S787" s="19"/>
      <c r="T787" s="19"/>
      <c r="U787" s="21"/>
    </row>
    <row r="788" spans="1:21" ht="16" hidden="1" thickBot="1" x14ac:dyDescent="0.25">
      <c r="A788" s="14">
        <v>2016</v>
      </c>
      <c r="B788" s="15" t="s">
        <v>29</v>
      </c>
      <c r="C788" s="16" t="s">
        <v>22</v>
      </c>
      <c r="D788" s="16" t="str">
        <f>A788&amp;"_"&amp;B788&amp;"_"&amp;C788</f>
        <v>2016_2016 Sample Plot # 01_Avi</v>
      </c>
      <c r="E788" s="17">
        <v>3.15</v>
      </c>
      <c r="F788" s="17">
        <f t="shared" ref="F788:F834" si="1079">G788/100</f>
        <v>0.95</v>
      </c>
      <c r="G788" s="18">
        <v>95</v>
      </c>
      <c r="H788" s="19">
        <f t="shared" ref="H788:H843" si="1080">I788/100</f>
        <v>1.0821133036282624</v>
      </c>
      <c r="I788" s="20">
        <f t="shared" ref="I788:I834" si="1081">J788/3.142</f>
        <v>108.21133036282623</v>
      </c>
      <c r="J788" s="20">
        <v>340</v>
      </c>
      <c r="K788" s="19">
        <f t="shared" ref="K788:K790" si="1082">2.14*(LOG(H788,10))+0.2</f>
        <v>0.27334365576396341</v>
      </c>
      <c r="L788" s="19">
        <f t="shared" ref="L788:L790" si="1083">10^K788</f>
        <v>1.8764787720893337</v>
      </c>
      <c r="M788" s="19">
        <f t="shared" si="1070"/>
        <v>7.5059150883573358E-2</v>
      </c>
      <c r="N788" s="19">
        <f t="shared" ref="N788:N790" si="1084">0.923*L788</f>
        <v>1.731989906638455</v>
      </c>
      <c r="O788" s="19">
        <f t="shared" si="1060"/>
        <v>6.9279596265538201E-2</v>
      </c>
      <c r="P788" s="19">
        <f t="shared" si="1061"/>
        <v>0.14433874714911155</v>
      </c>
      <c r="Q788" s="19">
        <f t="shared" si="1072"/>
        <v>0.90070981060288013</v>
      </c>
      <c r="R788" s="19">
        <f t="shared" si="1063"/>
        <v>0.67547606358899748</v>
      </c>
      <c r="S788" s="19">
        <f t="shared" si="1064"/>
        <v>1.5761858741918777</v>
      </c>
      <c r="T788" s="19">
        <f t="shared" si="1065"/>
        <v>6.3047434967675106E-2</v>
      </c>
      <c r="U788" s="21">
        <f t="shared" si="1073"/>
        <v>3.6084686787277889</v>
      </c>
    </row>
    <row r="789" spans="1:21" ht="16" hidden="1" thickBot="1" x14ac:dyDescent="0.25">
      <c r="A789" s="14">
        <v>2016</v>
      </c>
      <c r="B789" s="15" t="s">
        <v>29</v>
      </c>
      <c r="C789" s="16" t="s">
        <v>22</v>
      </c>
      <c r="D789" s="16" t="str">
        <f>A789&amp;"_"&amp;B789&amp;"_"&amp;C789</f>
        <v>2016_2016 Sample Plot # 01_Avi</v>
      </c>
      <c r="E789" s="17">
        <v>2.36</v>
      </c>
      <c r="F789" s="17">
        <f t="shared" si="1079"/>
        <v>1.1000000000000001</v>
      </c>
      <c r="G789" s="18">
        <v>110</v>
      </c>
      <c r="H789" s="19">
        <f t="shared" si="1080"/>
        <v>1.0184595798854235</v>
      </c>
      <c r="I789" s="20">
        <f t="shared" si="1081"/>
        <v>101.84595798854234</v>
      </c>
      <c r="J789" s="20">
        <v>320</v>
      </c>
      <c r="K789" s="19">
        <f t="shared" si="1082"/>
        <v>0.21699972689813626</v>
      </c>
      <c r="L789" s="19">
        <f t="shared" si="1083"/>
        <v>1.6481613550949339</v>
      </c>
      <c r="M789" s="19">
        <f t="shared" si="1070"/>
        <v>6.5926454203797363E-2</v>
      </c>
      <c r="N789" s="19">
        <f t="shared" si="1084"/>
        <v>1.5212529307526241</v>
      </c>
      <c r="O789" s="19">
        <f t="shared" si="1060"/>
        <v>6.0850117230104965E-2</v>
      </c>
      <c r="P789" s="19">
        <f t="shared" si="1061"/>
        <v>0.12677657143390234</v>
      </c>
      <c r="Q789" s="19">
        <f t="shared" si="1072"/>
        <v>0.79111745044556825</v>
      </c>
      <c r="R789" s="19">
        <f t="shared" si="1063"/>
        <v>0.59328864299352346</v>
      </c>
      <c r="S789" s="19">
        <f t="shared" si="1064"/>
        <v>1.3844060934390918</v>
      </c>
      <c r="T789" s="19">
        <f t="shared" si="1065"/>
        <v>5.5376243737563668E-2</v>
      </c>
      <c r="U789" s="21">
        <f t="shared" si="1073"/>
        <v>3.1694142858475578</v>
      </c>
    </row>
    <row r="790" spans="1:21" ht="16" hidden="1" thickBot="1" x14ac:dyDescent="0.25">
      <c r="A790" s="14">
        <v>2016</v>
      </c>
      <c r="B790" s="15" t="s">
        <v>29</v>
      </c>
      <c r="C790" s="16" t="s">
        <v>22</v>
      </c>
      <c r="D790" s="16" t="str">
        <f>A790&amp;"_"&amp;B790&amp;"_"&amp;C790</f>
        <v>2016_2016 Sample Plot # 01_Avi</v>
      </c>
      <c r="E790" s="17">
        <v>2.93</v>
      </c>
      <c r="F790" s="17">
        <f t="shared" si="1079"/>
        <v>1.2</v>
      </c>
      <c r="G790" s="18">
        <v>120</v>
      </c>
      <c r="H790" s="19">
        <f t="shared" si="1080"/>
        <v>0.98663271801400387</v>
      </c>
      <c r="I790" s="20">
        <f t="shared" si="1081"/>
        <v>98.663271801400384</v>
      </c>
      <c r="J790" s="20">
        <v>310</v>
      </c>
      <c r="K790" s="19">
        <f t="shared" si="1082"/>
        <v>0.18749279809888092</v>
      </c>
      <c r="L790" s="19">
        <f t="shared" si="1083"/>
        <v>1.5399009896848017</v>
      </c>
      <c r="M790" s="19">
        <f t="shared" si="1070"/>
        <v>6.1596039587392071E-2</v>
      </c>
      <c r="N790" s="19">
        <f t="shared" si="1084"/>
        <v>1.4213286134790721</v>
      </c>
      <c r="O790" s="19">
        <f t="shared" si="1060"/>
        <v>5.6853144539162882E-2</v>
      </c>
      <c r="P790" s="19">
        <f t="shared" si="1061"/>
        <v>0.11844918412655495</v>
      </c>
      <c r="Q790" s="19">
        <f t="shared" si="1072"/>
        <v>0.73915247504870485</v>
      </c>
      <c r="R790" s="19">
        <f t="shared" si="1063"/>
        <v>0.55431815925683814</v>
      </c>
      <c r="S790" s="19">
        <f t="shared" si="1064"/>
        <v>1.2934706343055429</v>
      </c>
      <c r="T790" s="19">
        <f t="shared" si="1065"/>
        <v>5.1738825372221714E-2</v>
      </c>
      <c r="U790" s="21">
        <f t="shared" si="1073"/>
        <v>2.9612296031638738</v>
      </c>
    </row>
    <row r="791" spans="1:21" ht="16" hidden="1" thickBot="1" x14ac:dyDescent="0.25">
      <c r="A791" s="14"/>
      <c r="B791" s="15"/>
      <c r="C791" s="16"/>
      <c r="D791" s="16"/>
      <c r="E791" s="17"/>
      <c r="F791" s="17"/>
      <c r="G791" s="18"/>
      <c r="H791" s="19"/>
      <c r="I791" s="20"/>
      <c r="J791" s="20"/>
      <c r="K791" s="19"/>
      <c r="L791" s="19"/>
      <c r="M791" s="19"/>
      <c r="N791" s="19"/>
      <c r="O791" s="19"/>
      <c r="P791" s="19"/>
      <c r="Q791" s="19"/>
      <c r="R791" s="19"/>
      <c r="S791" s="19"/>
      <c r="T791" s="19"/>
      <c r="U791" s="21"/>
    </row>
    <row r="792" spans="1:21" ht="16" hidden="1" thickBot="1" x14ac:dyDescent="0.25">
      <c r="A792" s="14"/>
      <c r="B792" s="15"/>
      <c r="C792" s="16"/>
      <c r="D792" s="16"/>
      <c r="E792" s="17"/>
      <c r="F792" s="17"/>
      <c r="G792" s="18"/>
      <c r="H792" s="19"/>
      <c r="I792" s="20"/>
      <c r="J792" s="20"/>
      <c r="K792" s="19"/>
      <c r="L792" s="19"/>
      <c r="M792" s="19"/>
      <c r="N792" s="19"/>
      <c r="O792" s="19"/>
      <c r="P792" s="19"/>
      <c r="Q792" s="19"/>
      <c r="R792" s="19"/>
      <c r="S792" s="19"/>
      <c r="T792" s="19"/>
      <c r="U792" s="21"/>
    </row>
    <row r="793" spans="1:21" ht="16" hidden="1" thickBot="1" x14ac:dyDescent="0.25">
      <c r="A793" s="14"/>
      <c r="B793" s="15"/>
      <c r="C793" s="16"/>
      <c r="D793" s="16"/>
      <c r="E793" s="17"/>
      <c r="F793" s="17"/>
      <c r="G793" s="18"/>
      <c r="H793" s="19"/>
      <c r="I793" s="20"/>
      <c r="J793" s="20"/>
      <c r="K793" s="19"/>
      <c r="L793" s="19"/>
      <c r="M793" s="19"/>
      <c r="N793" s="19"/>
      <c r="O793" s="19"/>
      <c r="P793" s="19"/>
      <c r="Q793" s="19"/>
      <c r="R793" s="19"/>
      <c r="S793" s="19"/>
      <c r="T793" s="19"/>
      <c r="U793" s="21"/>
    </row>
    <row r="794" spans="1:21" ht="16" hidden="1" thickBot="1" x14ac:dyDescent="0.25">
      <c r="A794" s="14"/>
      <c r="B794" s="15"/>
      <c r="C794" s="16"/>
      <c r="D794" s="16"/>
      <c r="E794" s="17"/>
      <c r="F794" s="17"/>
      <c r="G794" s="18"/>
      <c r="H794" s="19"/>
      <c r="I794" s="20"/>
      <c r="J794" s="20"/>
      <c r="K794" s="19"/>
      <c r="L794" s="19"/>
      <c r="M794" s="19"/>
      <c r="N794" s="19"/>
      <c r="O794" s="19"/>
      <c r="P794" s="19"/>
      <c r="Q794" s="19"/>
      <c r="R794" s="19"/>
      <c r="S794" s="19"/>
      <c r="T794" s="19"/>
      <c r="U794" s="21"/>
    </row>
    <row r="795" spans="1:21" ht="16" hidden="1" thickBot="1" x14ac:dyDescent="0.25">
      <c r="A795" s="14"/>
      <c r="B795" s="15"/>
      <c r="C795" s="16"/>
      <c r="D795" s="16"/>
      <c r="E795" s="17"/>
      <c r="F795" s="17"/>
      <c r="G795" s="18"/>
      <c r="H795" s="19"/>
      <c r="I795" s="20"/>
      <c r="J795" s="20"/>
      <c r="K795" s="19"/>
      <c r="L795" s="19"/>
      <c r="M795" s="19"/>
      <c r="N795" s="19"/>
      <c r="O795" s="19"/>
      <c r="P795" s="19"/>
      <c r="Q795" s="19"/>
      <c r="R795" s="19"/>
      <c r="S795" s="19"/>
      <c r="T795" s="19"/>
      <c r="U795" s="21"/>
    </row>
    <row r="796" spans="1:21" ht="16" hidden="1" thickBot="1" x14ac:dyDescent="0.25">
      <c r="A796" s="14"/>
      <c r="B796" s="15"/>
      <c r="C796" s="16"/>
      <c r="D796" s="16"/>
      <c r="E796" s="17"/>
      <c r="F796" s="17"/>
      <c r="G796" s="18"/>
      <c r="H796" s="19"/>
      <c r="I796" s="20"/>
      <c r="J796" s="20"/>
      <c r="K796" s="19"/>
      <c r="L796" s="19"/>
      <c r="M796" s="19"/>
      <c r="N796" s="19"/>
      <c r="O796" s="19"/>
      <c r="P796" s="19"/>
      <c r="Q796" s="19"/>
      <c r="R796" s="19"/>
      <c r="S796" s="19"/>
      <c r="T796" s="19"/>
      <c r="U796" s="21"/>
    </row>
    <row r="797" spans="1:21" ht="16" hidden="1" thickBot="1" x14ac:dyDescent="0.25">
      <c r="A797" s="14"/>
      <c r="B797" s="15"/>
      <c r="C797" s="16"/>
      <c r="D797" s="16"/>
      <c r="E797" s="17"/>
      <c r="F797" s="17"/>
      <c r="G797" s="18"/>
      <c r="H797" s="19"/>
      <c r="I797" s="20"/>
      <c r="J797" s="20"/>
      <c r="K797" s="19"/>
      <c r="L797" s="19"/>
      <c r="M797" s="19"/>
      <c r="N797" s="19"/>
      <c r="O797" s="19"/>
      <c r="P797" s="19"/>
      <c r="Q797" s="19"/>
      <c r="R797" s="19"/>
      <c r="S797" s="19"/>
      <c r="T797" s="19"/>
      <c r="U797" s="21"/>
    </row>
    <row r="798" spans="1:21" ht="16" hidden="1" thickBot="1" x14ac:dyDescent="0.25">
      <c r="A798" s="14"/>
      <c r="B798" s="15"/>
      <c r="C798" s="16"/>
      <c r="D798" s="16"/>
      <c r="E798" s="17"/>
      <c r="F798" s="17"/>
      <c r="G798" s="18"/>
      <c r="H798" s="19"/>
      <c r="I798" s="20"/>
      <c r="J798" s="20"/>
      <c r="K798" s="19"/>
      <c r="L798" s="19"/>
      <c r="M798" s="19"/>
      <c r="N798" s="19"/>
      <c r="O798" s="19"/>
      <c r="P798" s="19"/>
      <c r="Q798" s="19"/>
      <c r="R798" s="19"/>
      <c r="S798" s="19"/>
      <c r="T798" s="19"/>
      <c r="U798" s="21"/>
    </row>
    <row r="799" spans="1:21" ht="16" hidden="1" thickBot="1" x14ac:dyDescent="0.25">
      <c r="A799" s="14"/>
      <c r="B799" s="15"/>
      <c r="C799" s="16"/>
      <c r="D799" s="16"/>
      <c r="E799" s="17"/>
      <c r="F799" s="17"/>
      <c r="G799" s="18"/>
      <c r="H799" s="19"/>
      <c r="I799" s="20"/>
      <c r="J799" s="20"/>
      <c r="K799" s="19"/>
      <c r="L799" s="19"/>
      <c r="M799" s="19"/>
      <c r="N799" s="19"/>
      <c r="O799" s="19"/>
      <c r="P799" s="19"/>
      <c r="Q799" s="19"/>
      <c r="R799" s="19"/>
      <c r="S799" s="19"/>
      <c r="T799" s="19"/>
      <c r="U799" s="21"/>
    </row>
    <row r="800" spans="1:21" ht="16" hidden="1" thickBot="1" x14ac:dyDescent="0.25">
      <c r="A800" s="14"/>
      <c r="B800" s="15"/>
      <c r="C800" s="16"/>
      <c r="D800" s="16"/>
      <c r="E800" s="17"/>
      <c r="F800" s="17"/>
      <c r="G800" s="18"/>
      <c r="H800" s="19"/>
      <c r="I800" s="20"/>
      <c r="J800" s="20"/>
      <c r="K800" s="19"/>
      <c r="L800" s="19"/>
      <c r="M800" s="19"/>
      <c r="N800" s="19"/>
      <c r="O800" s="19"/>
      <c r="P800" s="19"/>
      <c r="Q800" s="19"/>
      <c r="R800" s="19"/>
      <c r="S800" s="19"/>
      <c r="T800" s="19"/>
      <c r="U800" s="21"/>
    </row>
    <row r="801" spans="1:21" ht="16" hidden="1" thickBot="1" x14ac:dyDescent="0.25">
      <c r="A801" s="14">
        <v>2016</v>
      </c>
      <c r="B801" s="15" t="s">
        <v>29</v>
      </c>
      <c r="C801" s="16" t="s">
        <v>22</v>
      </c>
      <c r="D801" s="16" t="str">
        <f t="shared" ref="D801:D807" si="1085">A801&amp;"_"&amp;B801&amp;"_"&amp;C801</f>
        <v>2016_2016 Sample Plot # 01_Avi</v>
      </c>
      <c r="E801" s="17">
        <v>2.91</v>
      </c>
      <c r="F801" s="17">
        <f t="shared" si="1079"/>
        <v>1.3</v>
      </c>
      <c r="G801" s="18">
        <v>130</v>
      </c>
      <c r="H801" s="19">
        <f t="shared" si="1080"/>
        <v>1.1775938892425208</v>
      </c>
      <c r="I801" s="20">
        <f t="shared" si="1081"/>
        <v>117.75938892425208</v>
      </c>
      <c r="J801" s="20">
        <v>370</v>
      </c>
      <c r="K801" s="19">
        <f t="shared" ref="K801:K807" si="1086">2.14*(LOG(H801,10))+0.2</f>
        <v>0.35193046279690676</v>
      </c>
      <c r="L801" s="19">
        <f t="shared" ref="L801:L807" si="1087">10^K801</f>
        <v>2.2486945265494382</v>
      </c>
      <c r="M801" s="19">
        <f t="shared" si="1070"/>
        <v>8.9947781061977539E-2</v>
      </c>
      <c r="N801" s="19">
        <f t="shared" ref="N801:N807" si="1088">0.923*L801</f>
        <v>2.0755450480051314</v>
      </c>
      <c r="O801" s="19">
        <f t="shared" ref="O801:O807" si="1089">N801*40/1000</f>
        <v>8.3021801920205265E-2</v>
      </c>
      <c r="P801" s="19">
        <f t="shared" ref="P801:P807" si="1090">M801+O801</f>
        <v>0.17296958298218279</v>
      </c>
      <c r="Q801" s="19">
        <f t="shared" si="1072"/>
        <v>1.0793733727437302</v>
      </c>
      <c r="R801" s="19">
        <f t="shared" ref="R801:R807" si="1091">N801*0.39</f>
        <v>0.80946256872200129</v>
      </c>
      <c r="S801" s="19">
        <f t="shared" ref="S801:S807" si="1092">R801+Q801</f>
        <v>1.8888359414657314</v>
      </c>
      <c r="T801" s="19">
        <f t="shared" ref="T801:T807" si="1093">S801*40/1000</f>
        <v>7.5553437658629263E-2</v>
      </c>
      <c r="U801" s="21">
        <f t="shared" si="1073"/>
        <v>4.3242395745545696</v>
      </c>
    </row>
    <row r="802" spans="1:21" ht="16" hidden="1" thickBot="1" x14ac:dyDescent="0.25">
      <c r="A802" s="14">
        <v>2016</v>
      </c>
      <c r="B802" s="15" t="s">
        <v>29</v>
      </c>
      <c r="C802" s="16" t="s">
        <v>22</v>
      </c>
      <c r="D802" s="16" t="str">
        <f t="shared" si="1085"/>
        <v>2016_2016 Sample Plot # 01_Avi</v>
      </c>
      <c r="E802" s="17">
        <v>2.85</v>
      </c>
      <c r="F802" s="17">
        <f t="shared" si="1079"/>
        <v>1.4</v>
      </c>
      <c r="G802" s="18">
        <v>140</v>
      </c>
      <c r="H802" s="19">
        <f t="shared" si="1080"/>
        <v>1.098026734563972</v>
      </c>
      <c r="I802" s="20">
        <f t="shared" si="1081"/>
        <v>109.8026734563972</v>
      </c>
      <c r="J802" s="20">
        <v>345</v>
      </c>
      <c r="K802" s="19">
        <f t="shared" si="1086"/>
        <v>0.28691163675034398</v>
      </c>
      <c r="L802" s="19">
        <f t="shared" si="1087"/>
        <v>1.9360280120578679</v>
      </c>
      <c r="M802" s="19">
        <f t="shared" si="1070"/>
        <v>7.7441120482314718E-2</v>
      </c>
      <c r="N802" s="19">
        <f t="shared" si="1088"/>
        <v>1.7869538551294122</v>
      </c>
      <c r="O802" s="19">
        <f t="shared" si="1089"/>
        <v>7.1478154205176475E-2</v>
      </c>
      <c r="P802" s="19">
        <f t="shared" si="1090"/>
        <v>0.14891927468749119</v>
      </c>
      <c r="Q802" s="19">
        <f t="shared" si="1072"/>
        <v>0.92929344578777651</v>
      </c>
      <c r="R802" s="19">
        <f t="shared" si="1091"/>
        <v>0.69691200350047078</v>
      </c>
      <c r="S802" s="19">
        <f t="shared" si="1092"/>
        <v>1.6262054492882472</v>
      </c>
      <c r="T802" s="19">
        <f t="shared" si="1093"/>
        <v>6.5048217971529876E-2</v>
      </c>
      <c r="U802" s="21">
        <f t="shared" si="1073"/>
        <v>3.7229818671872801</v>
      </c>
    </row>
    <row r="803" spans="1:21" ht="16" hidden="1" thickBot="1" x14ac:dyDescent="0.25">
      <c r="A803" s="14">
        <v>2016</v>
      </c>
      <c r="B803" s="15" t="s">
        <v>29</v>
      </c>
      <c r="C803" s="16" t="s">
        <v>22</v>
      </c>
      <c r="D803" s="16" t="str">
        <f t="shared" si="1085"/>
        <v>2016_2016 Sample Plot # 01_Avi</v>
      </c>
      <c r="E803" s="17">
        <v>2.77</v>
      </c>
      <c r="F803" s="17">
        <f t="shared" si="1079"/>
        <v>1.05</v>
      </c>
      <c r="G803" s="18">
        <v>105</v>
      </c>
      <c r="H803" s="19">
        <f t="shared" si="1080"/>
        <v>1.1298535964353915</v>
      </c>
      <c r="I803" s="20">
        <f t="shared" si="1081"/>
        <v>112.98535964353916</v>
      </c>
      <c r="J803" s="20">
        <v>355</v>
      </c>
      <c r="K803" s="19">
        <f t="shared" si="1086"/>
        <v>0.31346744883143873</v>
      </c>
      <c r="L803" s="19">
        <f t="shared" si="1087"/>
        <v>2.0581046260415738</v>
      </c>
      <c r="M803" s="19">
        <f t="shared" si="1070"/>
        <v>8.2324185041662959E-2</v>
      </c>
      <c r="N803" s="19">
        <f t="shared" si="1088"/>
        <v>1.8996305698363727</v>
      </c>
      <c r="O803" s="19">
        <f t="shared" si="1089"/>
        <v>7.5985222793454904E-2</v>
      </c>
      <c r="P803" s="19">
        <f t="shared" si="1090"/>
        <v>0.15830940783511788</v>
      </c>
      <c r="Q803" s="19">
        <f t="shared" si="1072"/>
        <v>0.98789022049995545</v>
      </c>
      <c r="R803" s="19">
        <f t="shared" si="1091"/>
        <v>0.74085592223618535</v>
      </c>
      <c r="S803" s="19">
        <f t="shared" si="1092"/>
        <v>1.7287461427361408</v>
      </c>
      <c r="T803" s="19">
        <f t="shared" si="1093"/>
        <v>6.9149845709445629E-2</v>
      </c>
      <c r="U803" s="21">
        <f t="shared" si="1073"/>
        <v>3.9577351958779463</v>
      </c>
    </row>
    <row r="804" spans="1:21" ht="16" hidden="1" thickBot="1" x14ac:dyDescent="0.25">
      <c r="A804" s="14">
        <v>2016</v>
      </c>
      <c r="B804" s="15" t="s">
        <v>29</v>
      </c>
      <c r="C804" s="16" t="s">
        <v>22</v>
      </c>
      <c r="D804" s="16" t="str">
        <f t="shared" si="1085"/>
        <v>2016_2016 Sample Plot # 01_Avi</v>
      </c>
      <c r="E804" s="17">
        <v>3.8</v>
      </c>
      <c r="F804" s="17">
        <f t="shared" si="1079"/>
        <v>1.5</v>
      </c>
      <c r="G804" s="18">
        <v>150</v>
      </c>
      <c r="H804" s="19">
        <f t="shared" si="1080"/>
        <v>2.259707192870783</v>
      </c>
      <c r="I804" s="20">
        <f t="shared" si="1081"/>
        <v>225.97071928707831</v>
      </c>
      <c r="J804" s="20">
        <v>710</v>
      </c>
      <c r="K804" s="19">
        <f t="shared" si="1086"/>
        <v>0.95767163955235857</v>
      </c>
      <c r="L804" s="19">
        <f t="shared" si="1087"/>
        <v>9.0713440657781188</v>
      </c>
      <c r="M804" s="19">
        <f t="shared" si="1070"/>
        <v>0.36285376263112479</v>
      </c>
      <c r="N804" s="19">
        <f t="shared" si="1088"/>
        <v>8.3728505727132045</v>
      </c>
      <c r="O804" s="19">
        <f t="shared" si="1089"/>
        <v>0.33491402290852818</v>
      </c>
      <c r="P804" s="19">
        <f t="shared" si="1090"/>
        <v>0.69776778553965291</v>
      </c>
      <c r="Q804" s="19">
        <f t="shared" si="1072"/>
        <v>4.3542451515734966</v>
      </c>
      <c r="R804" s="19">
        <f t="shared" si="1091"/>
        <v>3.2654117233581497</v>
      </c>
      <c r="S804" s="19">
        <f t="shared" si="1092"/>
        <v>7.6196568749316462</v>
      </c>
      <c r="T804" s="19">
        <f t="shared" si="1093"/>
        <v>0.3047862749972659</v>
      </c>
      <c r="U804" s="21">
        <f t="shared" si="1073"/>
        <v>17.444194638491325</v>
      </c>
    </row>
    <row r="805" spans="1:21" ht="16" hidden="1" thickBot="1" x14ac:dyDescent="0.25">
      <c r="A805" s="14">
        <v>2016</v>
      </c>
      <c r="B805" s="15" t="s">
        <v>29</v>
      </c>
      <c r="C805" s="16" t="s">
        <v>22</v>
      </c>
      <c r="D805" s="16" t="str">
        <f t="shared" si="1085"/>
        <v>2016_2016 Sample Plot # 01_Avi</v>
      </c>
      <c r="E805" s="17">
        <v>3.05</v>
      </c>
      <c r="F805" s="17">
        <f t="shared" si="1079"/>
        <v>1.2</v>
      </c>
      <c r="G805" s="18">
        <v>120</v>
      </c>
      <c r="H805" s="19">
        <f t="shared" si="1080"/>
        <v>1.1203055378739657</v>
      </c>
      <c r="I805" s="20">
        <f t="shared" si="1081"/>
        <v>112.03055378739657</v>
      </c>
      <c r="J805" s="20">
        <v>352</v>
      </c>
      <c r="K805" s="19">
        <f t="shared" si="1086"/>
        <v>0.30558007313673774</v>
      </c>
      <c r="L805" s="19">
        <f t="shared" si="1087"/>
        <v>2.0210640317494244</v>
      </c>
      <c r="M805" s="19">
        <f t="shared" si="1070"/>
        <v>8.0842561269976979E-2</v>
      </c>
      <c r="N805" s="19">
        <f t="shared" si="1088"/>
        <v>1.8654421013047189</v>
      </c>
      <c r="O805" s="19">
        <f t="shared" si="1089"/>
        <v>7.4617684052188743E-2</v>
      </c>
      <c r="P805" s="19">
        <f t="shared" si="1090"/>
        <v>0.15546024532216574</v>
      </c>
      <c r="Q805" s="19">
        <f t="shared" si="1072"/>
        <v>0.97011073523972369</v>
      </c>
      <c r="R805" s="19">
        <f t="shared" si="1091"/>
        <v>0.72752241950884033</v>
      </c>
      <c r="S805" s="19">
        <f t="shared" si="1092"/>
        <v>1.6976331547485639</v>
      </c>
      <c r="T805" s="19">
        <f t="shared" si="1093"/>
        <v>6.790532618994255E-2</v>
      </c>
      <c r="U805" s="21">
        <f t="shared" si="1073"/>
        <v>3.8865061330541435</v>
      </c>
    </row>
    <row r="806" spans="1:21" ht="16" hidden="1" thickBot="1" x14ac:dyDescent="0.25">
      <c r="A806" s="14">
        <v>2016</v>
      </c>
      <c r="B806" s="15" t="s">
        <v>29</v>
      </c>
      <c r="C806" s="16" t="s">
        <v>22</v>
      </c>
      <c r="D806" s="16" t="str">
        <f t="shared" si="1085"/>
        <v>2016_2016 Sample Plot # 01_Avi</v>
      </c>
      <c r="E806" s="17">
        <v>3.21</v>
      </c>
      <c r="F806" s="17">
        <f t="shared" si="1079"/>
        <v>1.1000000000000001</v>
      </c>
      <c r="G806" s="18">
        <v>110</v>
      </c>
      <c r="H806" s="19">
        <f t="shared" si="1080"/>
        <v>1.1075747931253979</v>
      </c>
      <c r="I806" s="20">
        <f t="shared" si="1081"/>
        <v>110.75747931253979</v>
      </c>
      <c r="J806" s="20">
        <v>348</v>
      </c>
      <c r="K806" s="19">
        <f t="shared" si="1086"/>
        <v>0.29495835533922049</v>
      </c>
      <c r="L806" s="19">
        <f t="shared" si="1087"/>
        <v>1.9722336088266932</v>
      </c>
      <c r="M806" s="19">
        <f t="shared" si="1070"/>
        <v>7.8889344353067728E-2</v>
      </c>
      <c r="N806" s="19">
        <f t="shared" si="1088"/>
        <v>1.820371620947038</v>
      </c>
      <c r="O806" s="19">
        <f t="shared" si="1089"/>
        <v>7.2814864837881521E-2</v>
      </c>
      <c r="P806" s="19">
        <f t="shared" si="1090"/>
        <v>0.15170420919094924</v>
      </c>
      <c r="Q806" s="19">
        <f t="shared" si="1072"/>
        <v>0.94667213223681268</v>
      </c>
      <c r="R806" s="19">
        <f t="shared" si="1091"/>
        <v>0.70994493216934484</v>
      </c>
      <c r="S806" s="19">
        <f t="shared" si="1092"/>
        <v>1.6566170644061575</v>
      </c>
      <c r="T806" s="19">
        <f t="shared" si="1093"/>
        <v>6.6264682576246306E-2</v>
      </c>
      <c r="U806" s="21">
        <f t="shared" si="1073"/>
        <v>3.7926052297737312</v>
      </c>
    </row>
    <row r="807" spans="1:21" ht="16" hidden="1" thickBot="1" x14ac:dyDescent="0.25">
      <c r="A807" s="14">
        <v>2016</v>
      </c>
      <c r="B807" s="15" t="s">
        <v>29</v>
      </c>
      <c r="C807" s="16" t="s">
        <v>22</v>
      </c>
      <c r="D807" s="16" t="str">
        <f t="shared" si="1085"/>
        <v>2016_2016 Sample Plot # 01_Avi</v>
      </c>
      <c r="E807" s="17">
        <v>3.23</v>
      </c>
      <c r="F807" s="17">
        <f t="shared" si="1079"/>
        <v>1.35</v>
      </c>
      <c r="G807" s="18">
        <v>135</v>
      </c>
      <c r="H807" s="19">
        <f t="shared" si="1080"/>
        <v>1.161680458306811</v>
      </c>
      <c r="I807" s="20">
        <f t="shared" si="1081"/>
        <v>116.16804583068109</v>
      </c>
      <c r="J807" s="20">
        <v>365</v>
      </c>
      <c r="K807" s="19">
        <f t="shared" si="1086"/>
        <v>0.33928550323039319</v>
      </c>
      <c r="L807" s="19">
        <f t="shared" si="1087"/>
        <v>2.1841653003834161</v>
      </c>
      <c r="M807" s="19">
        <f t="shared" si="1070"/>
        <v>8.7366612015336645E-2</v>
      </c>
      <c r="N807" s="19">
        <f t="shared" si="1088"/>
        <v>2.0159845722538932</v>
      </c>
      <c r="O807" s="19">
        <f t="shared" si="1089"/>
        <v>8.0639382890155736E-2</v>
      </c>
      <c r="P807" s="19">
        <f t="shared" si="1090"/>
        <v>0.1680059949054924</v>
      </c>
      <c r="Q807" s="19">
        <f t="shared" si="1072"/>
        <v>1.0483993441840396</v>
      </c>
      <c r="R807" s="19">
        <f t="shared" si="1091"/>
        <v>0.78623398317901838</v>
      </c>
      <c r="S807" s="19">
        <f t="shared" si="1092"/>
        <v>1.834633327363058</v>
      </c>
      <c r="T807" s="19">
        <f t="shared" si="1093"/>
        <v>7.3385333094522318E-2</v>
      </c>
      <c r="U807" s="21">
        <f t="shared" si="1073"/>
        <v>4.2001498726373097</v>
      </c>
    </row>
    <row r="808" spans="1:21" ht="16" hidden="1" thickBot="1" x14ac:dyDescent="0.25">
      <c r="A808" s="14"/>
      <c r="B808" s="15"/>
      <c r="C808" s="16"/>
      <c r="D808" s="16"/>
      <c r="E808" s="17"/>
      <c r="F808" s="17"/>
      <c r="G808" s="18"/>
      <c r="H808" s="19"/>
      <c r="I808" s="20"/>
      <c r="J808" s="20"/>
      <c r="K808" s="19"/>
      <c r="L808" s="19"/>
      <c r="M808" s="19"/>
      <c r="N808" s="19"/>
      <c r="O808" s="19"/>
      <c r="P808" s="19"/>
      <c r="Q808" s="19"/>
      <c r="R808" s="19"/>
      <c r="S808" s="19"/>
      <c r="T808" s="19"/>
      <c r="U808" s="21"/>
    </row>
    <row r="809" spans="1:21" ht="16" hidden="1" thickBot="1" x14ac:dyDescent="0.25">
      <c r="A809" s="14">
        <v>2016</v>
      </c>
      <c r="B809" s="15" t="s">
        <v>29</v>
      </c>
      <c r="C809" s="16" t="s">
        <v>22</v>
      </c>
      <c r="D809" s="16" t="str">
        <f t="shared" ref="D809:D820" si="1094">A809&amp;"_"&amp;B809&amp;"_"&amp;C809</f>
        <v>2016_2016 Sample Plot # 01_Avi</v>
      </c>
      <c r="E809" s="17">
        <v>3.39</v>
      </c>
      <c r="F809" s="17">
        <f t="shared" si="1079"/>
        <v>1.25</v>
      </c>
      <c r="G809" s="18">
        <v>125</v>
      </c>
      <c r="H809" s="19">
        <f t="shared" si="1080"/>
        <v>2.3551877784850417</v>
      </c>
      <c r="I809" s="20">
        <f t="shared" si="1081"/>
        <v>235.51877784850416</v>
      </c>
      <c r="J809" s="20">
        <v>740</v>
      </c>
      <c r="K809" s="19">
        <f t="shared" ref="K809:K820" si="1095">2.14*(LOG(H809,10))+0.2</f>
        <v>0.99613465351782637</v>
      </c>
      <c r="L809" s="19">
        <f t="shared" ref="L809:L820" si="1096">10^K809</f>
        <v>9.9113920113942324</v>
      </c>
      <c r="M809" s="19">
        <f t="shared" ref="M809:M820" si="1097">L809*40/1000</f>
        <v>0.39645568045576929</v>
      </c>
      <c r="N809" s="19">
        <f t="shared" ref="N809:N820" si="1098">0.923*L809</f>
        <v>9.1482148265168775</v>
      </c>
      <c r="O809" s="19">
        <f t="shared" ref="O809:O852" si="1099">N809*40/1000</f>
        <v>0.3659285930606751</v>
      </c>
      <c r="P809" s="19">
        <f t="shared" ref="P809:P852" si="1100">M809+O809</f>
        <v>0.76238427351644433</v>
      </c>
      <c r="Q809" s="19">
        <f t="shared" ref="Q809:Q820" si="1101">L809*0.48</f>
        <v>4.7574681654692315</v>
      </c>
      <c r="R809" s="19">
        <f t="shared" ref="R809:R852" si="1102">N809*0.39</f>
        <v>3.5678037823415822</v>
      </c>
      <c r="S809" s="19">
        <f t="shared" ref="S809:S852" si="1103">R809+Q809</f>
        <v>8.3252719478108137</v>
      </c>
      <c r="T809" s="19">
        <f t="shared" ref="T809:T852" si="1104">S809*40/1000</f>
        <v>0.33301087791243256</v>
      </c>
      <c r="U809" s="21">
        <f t="shared" ref="U809:U820" si="1105">(L809+N809)</f>
        <v>19.059606837911112</v>
      </c>
    </row>
    <row r="810" spans="1:21" ht="16" hidden="1" thickBot="1" x14ac:dyDescent="0.25">
      <c r="A810" s="14">
        <v>2016</v>
      </c>
      <c r="B810" s="15" t="s">
        <v>29</v>
      </c>
      <c r="C810" s="16" t="s">
        <v>22</v>
      </c>
      <c r="D810" s="16" t="str">
        <f t="shared" si="1094"/>
        <v>2016_2016 Sample Plot # 01_Avi</v>
      </c>
      <c r="E810" s="17">
        <v>3.72</v>
      </c>
      <c r="F810" s="17">
        <f t="shared" si="1079"/>
        <v>1.1499999999999999</v>
      </c>
      <c r="G810" s="18">
        <v>115</v>
      </c>
      <c r="H810" s="19">
        <f t="shared" si="1080"/>
        <v>1.1457670273711011</v>
      </c>
      <c r="I810" s="20">
        <f t="shared" si="1081"/>
        <v>114.57670273711012</v>
      </c>
      <c r="J810" s="20">
        <v>360</v>
      </c>
      <c r="K810" s="19">
        <f t="shared" si="1095"/>
        <v>0.32646612493553201</v>
      </c>
      <c r="L810" s="19">
        <f t="shared" si="1096"/>
        <v>2.1206359765694507</v>
      </c>
      <c r="M810" s="19">
        <f t="shared" si="1097"/>
        <v>8.4825439062778035E-2</v>
      </c>
      <c r="N810" s="19">
        <f t="shared" si="1098"/>
        <v>1.9573470063736031</v>
      </c>
      <c r="O810" s="19">
        <f t="shared" si="1099"/>
        <v>7.8293880254944132E-2</v>
      </c>
      <c r="P810" s="19">
        <f t="shared" si="1100"/>
        <v>0.16311931931772217</v>
      </c>
      <c r="Q810" s="19">
        <f t="shared" si="1101"/>
        <v>1.0179052687533363</v>
      </c>
      <c r="R810" s="19">
        <f t="shared" si="1102"/>
        <v>0.76336533248570526</v>
      </c>
      <c r="S810" s="19">
        <f t="shared" si="1103"/>
        <v>1.7812706012390416</v>
      </c>
      <c r="T810" s="19">
        <f t="shared" si="1104"/>
        <v>7.1250824049561651E-2</v>
      </c>
      <c r="U810" s="21">
        <f t="shared" si="1105"/>
        <v>4.0779829829430536</v>
      </c>
    </row>
    <row r="811" spans="1:21" ht="16" hidden="1" thickBot="1" x14ac:dyDescent="0.25">
      <c r="A811" s="38">
        <v>2016</v>
      </c>
      <c r="B811" s="39" t="s">
        <v>29</v>
      </c>
      <c r="C811" s="40" t="s">
        <v>22</v>
      </c>
      <c r="D811" s="40" t="str">
        <f t="shared" si="1094"/>
        <v>2016_2016 Sample Plot # 01_Avi</v>
      </c>
      <c r="E811" s="41">
        <v>3.25</v>
      </c>
      <c r="F811" s="41">
        <f t="shared" si="1079"/>
        <v>0.99</v>
      </c>
      <c r="G811" s="42">
        <v>99</v>
      </c>
      <c r="H811" s="43">
        <f t="shared" si="1080"/>
        <v>1.0502864417568427</v>
      </c>
      <c r="I811" s="44">
        <f t="shared" si="1081"/>
        <v>105.02864417568428</v>
      </c>
      <c r="J811" s="44">
        <v>330</v>
      </c>
      <c r="K811" s="43">
        <f t="shared" si="1095"/>
        <v>0.24559860463221647</v>
      </c>
      <c r="L811" s="43">
        <f t="shared" si="1096"/>
        <v>1.7603482976906326</v>
      </c>
      <c r="M811" s="43">
        <f t="shared" si="1097"/>
        <v>7.0413931907625307E-2</v>
      </c>
      <c r="N811" s="43">
        <f t="shared" si="1098"/>
        <v>1.6248014787684539</v>
      </c>
      <c r="O811" s="43">
        <f t="shared" si="1099"/>
        <v>6.4992059150738163E-2</v>
      </c>
      <c r="P811" s="43">
        <f t="shared" si="1100"/>
        <v>0.13540599105836348</v>
      </c>
      <c r="Q811" s="43">
        <f t="shared" si="1101"/>
        <v>0.84496718289150363</v>
      </c>
      <c r="R811" s="43">
        <f t="shared" si="1102"/>
        <v>0.63367257671969701</v>
      </c>
      <c r="S811" s="43">
        <f t="shared" si="1103"/>
        <v>1.4786397596112006</v>
      </c>
      <c r="T811" s="43">
        <f t="shared" si="1104"/>
        <v>5.9145590384448027E-2</v>
      </c>
      <c r="U811" s="45">
        <f t="shared" si="1105"/>
        <v>3.3851497764590865</v>
      </c>
    </row>
    <row r="812" spans="1:21" ht="16" hidden="1" thickBot="1" x14ac:dyDescent="0.25">
      <c r="A812" s="6">
        <v>2016</v>
      </c>
      <c r="B812" s="7" t="s">
        <v>30</v>
      </c>
      <c r="C812" s="8" t="s">
        <v>22</v>
      </c>
      <c r="D812" s="8" t="str">
        <f t="shared" si="1094"/>
        <v>2016_2016 Sample Plot # 02_Avi</v>
      </c>
      <c r="E812" s="9">
        <v>4.8</v>
      </c>
      <c r="F812" s="9">
        <f t="shared" si="1079"/>
        <v>2.2999999999999998</v>
      </c>
      <c r="G812" s="10">
        <v>230</v>
      </c>
      <c r="H812" s="11">
        <f t="shared" si="1080"/>
        <v>2.2278803309993633</v>
      </c>
      <c r="I812" s="12">
        <f t="shared" si="1081"/>
        <v>222.78803309993634</v>
      </c>
      <c r="J812" s="12">
        <v>700</v>
      </c>
      <c r="K812" s="11">
        <f t="shared" si="1095"/>
        <v>0.94448857892404692</v>
      </c>
      <c r="L812" s="11">
        <f t="shared" si="1096"/>
        <v>8.8001196882893549</v>
      </c>
      <c r="M812" s="11">
        <f t="shared" si="1097"/>
        <v>0.35200478753157421</v>
      </c>
      <c r="N812" s="11">
        <f t="shared" si="1098"/>
        <v>8.1225104722910757</v>
      </c>
      <c r="O812" s="11">
        <f t="shared" si="1099"/>
        <v>0.32490041889164301</v>
      </c>
      <c r="P812" s="11">
        <f t="shared" si="1100"/>
        <v>0.67690520642321728</v>
      </c>
      <c r="Q812" s="11">
        <f t="shared" si="1101"/>
        <v>4.2240574503788899</v>
      </c>
      <c r="R812" s="11">
        <f t="shared" si="1102"/>
        <v>3.1677790841935196</v>
      </c>
      <c r="S812" s="11">
        <f t="shared" si="1103"/>
        <v>7.3918365345724091</v>
      </c>
      <c r="T812" s="11">
        <f t="shared" si="1104"/>
        <v>0.29567346138289635</v>
      </c>
      <c r="U812" s="13">
        <f t="shared" si="1105"/>
        <v>16.922630160580432</v>
      </c>
    </row>
    <row r="813" spans="1:21" ht="16" hidden="1" thickBot="1" x14ac:dyDescent="0.25">
      <c r="A813" s="14">
        <v>2016</v>
      </c>
      <c r="B813" s="15" t="s">
        <v>30</v>
      </c>
      <c r="C813" s="16" t="s">
        <v>22</v>
      </c>
      <c r="D813" s="16" t="str">
        <f t="shared" si="1094"/>
        <v>2016_2016 Sample Plot # 02_Avi</v>
      </c>
      <c r="E813" s="17">
        <v>2.1</v>
      </c>
      <c r="F813" s="17">
        <f t="shared" si="1079"/>
        <v>1.7</v>
      </c>
      <c r="G813" s="18">
        <v>170</v>
      </c>
      <c r="H813" s="19">
        <f t="shared" si="1080"/>
        <v>0.95480585614258429</v>
      </c>
      <c r="I813" s="20">
        <f t="shared" si="1081"/>
        <v>95.48058561425843</v>
      </c>
      <c r="J813" s="20">
        <v>300</v>
      </c>
      <c r="K813" s="19">
        <f t="shared" si="1095"/>
        <v>0.15701825839361488</v>
      </c>
      <c r="L813" s="19">
        <f t="shared" si="1096"/>
        <v>1.4355497847584109</v>
      </c>
      <c r="M813" s="19">
        <f t="shared" si="1097"/>
        <v>5.7421991390336435E-2</v>
      </c>
      <c r="N813" s="19">
        <f t="shared" si="1098"/>
        <v>1.3250124513320134</v>
      </c>
      <c r="O813" s="19">
        <f t="shared" si="1099"/>
        <v>5.300049805328054E-2</v>
      </c>
      <c r="P813" s="19">
        <f t="shared" si="1100"/>
        <v>0.11042248944361698</v>
      </c>
      <c r="Q813" s="19">
        <f t="shared" si="1101"/>
        <v>0.68906389668403722</v>
      </c>
      <c r="R813" s="19">
        <f t="shared" si="1102"/>
        <v>0.51675485601948523</v>
      </c>
      <c r="S813" s="19">
        <f t="shared" si="1103"/>
        <v>1.2058187527035225</v>
      </c>
      <c r="T813" s="19">
        <f t="shared" si="1104"/>
        <v>4.8232750108140897E-2</v>
      </c>
      <c r="U813" s="21">
        <f t="shared" si="1105"/>
        <v>2.7605622360904243</v>
      </c>
    </row>
    <row r="814" spans="1:21" ht="16" hidden="1" thickBot="1" x14ac:dyDescent="0.25">
      <c r="A814" s="14">
        <v>2016</v>
      </c>
      <c r="B814" s="15" t="s">
        <v>30</v>
      </c>
      <c r="C814" s="16" t="s">
        <v>22</v>
      </c>
      <c r="D814" s="16" t="str">
        <f t="shared" si="1094"/>
        <v>2016_2016 Sample Plot # 02_Avi</v>
      </c>
      <c r="E814" s="17">
        <v>3.4</v>
      </c>
      <c r="F814" s="17">
        <f t="shared" si="1079"/>
        <v>1.4</v>
      </c>
      <c r="G814" s="18">
        <v>140</v>
      </c>
      <c r="H814" s="19">
        <f t="shared" si="1080"/>
        <v>1.273074474856779</v>
      </c>
      <c r="I814" s="20">
        <f t="shared" si="1081"/>
        <v>127.30744748567791</v>
      </c>
      <c r="J814" s="20">
        <v>400</v>
      </c>
      <c r="K814" s="19">
        <f t="shared" si="1095"/>
        <v>0.4243871547353768</v>
      </c>
      <c r="L814" s="19">
        <f t="shared" si="1096"/>
        <v>2.6569730830634852</v>
      </c>
      <c r="M814" s="19">
        <f t="shared" si="1097"/>
        <v>0.10627892332253941</v>
      </c>
      <c r="N814" s="19">
        <f t="shared" si="1098"/>
        <v>2.4523861556675968</v>
      </c>
      <c r="O814" s="19">
        <f t="shared" si="1099"/>
        <v>9.8095446226703867E-2</v>
      </c>
      <c r="P814" s="19">
        <f t="shared" si="1100"/>
        <v>0.20437436954924326</v>
      </c>
      <c r="Q814" s="19">
        <f t="shared" si="1101"/>
        <v>1.2753470798704729</v>
      </c>
      <c r="R814" s="19">
        <f t="shared" si="1102"/>
        <v>0.95643060071036279</v>
      </c>
      <c r="S814" s="19">
        <f t="shared" si="1103"/>
        <v>2.2317776805808358</v>
      </c>
      <c r="T814" s="19">
        <f t="shared" si="1104"/>
        <v>8.9271107223233434E-2</v>
      </c>
      <c r="U814" s="21">
        <f t="shared" si="1105"/>
        <v>5.1093592387310824</v>
      </c>
    </row>
    <row r="815" spans="1:21" ht="16" hidden="1" thickBot="1" x14ac:dyDescent="0.25">
      <c r="A815" s="14">
        <v>2016</v>
      </c>
      <c r="B815" s="15" t="s">
        <v>30</v>
      </c>
      <c r="C815" s="16" t="s">
        <v>22</v>
      </c>
      <c r="D815" s="16" t="str">
        <f t="shared" si="1094"/>
        <v>2016_2016 Sample Plot # 02_Avi</v>
      </c>
      <c r="E815" s="17">
        <v>3.5</v>
      </c>
      <c r="F815" s="17">
        <f t="shared" si="1079"/>
        <v>1.6</v>
      </c>
      <c r="G815" s="18">
        <v>160</v>
      </c>
      <c r="H815" s="19">
        <f t="shared" si="1080"/>
        <v>1.9096117122851686</v>
      </c>
      <c r="I815" s="20">
        <f t="shared" si="1081"/>
        <v>190.96117122851686</v>
      </c>
      <c r="J815" s="20">
        <v>600</v>
      </c>
      <c r="K815" s="19">
        <f t="shared" si="1095"/>
        <v>0.80122244911453455</v>
      </c>
      <c r="L815" s="19">
        <f t="shared" si="1096"/>
        <v>6.3273586076834407</v>
      </c>
      <c r="M815" s="19">
        <f t="shared" si="1097"/>
        <v>0.25309434430733763</v>
      </c>
      <c r="N815" s="19">
        <f t="shared" si="1098"/>
        <v>5.8401519948918157</v>
      </c>
      <c r="O815" s="19">
        <f t="shared" si="1099"/>
        <v>0.23360607979567263</v>
      </c>
      <c r="P815" s="19">
        <f t="shared" si="1100"/>
        <v>0.48670042410301029</v>
      </c>
      <c r="Q815" s="19">
        <f t="shared" si="1101"/>
        <v>3.0371321316880513</v>
      </c>
      <c r="R815" s="19">
        <f t="shared" si="1102"/>
        <v>2.2776592780078082</v>
      </c>
      <c r="S815" s="19">
        <f t="shared" si="1103"/>
        <v>5.3147914096958591</v>
      </c>
      <c r="T815" s="19">
        <f t="shared" si="1104"/>
        <v>0.21259165638783434</v>
      </c>
      <c r="U815" s="21">
        <f t="shared" si="1105"/>
        <v>12.167510602575256</v>
      </c>
    </row>
    <row r="816" spans="1:21" ht="16" hidden="1" thickBot="1" x14ac:dyDescent="0.25">
      <c r="A816" s="14">
        <v>2016</v>
      </c>
      <c r="B816" s="15" t="s">
        <v>30</v>
      </c>
      <c r="C816" s="16" t="s">
        <v>22</v>
      </c>
      <c r="D816" s="16" t="str">
        <f t="shared" si="1094"/>
        <v>2016_2016 Sample Plot # 02_Avi</v>
      </c>
      <c r="E816" s="17">
        <v>4.5</v>
      </c>
      <c r="F816" s="17">
        <f t="shared" si="1079"/>
        <v>1.8</v>
      </c>
      <c r="G816" s="18">
        <v>180</v>
      </c>
      <c r="H816" s="19">
        <f t="shared" si="1080"/>
        <v>2.0687460216422662</v>
      </c>
      <c r="I816" s="20">
        <f t="shared" si="1081"/>
        <v>206.87460216422662</v>
      </c>
      <c r="J816" s="20">
        <v>650</v>
      </c>
      <c r="K816" s="19">
        <f t="shared" si="1095"/>
        <v>0.87561335650924832</v>
      </c>
      <c r="L816" s="19">
        <f t="shared" si="1096"/>
        <v>7.5095403731418422</v>
      </c>
      <c r="M816" s="19">
        <f t="shared" si="1097"/>
        <v>0.30038161492567372</v>
      </c>
      <c r="N816" s="19">
        <f t="shared" si="1098"/>
        <v>6.9313057644099203</v>
      </c>
      <c r="O816" s="19">
        <f t="shared" si="1099"/>
        <v>0.27725223057639681</v>
      </c>
      <c r="P816" s="19">
        <f t="shared" si="1100"/>
        <v>0.57763384550207053</v>
      </c>
      <c r="Q816" s="19">
        <f t="shared" si="1101"/>
        <v>3.6045793791080842</v>
      </c>
      <c r="R816" s="19">
        <f t="shared" si="1102"/>
        <v>2.7032092481198688</v>
      </c>
      <c r="S816" s="19">
        <f t="shared" si="1103"/>
        <v>6.3077886272279535</v>
      </c>
      <c r="T816" s="19">
        <f t="shared" si="1104"/>
        <v>0.25231154508911813</v>
      </c>
      <c r="U816" s="21">
        <f t="shared" si="1105"/>
        <v>14.440846137551762</v>
      </c>
    </row>
    <row r="817" spans="1:21" ht="16" hidden="1" thickBot="1" x14ac:dyDescent="0.25">
      <c r="A817" s="14">
        <v>2016</v>
      </c>
      <c r="B817" s="15" t="s">
        <v>30</v>
      </c>
      <c r="C817" s="16" t="s">
        <v>22</v>
      </c>
      <c r="D817" s="16" t="str">
        <f t="shared" si="1094"/>
        <v>2016_2016 Sample Plot # 02_Avi</v>
      </c>
      <c r="E817" s="17">
        <v>5.5</v>
      </c>
      <c r="F817" s="17">
        <f t="shared" si="1079"/>
        <v>1.7</v>
      </c>
      <c r="G817" s="18">
        <v>170</v>
      </c>
      <c r="H817" s="19">
        <f t="shared" si="1080"/>
        <v>2.5143220878421388</v>
      </c>
      <c r="I817" s="20">
        <f t="shared" si="1081"/>
        <v>251.43220878421388</v>
      </c>
      <c r="J817" s="20">
        <v>790</v>
      </c>
      <c r="K817" s="19">
        <f t="shared" si="1095"/>
        <v>1.0569007486550819</v>
      </c>
      <c r="L817" s="19">
        <f t="shared" si="1096"/>
        <v>11.399892307296344</v>
      </c>
      <c r="M817" s="19">
        <f t="shared" si="1097"/>
        <v>0.45599569229185372</v>
      </c>
      <c r="N817" s="19">
        <f t="shared" si="1098"/>
        <v>10.522100599634527</v>
      </c>
      <c r="O817" s="19">
        <f t="shared" si="1099"/>
        <v>0.42088402398538105</v>
      </c>
      <c r="P817" s="19">
        <f t="shared" si="1100"/>
        <v>0.87687971627723482</v>
      </c>
      <c r="Q817" s="19">
        <f t="shared" si="1101"/>
        <v>5.4719483075022453</v>
      </c>
      <c r="R817" s="19">
        <f t="shared" si="1102"/>
        <v>4.103619233857466</v>
      </c>
      <c r="S817" s="19">
        <f t="shared" si="1103"/>
        <v>9.5755675413597103</v>
      </c>
      <c r="T817" s="19">
        <f t="shared" si="1104"/>
        <v>0.3830227016543884</v>
      </c>
      <c r="U817" s="21">
        <f t="shared" si="1105"/>
        <v>21.921992906930871</v>
      </c>
    </row>
    <row r="818" spans="1:21" ht="16" hidden="1" thickBot="1" x14ac:dyDescent="0.25">
      <c r="A818" s="14">
        <v>2016</v>
      </c>
      <c r="B818" s="15" t="s">
        <v>30</v>
      </c>
      <c r="C818" s="16" t="s">
        <v>22</v>
      </c>
      <c r="D818" s="16" t="str">
        <f t="shared" si="1094"/>
        <v>2016_2016 Sample Plot # 02_Avi</v>
      </c>
      <c r="E818" s="17">
        <v>4.9000000000000004</v>
      </c>
      <c r="F818" s="17">
        <f t="shared" si="1079"/>
        <v>1.4</v>
      </c>
      <c r="G818" s="18">
        <v>140</v>
      </c>
      <c r="H818" s="19">
        <f t="shared" si="1080"/>
        <v>0.95480585614258429</v>
      </c>
      <c r="I818" s="20">
        <f t="shared" si="1081"/>
        <v>95.48058561425843</v>
      </c>
      <c r="J818" s="20">
        <v>300</v>
      </c>
      <c r="K818" s="19">
        <f t="shared" si="1095"/>
        <v>0.15701825839361488</v>
      </c>
      <c r="L818" s="19">
        <f t="shared" si="1096"/>
        <v>1.4355497847584109</v>
      </c>
      <c r="M818" s="19">
        <f t="shared" si="1097"/>
        <v>5.7421991390336435E-2</v>
      </c>
      <c r="N818" s="19">
        <f t="shared" si="1098"/>
        <v>1.3250124513320134</v>
      </c>
      <c r="O818" s="19">
        <f t="shared" si="1099"/>
        <v>5.300049805328054E-2</v>
      </c>
      <c r="P818" s="19">
        <f t="shared" si="1100"/>
        <v>0.11042248944361698</v>
      </c>
      <c r="Q818" s="19">
        <f t="shared" si="1101"/>
        <v>0.68906389668403722</v>
      </c>
      <c r="R818" s="19">
        <f t="shared" si="1102"/>
        <v>0.51675485601948523</v>
      </c>
      <c r="S818" s="19">
        <f t="shared" si="1103"/>
        <v>1.2058187527035225</v>
      </c>
      <c r="T818" s="19">
        <f t="shared" si="1104"/>
        <v>4.8232750108140897E-2</v>
      </c>
      <c r="U818" s="21">
        <f t="shared" si="1105"/>
        <v>2.7605622360904243</v>
      </c>
    </row>
    <row r="819" spans="1:21" ht="16" hidden="1" thickBot="1" x14ac:dyDescent="0.25">
      <c r="A819" s="14">
        <v>2016</v>
      </c>
      <c r="B819" s="15" t="s">
        <v>30</v>
      </c>
      <c r="C819" s="16" t="s">
        <v>22</v>
      </c>
      <c r="D819" s="16" t="str">
        <f t="shared" si="1094"/>
        <v>2016_2016 Sample Plot # 02_Avi</v>
      </c>
      <c r="E819" s="17">
        <v>4.5</v>
      </c>
      <c r="F819" s="17">
        <f t="shared" si="1079"/>
        <v>1.65</v>
      </c>
      <c r="G819" s="18">
        <v>165</v>
      </c>
      <c r="H819" s="19">
        <f t="shared" si="1080"/>
        <v>2.0050922978994272</v>
      </c>
      <c r="I819" s="20">
        <f t="shared" si="1081"/>
        <v>200.50922978994271</v>
      </c>
      <c r="J819" s="20">
        <v>630</v>
      </c>
      <c r="K819" s="19">
        <f t="shared" si="1095"/>
        <v>0.84656754912420218</v>
      </c>
      <c r="L819" s="19">
        <f t="shared" si="1096"/>
        <v>7.023725805903335</v>
      </c>
      <c r="M819" s="19">
        <f t="shared" si="1097"/>
        <v>0.28094903223613338</v>
      </c>
      <c r="N819" s="19">
        <f t="shared" si="1098"/>
        <v>6.4828989188487789</v>
      </c>
      <c r="O819" s="19">
        <f t="shared" si="1099"/>
        <v>0.25931595675395114</v>
      </c>
      <c r="P819" s="19">
        <f t="shared" si="1100"/>
        <v>0.54026498899008457</v>
      </c>
      <c r="Q819" s="19">
        <f t="shared" si="1101"/>
        <v>3.3713883868336008</v>
      </c>
      <c r="R819" s="19">
        <f t="shared" si="1102"/>
        <v>2.5283305783510239</v>
      </c>
      <c r="S819" s="19">
        <f t="shared" si="1103"/>
        <v>5.8997189651846247</v>
      </c>
      <c r="T819" s="19">
        <f t="shared" si="1104"/>
        <v>0.235988758607385</v>
      </c>
      <c r="U819" s="21">
        <f t="shared" si="1105"/>
        <v>13.506624724752115</v>
      </c>
    </row>
    <row r="820" spans="1:21" ht="16" hidden="1" thickBot="1" x14ac:dyDescent="0.25">
      <c r="A820" s="14">
        <v>2016</v>
      </c>
      <c r="B820" s="15" t="s">
        <v>30</v>
      </c>
      <c r="C820" s="16" t="s">
        <v>22</v>
      </c>
      <c r="D820" s="16" t="str">
        <f t="shared" si="1094"/>
        <v>2016_2016 Sample Plot # 02_Avi</v>
      </c>
      <c r="E820" s="17">
        <v>3.1</v>
      </c>
      <c r="F820" s="17">
        <f t="shared" si="1079"/>
        <v>1.4</v>
      </c>
      <c r="G820" s="18">
        <v>140</v>
      </c>
      <c r="H820" s="19">
        <f t="shared" si="1080"/>
        <v>0.95480585614258429</v>
      </c>
      <c r="I820" s="20">
        <f t="shared" si="1081"/>
        <v>95.48058561425843</v>
      </c>
      <c r="J820" s="20">
        <v>300</v>
      </c>
      <c r="K820" s="19">
        <f t="shared" si="1095"/>
        <v>0.15701825839361488</v>
      </c>
      <c r="L820" s="19">
        <f t="shared" si="1096"/>
        <v>1.4355497847584109</v>
      </c>
      <c r="M820" s="19">
        <f t="shared" si="1097"/>
        <v>5.7421991390336435E-2</v>
      </c>
      <c r="N820" s="19">
        <f t="shared" si="1098"/>
        <v>1.3250124513320134</v>
      </c>
      <c r="O820" s="19">
        <f t="shared" si="1099"/>
        <v>5.300049805328054E-2</v>
      </c>
      <c r="P820" s="19">
        <f t="shared" si="1100"/>
        <v>0.11042248944361698</v>
      </c>
      <c r="Q820" s="19">
        <f t="shared" si="1101"/>
        <v>0.68906389668403722</v>
      </c>
      <c r="R820" s="19">
        <f t="shared" si="1102"/>
        <v>0.51675485601948523</v>
      </c>
      <c r="S820" s="19">
        <f t="shared" si="1103"/>
        <v>1.2058187527035225</v>
      </c>
      <c r="T820" s="19">
        <f t="shared" si="1104"/>
        <v>4.8232750108140897E-2</v>
      </c>
      <c r="U820" s="21">
        <f t="shared" si="1105"/>
        <v>2.7605622360904243</v>
      </c>
    </row>
    <row r="821" spans="1:21" ht="16" hidden="1" thickBot="1" x14ac:dyDescent="0.25">
      <c r="A821" s="14"/>
      <c r="B821" s="15"/>
      <c r="C821" s="16"/>
      <c r="D821" s="16"/>
      <c r="E821" s="17"/>
      <c r="F821" s="17"/>
      <c r="G821" s="18"/>
      <c r="H821" s="19"/>
      <c r="I821" s="20"/>
      <c r="J821" s="20"/>
      <c r="K821" s="36"/>
      <c r="L821" s="19"/>
      <c r="M821" s="19"/>
      <c r="N821" s="19"/>
      <c r="O821" s="19"/>
      <c r="P821" s="19"/>
      <c r="Q821" s="19"/>
      <c r="R821" s="19"/>
      <c r="S821" s="19"/>
      <c r="T821" s="19"/>
      <c r="U821" s="21"/>
    </row>
    <row r="822" spans="1:21" ht="16" hidden="1" thickBot="1" x14ac:dyDescent="0.25">
      <c r="A822" s="14"/>
      <c r="B822" s="15"/>
      <c r="C822" s="16"/>
      <c r="D822" s="16"/>
      <c r="E822" s="17"/>
      <c r="F822" s="17"/>
      <c r="G822" s="18"/>
      <c r="H822" s="19"/>
      <c r="I822" s="20"/>
      <c r="J822" s="20"/>
      <c r="K822" s="36"/>
      <c r="L822" s="19"/>
      <c r="M822" s="19"/>
      <c r="N822" s="19"/>
      <c r="O822" s="19"/>
      <c r="P822" s="19"/>
      <c r="Q822" s="19"/>
      <c r="R822" s="19"/>
      <c r="S822" s="19"/>
      <c r="T822" s="19"/>
      <c r="U822" s="21"/>
    </row>
    <row r="823" spans="1:21" ht="16" hidden="1" thickBot="1" x14ac:dyDescent="0.25">
      <c r="A823" s="14"/>
      <c r="B823" s="15"/>
      <c r="C823" s="16"/>
      <c r="D823" s="16"/>
      <c r="E823" s="17"/>
      <c r="F823" s="17"/>
      <c r="G823" s="18"/>
      <c r="H823" s="19"/>
      <c r="I823" s="20"/>
      <c r="J823" s="20"/>
      <c r="K823" s="36"/>
      <c r="L823" s="19"/>
      <c r="M823" s="19"/>
      <c r="N823" s="19"/>
      <c r="O823" s="19"/>
      <c r="P823" s="19"/>
      <c r="Q823" s="19"/>
      <c r="R823" s="19"/>
      <c r="S823" s="19"/>
      <c r="T823" s="19"/>
      <c r="U823" s="21"/>
    </row>
    <row r="824" spans="1:21" ht="16" hidden="1" thickBot="1" x14ac:dyDescent="0.25">
      <c r="A824" s="14"/>
      <c r="B824" s="15"/>
      <c r="C824" s="16"/>
      <c r="D824" s="16"/>
      <c r="E824" s="17"/>
      <c r="F824" s="17"/>
      <c r="G824" s="18"/>
      <c r="H824" s="19"/>
      <c r="I824" s="20"/>
      <c r="J824" s="20"/>
      <c r="K824" s="36"/>
      <c r="L824" s="19"/>
      <c r="M824" s="19"/>
      <c r="N824" s="19"/>
      <c r="O824" s="19"/>
      <c r="P824" s="19"/>
      <c r="Q824" s="19"/>
      <c r="R824" s="19"/>
      <c r="S824" s="19"/>
      <c r="T824" s="19"/>
      <c r="U824" s="21"/>
    </row>
    <row r="825" spans="1:21" ht="16" hidden="1" thickBot="1" x14ac:dyDescent="0.25">
      <c r="A825" s="14"/>
      <c r="B825" s="15"/>
      <c r="C825" s="16"/>
      <c r="D825" s="16"/>
      <c r="E825" s="17"/>
      <c r="F825" s="17"/>
      <c r="G825" s="18"/>
      <c r="H825" s="19"/>
      <c r="I825" s="20"/>
      <c r="J825" s="20"/>
      <c r="K825" s="36"/>
      <c r="L825" s="19"/>
      <c r="M825" s="19"/>
      <c r="N825" s="19"/>
      <c r="O825" s="19"/>
      <c r="P825" s="19"/>
      <c r="Q825" s="19"/>
      <c r="R825" s="19"/>
      <c r="S825" s="19"/>
      <c r="T825" s="19"/>
      <c r="U825" s="21"/>
    </row>
    <row r="826" spans="1:21" ht="16" hidden="1" thickBot="1" x14ac:dyDescent="0.25">
      <c r="A826" s="14">
        <v>2016</v>
      </c>
      <c r="B826" s="15" t="s">
        <v>30</v>
      </c>
      <c r="C826" s="16" t="s">
        <v>22</v>
      </c>
      <c r="D826" s="16" t="str">
        <f t="shared" ref="D826:D835" si="1106">A826&amp;"_"&amp;B826&amp;"_"&amp;C826</f>
        <v>2016_2016 Sample Plot # 02_Avi</v>
      </c>
      <c r="E826" s="17">
        <v>2.9</v>
      </c>
      <c r="F826" s="17">
        <f t="shared" si="1079"/>
        <v>1.35</v>
      </c>
      <c r="G826" s="18">
        <v>135</v>
      </c>
      <c r="H826" s="19">
        <f t="shared" si="1080"/>
        <v>1.3685550604710377</v>
      </c>
      <c r="I826" s="20">
        <f t="shared" si="1081"/>
        <v>136.85550604710377</v>
      </c>
      <c r="J826" s="20">
        <v>430</v>
      </c>
      <c r="K826" s="19">
        <f t="shared" ref="K826:K835" si="1107">2.14*(LOG(H826,10))+0.2</f>
        <v>0.49160126823385264</v>
      </c>
      <c r="L826" s="19">
        <f t="shared" ref="L826:L835" si="1108">10^K826</f>
        <v>3.1017105571303882</v>
      </c>
      <c r="M826" s="19">
        <f t="shared" si="1070"/>
        <v>0.12406842228521553</v>
      </c>
      <c r="N826" s="19">
        <f t="shared" ref="N826:N835" si="1109">0.923*L826</f>
        <v>2.8628788442313486</v>
      </c>
      <c r="O826" s="19">
        <f t="shared" si="1099"/>
        <v>0.11451515376925395</v>
      </c>
      <c r="P826" s="19">
        <f t="shared" si="1100"/>
        <v>0.23858357605446948</v>
      </c>
      <c r="Q826" s="19">
        <f t="shared" si="1072"/>
        <v>1.4888210674225864</v>
      </c>
      <c r="R826" s="19">
        <f t="shared" si="1102"/>
        <v>1.1165227492502261</v>
      </c>
      <c r="S826" s="19">
        <f t="shared" si="1103"/>
        <v>2.6053438166728125</v>
      </c>
      <c r="T826" s="19">
        <f t="shared" si="1104"/>
        <v>0.1042137526669125</v>
      </c>
      <c r="U826" s="21">
        <f t="shared" si="1073"/>
        <v>5.9645894013617369</v>
      </c>
    </row>
    <row r="827" spans="1:21" ht="16" hidden="1" thickBot="1" x14ac:dyDescent="0.25">
      <c r="A827" s="14">
        <v>2016</v>
      </c>
      <c r="B827" s="15" t="s">
        <v>30</v>
      </c>
      <c r="C827" s="16" t="s">
        <v>22</v>
      </c>
      <c r="D827" s="16" t="str">
        <f t="shared" si="1106"/>
        <v>2016_2016 Sample Plot # 02_Avi</v>
      </c>
      <c r="E827" s="17">
        <v>3.1</v>
      </c>
      <c r="F827" s="17">
        <f t="shared" si="1079"/>
        <v>1.4</v>
      </c>
      <c r="G827" s="18">
        <v>140</v>
      </c>
      <c r="H827" s="19">
        <f t="shared" si="1080"/>
        <v>0.95480585614258429</v>
      </c>
      <c r="I827" s="20">
        <f t="shared" si="1081"/>
        <v>95.48058561425843</v>
      </c>
      <c r="J827" s="20">
        <v>300</v>
      </c>
      <c r="K827" s="19">
        <f t="shared" si="1107"/>
        <v>0.15701825839361488</v>
      </c>
      <c r="L827" s="19">
        <f t="shared" si="1108"/>
        <v>1.4355497847584109</v>
      </c>
      <c r="M827" s="19">
        <f t="shared" si="1070"/>
        <v>5.7421991390336435E-2</v>
      </c>
      <c r="N827" s="19">
        <f t="shared" si="1109"/>
        <v>1.3250124513320134</v>
      </c>
      <c r="O827" s="19">
        <f t="shared" si="1099"/>
        <v>5.300049805328054E-2</v>
      </c>
      <c r="P827" s="19">
        <f t="shared" si="1100"/>
        <v>0.11042248944361698</v>
      </c>
      <c r="Q827" s="19">
        <f t="shared" si="1072"/>
        <v>0.68906389668403722</v>
      </c>
      <c r="R827" s="19">
        <f t="shared" si="1102"/>
        <v>0.51675485601948523</v>
      </c>
      <c r="S827" s="19">
        <f t="shared" si="1103"/>
        <v>1.2058187527035225</v>
      </c>
      <c r="T827" s="19">
        <f t="shared" si="1104"/>
        <v>4.8232750108140897E-2</v>
      </c>
      <c r="U827" s="21">
        <f t="shared" si="1073"/>
        <v>2.7605622360904243</v>
      </c>
    </row>
    <row r="828" spans="1:21" ht="16" hidden="1" thickBot="1" x14ac:dyDescent="0.25">
      <c r="A828" s="14">
        <v>2016</v>
      </c>
      <c r="B828" s="15" t="s">
        <v>30</v>
      </c>
      <c r="C828" s="16" t="s">
        <v>22</v>
      </c>
      <c r="D828" s="16" t="str">
        <f t="shared" si="1106"/>
        <v>2016_2016 Sample Plot # 02_Avi</v>
      </c>
      <c r="E828" s="17">
        <v>4.8</v>
      </c>
      <c r="F828" s="17">
        <f t="shared" si="1079"/>
        <v>1.5</v>
      </c>
      <c r="G828" s="18">
        <v>150</v>
      </c>
      <c r="H828" s="19">
        <f t="shared" si="1080"/>
        <v>2.5779758115849778</v>
      </c>
      <c r="I828" s="20">
        <f t="shared" si="1081"/>
        <v>257.79758115849779</v>
      </c>
      <c r="J828" s="20">
        <v>810</v>
      </c>
      <c r="K828" s="19">
        <f t="shared" si="1107"/>
        <v>1.0801367136938478</v>
      </c>
      <c r="L828" s="19">
        <f t="shared" si="1108"/>
        <v>12.026429609220191</v>
      </c>
      <c r="M828" s="19">
        <f t="shared" si="1070"/>
        <v>0.48105718436880762</v>
      </c>
      <c r="N828" s="19">
        <f t="shared" si="1109"/>
        <v>11.100394529310236</v>
      </c>
      <c r="O828" s="19">
        <f t="shared" si="1099"/>
        <v>0.44401578117240947</v>
      </c>
      <c r="P828" s="19">
        <f t="shared" si="1100"/>
        <v>0.9250729655412171</v>
      </c>
      <c r="Q828" s="19">
        <f t="shared" si="1072"/>
        <v>5.7726862124256915</v>
      </c>
      <c r="R828" s="19">
        <f t="shared" si="1102"/>
        <v>4.3291538664309925</v>
      </c>
      <c r="S828" s="19">
        <f t="shared" si="1103"/>
        <v>10.101840078856684</v>
      </c>
      <c r="T828" s="19">
        <f t="shared" si="1104"/>
        <v>0.40407360315426732</v>
      </c>
      <c r="U828" s="21">
        <f t="shared" si="1073"/>
        <v>23.126824138530427</v>
      </c>
    </row>
    <row r="829" spans="1:21" ht="16" hidden="1" thickBot="1" x14ac:dyDescent="0.25">
      <c r="A829" s="14">
        <v>2016</v>
      </c>
      <c r="B829" s="15" t="s">
        <v>30</v>
      </c>
      <c r="C829" s="16" t="s">
        <v>22</v>
      </c>
      <c r="D829" s="16" t="str">
        <f t="shared" si="1106"/>
        <v>2016_2016 Sample Plot # 02_Avi</v>
      </c>
      <c r="E829" s="17">
        <v>3.2</v>
      </c>
      <c r="F829" s="17">
        <f t="shared" si="1079"/>
        <v>1.4</v>
      </c>
      <c r="G829" s="18">
        <v>140</v>
      </c>
      <c r="H829" s="19">
        <f t="shared" si="1080"/>
        <v>2.2278803309993633</v>
      </c>
      <c r="I829" s="20">
        <f t="shared" si="1081"/>
        <v>222.78803309993634</v>
      </c>
      <c r="J829" s="20">
        <v>700</v>
      </c>
      <c r="K829" s="19">
        <f t="shared" si="1107"/>
        <v>0.94448857892404692</v>
      </c>
      <c r="L829" s="19">
        <f t="shared" si="1108"/>
        <v>8.8001196882893549</v>
      </c>
      <c r="M829" s="19">
        <f t="shared" si="1070"/>
        <v>0.35200478753157421</v>
      </c>
      <c r="N829" s="19">
        <f t="shared" si="1109"/>
        <v>8.1225104722910757</v>
      </c>
      <c r="O829" s="19">
        <f t="shared" si="1099"/>
        <v>0.32490041889164301</v>
      </c>
      <c r="P829" s="19">
        <f t="shared" si="1100"/>
        <v>0.67690520642321728</v>
      </c>
      <c r="Q829" s="19">
        <f t="shared" si="1072"/>
        <v>4.2240574503788899</v>
      </c>
      <c r="R829" s="19">
        <f t="shared" si="1102"/>
        <v>3.1677790841935196</v>
      </c>
      <c r="S829" s="19">
        <f t="shared" si="1103"/>
        <v>7.3918365345724091</v>
      </c>
      <c r="T829" s="19">
        <f t="shared" si="1104"/>
        <v>0.29567346138289635</v>
      </c>
      <c r="U829" s="21">
        <f t="shared" si="1073"/>
        <v>16.922630160580432</v>
      </c>
    </row>
    <row r="830" spans="1:21" ht="16" hidden="1" thickBot="1" x14ac:dyDescent="0.25">
      <c r="A830" s="14">
        <v>2016</v>
      </c>
      <c r="B830" s="15" t="s">
        <v>30</v>
      </c>
      <c r="C830" s="16" t="s">
        <v>22</v>
      </c>
      <c r="D830" s="16" t="str">
        <f t="shared" si="1106"/>
        <v>2016_2016 Sample Plot # 02_Avi</v>
      </c>
      <c r="E830" s="17">
        <v>2.8</v>
      </c>
      <c r="F830" s="17">
        <f t="shared" si="1079"/>
        <v>1.4</v>
      </c>
      <c r="G830" s="18">
        <v>140</v>
      </c>
      <c r="H830" s="19">
        <f t="shared" si="1080"/>
        <v>2.5461489497135581</v>
      </c>
      <c r="I830" s="20">
        <f t="shared" si="1081"/>
        <v>254.61489497135582</v>
      </c>
      <c r="J830" s="20">
        <v>800</v>
      </c>
      <c r="K830" s="19">
        <f t="shared" si="1107"/>
        <v>1.0685913454562965</v>
      </c>
      <c r="L830" s="19">
        <f t="shared" si="1108"/>
        <v>11.710928931896419</v>
      </c>
      <c r="M830" s="19">
        <f t="shared" si="1070"/>
        <v>0.46843715727585677</v>
      </c>
      <c r="N830" s="19">
        <f t="shared" si="1109"/>
        <v>10.809187404140395</v>
      </c>
      <c r="O830" s="19">
        <f t="shared" si="1099"/>
        <v>0.43236749616561582</v>
      </c>
      <c r="P830" s="19">
        <f t="shared" si="1100"/>
        <v>0.90080465344147265</v>
      </c>
      <c r="Q830" s="19">
        <f t="shared" si="1072"/>
        <v>5.6212458873102804</v>
      </c>
      <c r="R830" s="19">
        <f t="shared" si="1102"/>
        <v>4.2155830876147542</v>
      </c>
      <c r="S830" s="19">
        <f t="shared" si="1103"/>
        <v>9.8368289749250337</v>
      </c>
      <c r="T830" s="19">
        <f t="shared" si="1104"/>
        <v>0.39347315899700136</v>
      </c>
      <c r="U830" s="21">
        <f t="shared" si="1073"/>
        <v>22.520116336036814</v>
      </c>
    </row>
    <row r="831" spans="1:21" ht="16" hidden="1" thickBot="1" x14ac:dyDescent="0.25">
      <c r="A831" s="14">
        <v>2016</v>
      </c>
      <c r="B831" s="15" t="s">
        <v>30</v>
      </c>
      <c r="C831" s="16" t="s">
        <v>22</v>
      </c>
      <c r="D831" s="16" t="str">
        <f t="shared" si="1106"/>
        <v>2016_2016 Sample Plot # 02_Avi</v>
      </c>
      <c r="E831" s="17">
        <v>3.1</v>
      </c>
      <c r="F831" s="17">
        <f t="shared" si="1079"/>
        <v>1.35</v>
      </c>
      <c r="G831" s="18">
        <v>135</v>
      </c>
      <c r="H831" s="19">
        <f t="shared" si="1080"/>
        <v>1.9414385741565883</v>
      </c>
      <c r="I831" s="20">
        <f t="shared" si="1081"/>
        <v>194.14385741565883</v>
      </c>
      <c r="J831" s="20">
        <v>610</v>
      </c>
      <c r="K831" s="19">
        <f t="shared" si="1107"/>
        <v>0.81658462021657896</v>
      </c>
      <c r="L831" s="19">
        <f t="shared" si="1108"/>
        <v>6.5551799795873018</v>
      </c>
      <c r="M831" s="19">
        <f t="shared" si="1070"/>
        <v>0.26220719918349211</v>
      </c>
      <c r="N831" s="19">
        <f t="shared" si="1109"/>
        <v>6.0504311211590798</v>
      </c>
      <c r="O831" s="19">
        <f t="shared" si="1099"/>
        <v>0.24201724484636319</v>
      </c>
      <c r="P831" s="19">
        <f t="shared" si="1100"/>
        <v>0.50422444402985533</v>
      </c>
      <c r="Q831" s="19">
        <f t="shared" si="1072"/>
        <v>3.1464863902019049</v>
      </c>
      <c r="R831" s="19">
        <f t="shared" si="1102"/>
        <v>2.3596681372520414</v>
      </c>
      <c r="S831" s="19">
        <f t="shared" si="1103"/>
        <v>5.5061545274539458</v>
      </c>
      <c r="T831" s="19">
        <f t="shared" si="1104"/>
        <v>0.22024618109815783</v>
      </c>
      <c r="U831" s="21">
        <f t="shared" si="1073"/>
        <v>12.605611100746382</v>
      </c>
    </row>
    <row r="832" spans="1:21" ht="16" hidden="1" thickBot="1" x14ac:dyDescent="0.25">
      <c r="A832" s="14">
        <v>2016</v>
      </c>
      <c r="B832" s="15" t="s">
        <v>30</v>
      </c>
      <c r="C832" s="16" t="s">
        <v>22</v>
      </c>
      <c r="D832" s="16" t="str">
        <f t="shared" si="1106"/>
        <v>2016_2016 Sample Plot # 02_Avi</v>
      </c>
      <c r="E832" s="17">
        <v>3.5</v>
      </c>
      <c r="F832" s="17">
        <f t="shared" si="1079"/>
        <v>1.4</v>
      </c>
      <c r="G832" s="18">
        <v>140</v>
      </c>
      <c r="H832" s="19">
        <f t="shared" si="1080"/>
        <v>1.591343093570974</v>
      </c>
      <c r="I832" s="20">
        <f t="shared" si="1081"/>
        <v>159.13430935709741</v>
      </c>
      <c r="J832" s="20">
        <v>500</v>
      </c>
      <c r="K832" s="19">
        <f t="shared" si="1107"/>
        <v>0.63177458257261765</v>
      </c>
      <c r="L832" s="19">
        <f t="shared" si="1108"/>
        <v>4.2832614308671619</v>
      </c>
      <c r="M832" s="19">
        <f t="shared" ref="M832:M912" si="1110">L832*40/1000</f>
        <v>0.17133045723468648</v>
      </c>
      <c r="N832" s="19">
        <f t="shared" si="1109"/>
        <v>3.9534503006903905</v>
      </c>
      <c r="O832" s="19">
        <f t="shared" si="1099"/>
        <v>0.15813801202761563</v>
      </c>
      <c r="P832" s="19">
        <f t="shared" si="1100"/>
        <v>0.32946846926230211</v>
      </c>
      <c r="Q832" s="19">
        <f t="shared" ref="Q832:Q912" si="1111">L832*0.48</f>
        <v>2.0559654868162376</v>
      </c>
      <c r="R832" s="19">
        <f t="shared" si="1102"/>
        <v>1.5418456172692523</v>
      </c>
      <c r="S832" s="19">
        <f t="shared" si="1103"/>
        <v>3.5978111040854897</v>
      </c>
      <c r="T832" s="19">
        <f t="shared" si="1104"/>
        <v>0.14391244416341958</v>
      </c>
      <c r="U832" s="21">
        <f t="shared" ref="U832:U912" si="1112">(L832+N832)</f>
        <v>8.236711731557552</v>
      </c>
    </row>
    <row r="833" spans="1:21" ht="16" hidden="1" thickBot="1" x14ac:dyDescent="0.25">
      <c r="A833" s="14">
        <v>2016</v>
      </c>
      <c r="B833" s="15" t="s">
        <v>30</v>
      </c>
      <c r="C833" s="16" t="s">
        <v>22</v>
      </c>
      <c r="D833" s="16" t="str">
        <f t="shared" si="1106"/>
        <v>2016_2016 Sample Plot # 02_Avi</v>
      </c>
      <c r="E833" s="17">
        <v>4.3</v>
      </c>
      <c r="F833" s="17">
        <f t="shared" si="1079"/>
        <v>1.4</v>
      </c>
      <c r="G833" s="18">
        <v>140</v>
      </c>
      <c r="H833" s="19">
        <f t="shared" si="1080"/>
        <v>1.9414385741565883</v>
      </c>
      <c r="I833" s="20">
        <f t="shared" si="1081"/>
        <v>194.14385741565883</v>
      </c>
      <c r="J833" s="20">
        <v>610</v>
      </c>
      <c r="K833" s="19">
        <f t="shared" si="1107"/>
        <v>0.81658462021657896</v>
      </c>
      <c r="L833" s="19">
        <f t="shared" si="1108"/>
        <v>6.5551799795873018</v>
      </c>
      <c r="M833" s="19">
        <f t="shared" si="1110"/>
        <v>0.26220719918349211</v>
      </c>
      <c r="N833" s="19">
        <f t="shared" si="1109"/>
        <v>6.0504311211590798</v>
      </c>
      <c r="O833" s="19">
        <f t="shared" si="1099"/>
        <v>0.24201724484636319</v>
      </c>
      <c r="P833" s="19">
        <f t="shared" si="1100"/>
        <v>0.50422444402985533</v>
      </c>
      <c r="Q833" s="19">
        <f t="shared" si="1111"/>
        <v>3.1464863902019049</v>
      </c>
      <c r="R833" s="19">
        <f t="shared" si="1102"/>
        <v>2.3596681372520414</v>
      </c>
      <c r="S833" s="19">
        <f t="shared" si="1103"/>
        <v>5.5061545274539458</v>
      </c>
      <c r="T833" s="19">
        <f t="shared" si="1104"/>
        <v>0.22024618109815783</v>
      </c>
      <c r="U833" s="21">
        <f t="shared" si="1112"/>
        <v>12.605611100746382</v>
      </c>
    </row>
    <row r="834" spans="1:21" ht="16" hidden="1" thickBot="1" x14ac:dyDescent="0.25">
      <c r="A834" s="14">
        <v>2016</v>
      </c>
      <c r="B834" s="15" t="s">
        <v>30</v>
      </c>
      <c r="C834" s="16" t="s">
        <v>22</v>
      </c>
      <c r="D834" s="16" t="str">
        <f t="shared" si="1106"/>
        <v>2016_2016 Sample Plot # 02_Avi</v>
      </c>
      <c r="E834" s="17">
        <v>2.9</v>
      </c>
      <c r="F834" s="17">
        <f t="shared" si="1079"/>
        <v>1.3</v>
      </c>
      <c r="G834" s="18">
        <v>130</v>
      </c>
      <c r="H834" s="19">
        <f t="shared" si="1080"/>
        <v>1.9096117122851686</v>
      </c>
      <c r="I834" s="20">
        <f t="shared" si="1081"/>
        <v>190.96117122851686</v>
      </c>
      <c r="J834" s="20">
        <v>600</v>
      </c>
      <c r="K834" s="19">
        <f t="shared" si="1107"/>
        <v>0.80122244911453455</v>
      </c>
      <c r="L834" s="19">
        <f t="shared" si="1108"/>
        <v>6.3273586076834407</v>
      </c>
      <c r="M834" s="19">
        <f t="shared" si="1110"/>
        <v>0.25309434430733763</v>
      </c>
      <c r="N834" s="19">
        <f t="shared" si="1109"/>
        <v>5.8401519948918157</v>
      </c>
      <c r="O834" s="19">
        <f t="shared" si="1099"/>
        <v>0.23360607979567263</v>
      </c>
      <c r="P834" s="19">
        <f t="shared" si="1100"/>
        <v>0.48670042410301029</v>
      </c>
      <c r="Q834" s="19">
        <f t="shared" si="1111"/>
        <v>3.0371321316880513</v>
      </c>
      <c r="R834" s="19">
        <f t="shared" si="1102"/>
        <v>2.2776592780078082</v>
      </c>
      <c r="S834" s="19">
        <f t="shared" si="1103"/>
        <v>5.3147914096958591</v>
      </c>
      <c r="T834" s="19">
        <f t="shared" si="1104"/>
        <v>0.21259165638783434</v>
      </c>
      <c r="U834" s="21">
        <f t="shared" si="1112"/>
        <v>12.167510602575256</v>
      </c>
    </row>
    <row r="835" spans="1:21" ht="16" hidden="1" thickBot="1" x14ac:dyDescent="0.25">
      <c r="A835" s="14">
        <v>2016</v>
      </c>
      <c r="B835" s="15" t="s">
        <v>30</v>
      </c>
      <c r="C835" s="16" t="s">
        <v>22</v>
      </c>
      <c r="D835" s="16" t="str">
        <f t="shared" si="1106"/>
        <v>2016_2016 Sample Plot # 02_Avi</v>
      </c>
      <c r="E835" s="17">
        <v>3.2</v>
      </c>
      <c r="F835" s="17">
        <f t="shared" ref="F835:F893" si="1113">G835/100</f>
        <v>1.3</v>
      </c>
      <c r="G835" s="18">
        <v>130</v>
      </c>
      <c r="H835" s="19">
        <f t="shared" si="1080"/>
        <v>1.5276893698281351</v>
      </c>
      <c r="I835" s="20">
        <f t="shared" ref="I835:I893" si="1114">J835/3.142</f>
        <v>152.7689369828135</v>
      </c>
      <c r="J835" s="20">
        <v>480</v>
      </c>
      <c r="K835" s="19">
        <f t="shared" si="1107"/>
        <v>0.59383502127729404</v>
      </c>
      <c r="L835" s="19">
        <f t="shared" si="1108"/>
        <v>3.9249580673158659</v>
      </c>
      <c r="M835" s="19">
        <f t="shared" si="1110"/>
        <v>0.15699832269263464</v>
      </c>
      <c r="N835" s="19">
        <f t="shared" si="1109"/>
        <v>3.6227362961325444</v>
      </c>
      <c r="O835" s="19">
        <f t="shared" si="1099"/>
        <v>0.1449094518453018</v>
      </c>
      <c r="P835" s="19">
        <f t="shared" si="1100"/>
        <v>0.30190777453793644</v>
      </c>
      <c r="Q835" s="19">
        <f t="shared" si="1111"/>
        <v>1.8839798723116157</v>
      </c>
      <c r="R835" s="19">
        <f t="shared" si="1102"/>
        <v>1.4128671554916923</v>
      </c>
      <c r="S835" s="19">
        <f t="shared" si="1103"/>
        <v>3.2968470278033077</v>
      </c>
      <c r="T835" s="19">
        <f t="shared" si="1104"/>
        <v>0.13187388111213233</v>
      </c>
      <c r="U835" s="21">
        <f t="shared" si="1112"/>
        <v>7.5476943634484108</v>
      </c>
    </row>
    <row r="836" spans="1:21" ht="16" hidden="1" thickBot="1" x14ac:dyDescent="0.25">
      <c r="A836" s="14"/>
      <c r="B836" s="15"/>
      <c r="C836" s="16"/>
      <c r="D836" s="16"/>
      <c r="E836" s="17"/>
      <c r="F836" s="17"/>
      <c r="G836" s="18"/>
      <c r="H836" s="19"/>
      <c r="I836" s="20"/>
      <c r="J836" s="20"/>
      <c r="K836" s="36"/>
      <c r="L836" s="19"/>
      <c r="M836" s="19"/>
      <c r="N836" s="19"/>
      <c r="O836" s="19"/>
      <c r="P836" s="19"/>
      <c r="Q836" s="19"/>
      <c r="R836" s="19"/>
      <c r="S836" s="19"/>
      <c r="T836" s="19"/>
      <c r="U836" s="21"/>
    </row>
    <row r="837" spans="1:21" ht="16" hidden="1" thickBot="1" x14ac:dyDescent="0.25">
      <c r="A837" s="14"/>
      <c r="B837" s="15"/>
      <c r="C837" s="16"/>
      <c r="D837" s="16"/>
      <c r="E837" s="17"/>
      <c r="F837" s="17"/>
      <c r="G837" s="18"/>
      <c r="H837" s="19"/>
      <c r="I837" s="20"/>
      <c r="J837" s="20"/>
      <c r="K837" s="36"/>
      <c r="L837" s="19"/>
      <c r="M837" s="19"/>
      <c r="N837" s="19"/>
      <c r="O837" s="19"/>
      <c r="P837" s="19"/>
      <c r="Q837" s="19"/>
      <c r="R837" s="19"/>
      <c r="S837" s="19"/>
      <c r="T837" s="19"/>
      <c r="U837" s="21"/>
    </row>
    <row r="838" spans="1:21" ht="16" hidden="1" thickBot="1" x14ac:dyDescent="0.25">
      <c r="A838" s="14"/>
      <c r="B838" s="15"/>
      <c r="C838" s="16"/>
      <c r="D838" s="16"/>
      <c r="E838" s="17"/>
      <c r="F838" s="17"/>
      <c r="G838" s="18"/>
      <c r="H838" s="19"/>
      <c r="I838" s="20"/>
      <c r="J838" s="20"/>
      <c r="K838" s="36"/>
      <c r="L838" s="19"/>
      <c r="M838" s="19"/>
      <c r="N838" s="19"/>
      <c r="O838" s="19"/>
      <c r="P838" s="19"/>
      <c r="Q838" s="19"/>
      <c r="R838" s="19"/>
      <c r="S838" s="19"/>
      <c r="T838" s="19"/>
      <c r="U838" s="21"/>
    </row>
    <row r="839" spans="1:21" ht="16" hidden="1" thickBot="1" x14ac:dyDescent="0.25">
      <c r="A839" s="14"/>
      <c r="B839" s="15"/>
      <c r="C839" s="16"/>
      <c r="D839" s="16"/>
      <c r="E839" s="17"/>
      <c r="F839" s="17"/>
      <c r="G839" s="18"/>
      <c r="H839" s="19"/>
      <c r="I839" s="20"/>
      <c r="J839" s="20"/>
      <c r="K839" s="36"/>
      <c r="L839" s="19"/>
      <c r="M839" s="19"/>
      <c r="N839" s="19"/>
      <c r="O839" s="19"/>
      <c r="P839" s="19"/>
      <c r="Q839" s="19"/>
      <c r="R839" s="19"/>
      <c r="S839" s="19"/>
      <c r="T839" s="19"/>
      <c r="U839" s="21"/>
    </row>
    <row r="840" spans="1:21" ht="16" hidden="1" thickBot="1" x14ac:dyDescent="0.25">
      <c r="A840" s="14">
        <v>2016</v>
      </c>
      <c r="B840" s="15" t="s">
        <v>30</v>
      </c>
      <c r="C840" s="16" t="s">
        <v>22</v>
      </c>
      <c r="D840" s="16" t="str">
        <f t="shared" ref="D840:D846" si="1115">A840&amp;"_"&amp;B840&amp;"_"&amp;C840</f>
        <v>2016_2016 Sample Plot # 02_Avi</v>
      </c>
      <c r="E840" s="17">
        <v>2.5</v>
      </c>
      <c r="F840" s="17">
        <f t="shared" si="1113"/>
        <v>1.25</v>
      </c>
      <c r="G840" s="18">
        <v>125</v>
      </c>
      <c r="H840" s="19">
        <f t="shared" si="1080"/>
        <v>0.93889242520687466</v>
      </c>
      <c r="I840" s="20">
        <f t="shared" si="1114"/>
        <v>93.889242520687461</v>
      </c>
      <c r="J840" s="20">
        <v>295</v>
      </c>
      <c r="K840" s="19">
        <f t="shared" ref="K840:K846" si="1116">2.14*(LOG(H840,10))+0.2</f>
        <v>0.14139788748680621</v>
      </c>
      <c r="L840" s="19">
        <f t="shared" ref="L840:L846" si="1117">10^K840</f>
        <v>1.3848345415361059</v>
      </c>
      <c r="M840" s="19">
        <f t="shared" si="1110"/>
        <v>5.5393381661444238E-2</v>
      </c>
      <c r="N840" s="19">
        <f t="shared" ref="N840:N846" si="1118">0.923*L840</f>
        <v>1.2782022818378258</v>
      </c>
      <c r="O840" s="19">
        <f t="shared" si="1099"/>
        <v>5.1128091273513039E-2</v>
      </c>
      <c r="P840" s="19">
        <f t="shared" si="1100"/>
        <v>0.10652147293495728</v>
      </c>
      <c r="Q840" s="19">
        <f t="shared" si="1111"/>
        <v>0.6647205799373308</v>
      </c>
      <c r="R840" s="19">
        <f t="shared" si="1102"/>
        <v>0.49849888991675206</v>
      </c>
      <c r="S840" s="19">
        <f t="shared" si="1103"/>
        <v>1.163219469854083</v>
      </c>
      <c r="T840" s="19">
        <f t="shared" si="1104"/>
        <v>4.6528778794163318E-2</v>
      </c>
      <c r="U840" s="21">
        <f t="shared" si="1112"/>
        <v>2.6630368233739317</v>
      </c>
    </row>
    <row r="841" spans="1:21" ht="16" hidden="1" thickBot="1" x14ac:dyDescent="0.25">
      <c r="A841" s="14">
        <v>2016</v>
      </c>
      <c r="B841" s="15" t="s">
        <v>30</v>
      </c>
      <c r="C841" s="16" t="s">
        <v>22</v>
      </c>
      <c r="D841" s="16" t="str">
        <f t="shared" si="1115"/>
        <v>2016_2016 Sample Plot # 02_Avi</v>
      </c>
      <c r="E841" s="17">
        <v>3.1</v>
      </c>
      <c r="F841" s="17">
        <f t="shared" si="1113"/>
        <v>1.25</v>
      </c>
      <c r="G841" s="18">
        <v>125</v>
      </c>
      <c r="H841" s="19">
        <f t="shared" si="1080"/>
        <v>1.1139401654996817</v>
      </c>
      <c r="I841" s="20">
        <f t="shared" si="1114"/>
        <v>111.39401654996817</v>
      </c>
      <c r="J841" s="20">
        <v>350</v>
      </c>
      <c r="K841" s="19">
        <f t="shared" si="1116"/>
        <v>0.30028438820312714</v>
      </c>
      <c r="L841" s="19">
        <f t="shared" si="1117"/>
        <v>1.9965692965515676</v>
      </c>
      <c r="M841" s="19">
        <f t="shared" si="1110"/>
        <v>7.9862771862062698E-2</v>
      </c>
      <c r="N841" s="19">
        <f t="shared" si="1118"/>
        <v>1.8428334607170969</v>
      </c>
      <c r="O841" s="19">
        <f t="shared" si="1099"/>
        <v>7.3713338428683869E-2</v>
      </c>
      <c r="P841" s="19">
        <f t="shared" si="1100"/>
        <v>0.15357611029074658</v>
      </c>
      <c r="Q841" s="19">
        <f t="shared" si="1111"/>
        <v>0.95835326234475238</v>
      </c>
      <c r="R841" s="19">
        <f t="shared" si="1102"/>
        <v>0.71870504967966775</v>
      </c>
      <c r="S841" s="19">
        <f t="shared" si="1103"/>
        <v>1.6770583120244202</v>
      </c>
      <c r="T841" s="19">
        <f t="shared" si="1104"/>
        <v>6.7082332480976822E-2</v>
      </c>
      <c r="U841" s="21">
        <f t="shared" si="1112"/>
        <v>3.8394027572686644</v>
      </c>
    </row>
    <row r="842" spans="1:21" ht="16" hidden="1" thickBot="1" x14ac:dyDescent="0.25">
      <c r="A842" s="14">
        <v>2016</v>
      </c>
      <c r="B842" s="15" t="s">
        <v>30</v>
      </c>
      <c r="C842" s="16" t="s">
        <v>22</v>
      </c>
      <c r="D842" s="16" t="str">
        <f t="shared" si="1115"/>
        <v>2016_2016 Sample Plot # 02_Avi</v>
      </c>
      <c r="E842" s="17">
        <v>5.4</v>
      </c>
      <c r="F842" s="17">
        <f t="shared" si="1113"/>
        <v>1.3</v>
      </c>
      <c r="G842" s="18">
        <v>130</v>
      </c>
      <c r="H842" s="19">
        <f t="shared" si="1080"/>
        <v>3.3736473583704645</v>
      </c>
      <c r="I842" s="20">
        <f t="shared" si="1114"/>
        <v>337.36473583704645</v>
      </c>
      <c r="J842" s="20">
        <v>1060</v>
      </c>
      <c r="K842" s="19">
        <f t="shared" si="1116"/>
        <v>1.3301333249601452</v>
      </c>
      <c r="L842" s="19">
        <f t="shared" si="1117"/>
        <v>21.386185276560909</v>
      </c>
      <c r="M842" s="19">
        <f t="shared" si="1110"/>
        <v>0.85544741106243638</v>
      </c>
      <c r="N842" s="19">
        <f t="shared" si="1118"/>
        <v>19.739449010265719</v>
      </c>
      <c r="O842" s="19">
        <f t="shared" si="1099"/>
        <v>0.78957796041062878</v>
      </c>
      <c r="P842" s="19">
        <f t="shared" si="1100"/>
        <v>1.6450253714730652</v>
      </c>
      <c r="Q842" s="19">
        <f t="shared" si="1111"/>
        <v>10.265368932749237</v>
      </c>
      <c r="R842" s="19">
        <f t="shared" si="1102"/>
        <v>7.6983851140036306</v>
      </c>
      <c r="S842" s="19">
        <f t="shared" si="1103"/>
        <v>17.963754046752868</v>
      </c>
      <c r="T842" s="19">
        <f t="shared" si="1104"/>
        <v>0.71855016187011467</v>
      </c>
      <c r="U842" s="21">
        <f t="shared" si="1112"/>
        <v>41.125634286826624</v>
      </c>
    </row>
    <row r="843" spans="1:21" ht="16" hidden="1" thickBot="1" x14ac:dyDescent="0.25">
      <c r="A843" s="14">
        <v>2016</v>
      </c>
      <c r="B843" s="15" t="s">
        <v>30</v>
      </c>
      <c r="C843" s="16" t="s">
        <v>22</v>
      </c>
      <c r="D843" s="16" t="str">
        <f t="shared" si="1115"/>
        <v>2016_2016 Sample Plot # 02_Avi</v>
      </c>
      <c r="E843" s="17">
        <v>2.9</v>
      </c>
      <c r="F843" s="17">
        <f t="shared" si="1113"/>
        <v>1.3</v>
      </c>
      <c r="G843" s="18">
        <v>130</v>
      </c>
      <c r="H843" s="19">
        <f t="shared" si="1080"/>
        <v>1.6549968173138128</v>
      </c>
      <c r="I843" s="20">
        <f t="shared" si="1114"/>
        <v>165.49968173138129</v>
      </c>
      <c r="J843" s="20">
        <v>520</v>
      </c>
      <c r="K843" s="19">
        <f t="shared" si="1116"/>
        <v>0.66822592867200736</v>
      </c>
      <c r="L843" s="19">
        <f t="shared" si="1117"/>
        <v>4.6582836372835894</v>
      </c>
      <c r="M843" s="19">
        <f t="shared" si="1110"/>
        <v>0.18633134549134356</v>
      </c>
      <c r="N843" s="19">
        <f t="shared" si="1118"/>
        <v>4.2995957972127536</v>
      </c>
      <c r="O843" s="19">
        <f t="shared" si="1099"/>
        <v>0.17198383188851013</v>
      </c>
      <c r="P843" s="19">
        <f t="shared" si="1100"/>
        <v>0.35831517737985369</v>
      </c>
      <c r="Q843" s="19">
        <f t="shared" si="1111"/>
        <v>2.2359761458961227</v>
      </c>
      <c r="R843" s="19">
        <f t="shared" si="1102"/>
        <v>1.6768423609129739</v>
      </c>
      <c r="S843" s="19">
        <f t="shared" si="1103"/>
        <v>3.9128185068090966</v>
      </c>
      <c r="T843" s="19">
        <f t="shared" si="1104"/>
        <v>0.15651274027236386</v>
      </c>
      <c r="U843" s="21">
        <f t="shared" si="1112"/>
        <v>8.9578794344963431</v>
      </c>
    </row>
    <row r="844" spans="1:21" ht="16" hidden="1" thickBot="1" x14ac:dyDescent="0.25">
      <c r="A844" s="14">
        <v>2016</v>
      </c>
      <c r="B844" s="15" t="s">
        <v>30</v>
      </c>
      <c r="C844" s="16" t="s">
        <v>22</v>
      </c>
      <c r="D844" s="16" t="str">
        <f t="shared" si="1115"/>
        <v>2016_2016 Sample Plot # 02_Avi</v>
      </c>
      <c r="E844" s="17">
        <v>3.9</v>
      </c>
      <c r="F844" s="17">
        <f t="shared" si="1113"/>
        <v>1.3</v>
      </c>
      <c r="G844" s="18">
        <v>130</v>
      </c>
      <c r="H844" s="19">
        <f t="shared" ref="H844:H905" si="1119">I844/100</f>
        <v>0.89115213239974533</v>
      </c>
      <c r="I844" s="20">
        <f t="shared" si="1114"/>
        <v>89.115213239974537</v>
      </c>
      <c r="J844" s="20">
        <v>280</v>
      </c>
      <c r="K844" s="19">
        <f t="shared" si="1116"/>
        <v>9.2896960365886405E-2</v>
      </c>
      <c r="L844" s="19">
        <f t="shared" si="1117"/>
        <v>1.2385027075815289</v>
      </c>
      <c r="M844" s="19">
        <f t="shared" si="1110"/>
        <v>4.9540108303261159E-2</v>
      </c>
      <c r="N844" s="19">
        <f t="shared" si="1118"/>
        <v>1.1431379990977513</v>
      </c>
      <c r="O844" s="19">
        <f t="shared" si="1099"/>
        <v>4.5725519963910055E-2</v>
      </c>
      <c r="P844" s="19">
        <f t="shared" si="1100"/>
        <v>9.5265628267171221E-2</v>
      </c>
      <c r="Q844" s="19">
        <f t="shared" si="1111"/>
        <v>0.59448129963913388</v>
      </c>
      <c r="R844" s="19">
        <f t="shared" si="1102"/>
        <v>0.44582381964812301</v>
      </c>
      <c r="S844" s="19">
        <f t="shared" si="1103"/>
        <v>1.040305119287257</v>
      </c>
      <c r="T844" s="19">
        <f t="shared" si="1104"/>
        <v>4.1612204771490281E-2</v>
      </c>
      <c r="U844" s="21">
        <f t="shared" si="1112"/>
        <v>2.3816407066792804</v>
      </c>
    </row>
    <row r="845" spans="1:21" ht="16" hidden="1" thickBot="1" x14ac:dyDescent="0.25">
      <c r="A845" s="14">
        <v>2016</v>
      </c>
      <c r="B845" s="15" t="s">
        <v>30</v>
      </c>
      <c r="C845" s="16" t="s">
        <v>22</v>
      </c>
      <c r="D845" s="16" t="str">
        <f t="shared" si="1115"/>
        <v>2016_2016 Sample Plot # 02_Avi</v>
      </c>
      <c r="E845" s="17">
        <v>2.8</v>
      </c>
      <c r="F845" s="17">
        <f t="shared" si="1113"/>
        <v>1.3</v>
      </c>
      <c r="G845" s="18">
        <v>130</v>
      </c>
      <c r="H845" s="19">
        <f t="shared" si="1119"/>
        <v>2.8962444302991726</v>
      </c>
      <c r="I845" s="20">
        <f t="shared" si="1114"/>
        <v>289.62444302991724</v>
      </c>
      <c r="J845" s="20">
        <v>910</v>
      </c>
      <c r="K845" s="19">
        <f t="shared" si="1116"/>
        <v>1.1883273528606777</v>
      </c>
      <c r="L845" s="19">
        <f t="shared" si="1117"/>
        <v>15.428629597869351</v>
      </c>
      <c r="M845" s="19">
        <f t="shared" si="1110"/>
        <v>0.61714518391477402</v>
      </c>
      <c r="N845" s="19">
        <f t="shared" si="1118"/>
        <v>14.240625118833412</v>
      </c>
      <c r="O845" s="19">
        <f t="shared" si="1099"/>
        <v>0.56962500475333655</v>
      </c>
      <c r="P845" s="19">
        <f t="shared" si="1100"/>
        <v>1.1867701886681106</v>
      </c>
      <c r="Q845" s="19">
        <f t="shared" si="1111"/>
        <v>7.4057422069772887</v>
      </c>
      <c r="R845" s="19">
        <f t="shared" si="1102"/>
        <v>5.5538437963450313</v>
      </c>
      <c r="S845" s="19">
        <f t="shared" si="1103"/>
        <v>12.95958600332232</v>
      </c>
      <c r="T845" s="19">
        <f t="shared" si="1104"/>
        <v>0.51838344013289284</v>
      </c>
      <c r="U845" s="21">
        <f t="shared" si="1112"/>
        <v>29.669254716702763</v>
      </c>
    </row>
    <row r="846" spans="1:21" ht="16" hidden="1" thickBot="1" x14ac:dyDescent="0.25">
      <c r="A846" s="14">
        <v>2016</v>
      </c>
      <c r="B846" s="15" t="s">
        <v>30</v>
      </c>
      <c r="C846" s="16" t="s">
        <v>22</v>
      </c>
      <c r="D846" s="16" t="str">
        <f t="shared" si="1115"/>
        <v>2016_2016 Sample Plot # 02_Avi</v>
      </c>
      <c r="E846" s="17">
        <v>4.9000000000000004</v>
      </c>
      <c r="F846" s="17">
        <f t="shared" si="1113"/>
        <v>1.25</v>
      </c>
      <c r="G846" s="18">
        <v>125</v>
      </c>
      <c r="H846" s="19">
        <f t="shared" si="1119"/>
        <v>2.6416295353278167</v>
      </c>
      <c r="I846" s="20">
        <f t="shared" si="1114"/>
        <v>264.16295353278167</v>
      </c>
      <c r="J846" s="20">
        <v>830</v>
      </c>
      <c r="K846" s="19">
        <f t="shared" si="1116"/>
        <v>1.1028058909783354</v>
      </c>
      <c r="L846" s="19">
        <f t="shared" si="1117"/>
        <v>12.670854122353168</v>
      </c>
      <c r="M846" s="19">
        <f t="shared" si="1110"/>
        <v>0.50683416489412669</v>
      </c>
      <c r="N846" s="19">
        <f t="shared" si="1118"/>
        <v>11.695198354931975</v>
      </c>
      <c r="O846" s="19">
        <f t="shared" si="1099"/>
        <v>0.46780793419727901</v>
      </c>
      <c r="P846" s="19">
        <f t="shared" si="1100"/>
        <v>0.97464209909140576</v>
      </c>
      <c r="Q846" s="19">
        <f t="shared" si="1111"/>
        <v>6.0820099787295208</v>
      </c>
      <c r="R846" s="19">
        <f t="shared" si="1102"/>
        <v>4.5611273584234704</v>
      </c>
      <c r="S846" s="19">
        <f t="shared" si="1103"/>
        <v>10.643137337152991</v>
      </c>
      <c r="T846" s="19">
        <f t="shared" si="1104"/>
        <v>0.42572549348611965</v>
      </c>
      <c r="U846" s="21">
        <f t="shared" si="1112"/>
        <v>24.366052477285145</v>
      </c>
    </row>
    <row r="847" spans="1:21" ht="16" hidden="1" thickBot="1" x14ac:dyDescent="0.25">
      <c r="A847" s="14"/>
      <c r="B847" s="15"/>
      <c r="C847" s="16"/>
      <c r="D847" s="16"/>
      <c r="E847" s="17"/>
      <c r="F847" s="17"/>
      <c r="G847" s="18"/>
      <c r="H847" s="19"/>
      <c r="I847" s="20"/>
      <c r="J847" s="20"/>
      <c r="K847" s="36"/>
      <c r="L847" s="19"/>
      <c r="M847" s="19"/>
      <c r="N847" s="19"/>
      <c r="O847" s="19"/>
      <c r="P847" s="19"/>
      <c r="Q847" s="19"/>
      <c r="R847" s="19"/>
      <c r="S847" s="19"/>
      <c r="T847" s="19"/>
      <c r="U847" s="21"/>
    </row>
    <row r="848" spans="1:21" ht="16" hidden="1" thickBot="1" x14ac:dyDescent="0.25">
      <c r="A848" s="14"/>
      <c r="B848" s="15"/>
      <c r="C848" s="16"/>
      <c r="D848" s="16"/>
      <c r="E848" s="17"/>
      <c r="F848" s="17"/>
      <c r="G848" s="18"/>
      <c r="H848" s="19"/>
      <c r="I848" s="20"/>
      <c r="J848" s="20"/>
      <c r="K848" s="36"/>
      <c r="L848" s="19"/>
      <c r="M848" s="19"/>
      <c r="N848" s="19"/>
      <c r="O848" s="19"/>
      <c r="P848" s="19"/>
      <c r="Q848" s="19"/>
      <c r="R848" s="19"/>
      <c r="S848" s="19"/>
      <c r="T848" s="19"/>
      <c r="U848" s="21"/>
    </row>
    <row r="849" spans="1:21" ht="16" hidden="1" thickBot="1" x14ac:dyDescent="0.25">
      <c r="A849" s="14">
        <v>2016</v>
      </c>
      <c r="B849" s="15" t="s">
        <v>30</v>
      </c>
      <c r="C849" s="16" t="s">
        <v>22</v>
      </c>
      <c r="D849" s="16" t="str">
        <f>A849&amp;"_"&amp;B849&amp;"_"&amp;C849</f>
        <v>2016_2016 Sample Plot # 02_Avi</v>
      </c>
      <c r="E849" s="17">
        <v>3.9</v>
      </c>
      <c r="F849" s="17">
        <f t="shared" si="1113"/>
        <v>1.3</v>
      </c>
      <c r="G849" s="18">
        <v>130</v>
      </c>
      <c r="H849" s="19">
        <f t="shared" si="1119"/>
        <v>2.2278803309993633</v>
      </c>
      <c r="I849" s="20">
        <f t="shared" si="1114"/>
        <v>222.78803309993634</v>
      </c>
      <c r="J849" s="20">
        <v>700</v>
      </c>
      <c r="K849" s="19">
        <f t="shared" ref="K849:K852" si="1120">2.14*(LOG(H849,10))+0.2</f>
        <v>0.94448857892404692</v>
      </c>
      <c r="L849" s="19">
        <f t="shared" ref="L849:L852" si="1121">10^K849</f>
        <v>8.8001196882893549</v>
      </c>
      <c r="M849" s="19">
        <f t="shared" si="1110"/>
        <v>0.35200478753157421</v>
      </c>
      <c r="N849" s="19">
        <f t="shared" ref="N849:N852" si="1122">0.923*L849</f>
        <v>8.1225104722910757</v>
      </c>
      <c r="O849" s="19">
        <f t="shared" si="1099"/>
        <v>0.32490041889164301</v>
      </c>
      <c r="P849" s="19">
        <f t="shared" si="1100"/>
        <v>0.67690520642321728</v>
      </c>
      <c r="Q849" s="19">
        <f t="shared" si="1111"/>
        <v>4.2240574503788899</v>
      </c>
      <c r="R849" s="19">
        <f t="shared" si="1102"/>
        <v>3.1677790841935196</v>
      </c>
      <c r="S849" s="19">
        <f t="shared" si="1103"/>
        <v>7.3918365345724091</v>
      </c>
      <c r="T849" s="19">
        <f t="shared" si="1104"/>
        <v>0.29567346138289635</v>
      </c>
      <c r="U849" s="21">
        <f t="shared" si="1112"/>
        <v>16.922630160580432</v>
      </c>
    </row>
    <row r="850" spans="1:21" ht="16" hidden="1" thickBot="1" x14ac:dyDescent="0.25">
      <c r="A850" s="14">
        <v>2016</v>
      </c>
      <c r="B850" s="15" t="s">
        <v>30</v>
      </c>
      <c r="C850" s="16" t="s">
        <v>22</v>
      </c>
      <c r="D850" s="16" t="str">
        <f>A850&amp;"_"&amp;B850&amp;"_"&amp;C850</f>
        <v>2016_2016 Sample Plot # 02_Avi</v>
      </c>
      <c r="E850" s="17">
        <v>3.5</v>
      </c>
      <c r="F850" s="17">
        <f t="shared" si="1113"/>
        <v>1.3</v>
      </c>
      <c r="G850" s="18">
        <v>130</v>
      </c>
      <c r="H850" s="19">
        <f t="shared" si="1119"/>
        <v>1.8777848504137493</v>
      </c>
      <c r="I850" s="20">
        <f t="shared" si="1114"/>
        <v>187.77848504137492</v>
      </c>
      <c r="J850" s="20">
        <v>590</v>
      </c>
      <c r="K850" s="19">
        <f t="shared" si="1120"/>
        <v>0.78560207820772598</v>
      </c>
      <c r="L850" s="19">
        <f t="shared" si="1121"/>
        <v>6.1038250638451039</v>
      </c>
      <c r="M850" s="19">
        <f t="shared" si="1110"/>
        <v>0.24415300255380415</v>
      </c>
      <c r="N850" s="19">
        <f t="shared" si="1122"/>
        <v>5.6338305339290313</v>
      </c>
      <c r="O850" s="19">
        <f t="shared" si="1099"/>
        <v>0.22535322135716127</v>
      </c>
      <c r="P850" s="19">
        <f t="shared" si="1100"/>
        <v>0.46950622391096541</v>
      </c>
      <c r="Q850" s="19">
        <f t="shared" si="1111"/>
        <v>2.9298360306456499</v>
      </c>
      <c r="R850" s="19">
        <f t="shared" si="1102"/>
        <v>2.1971939082323222</v>
      </c>
      <c r="S850" s="19">
        <f t="shared" si="1103"/>
        <v>5.1270299388779721</v>
      </c>
      <c r="T850" s="19">
        <f t="shared" si="1104"/>
        <v>0.20508119755511889</v>
      </c>
      <c r="U850" s="21">
        <f t="shared" si="1112"/>
        <v>11.737655597774136</v>
      </c>
    </row>
    <row r="851" spans="1:21" ht="16" hidden="1" thickBot="1" x14ac:dyDescent="0.25">
      <c r="A851" s="14">
        <v>2016</v>
      </c>
      <c r="B851" s="15" t="s">
        <v>30</v>
      </c>
      <c r="C851" s="16" t="s">
        <v>22</v>
      </c>
      <c r="D851" s="16" t="str">
        <f>A851&amp;"_"&amp;B851&amp;"_"&amp;C851</f>
        <v>2016_2016 Sample Plot # 02_Avi</v>
      </c>
      <c r="E851" s="17">
        <v>3.9</v>
      </c>
      <c r="F851" s="17">
        <f t="shared" si="1113"/>
        <v>1.25</v>
      </c>
      <c r="G851" s="18">
        <v>125</v>
      </c>
      <c r="H851" s="19">
        <f t="shared" si="1119"/>
        <v>1.0502864417568427</v>
      </c>
      <c r="I851" s="20">
        <f t="shared" si="1114"/>
        <v>105.02864417568428</v>
      </c>
      <c r="J851" s="20">
        <v>330</v>
      </c>
      <c r="K851" s="19">
        <f t="shared" si="1120"/>
        <v>0.24559860463221647</v>
      </c>
      <c r="L851" s="19">
        <f t="shared" si="1121"/>
        <v>1.7603482976906326</v>
      </c>
      <c r="M851" s="19">
        <f t="shared" si="1110"/>
        <v>7.0413931907625307E-2</v>
      </c>
      <c r="N851" s="19">
        <f t="shared" si="1122"/>
        <v>1.6248014787684539</v>
      </c>
      <c r="O851" s="19">
        <f t="shared" si="1099"/>
        <v>6.4992059150738163E-2</v>
      </c>
      <c r="P851" s="19">
        <f t="shared" si="1100"/>
        <v>0.13540599105836348</v>
      </c>
      <c r="Q851" s="19">
        <f t="shared" si="1111"/>
        <v>0.84496718289150363</v>
      </c>
      <c r="R851" s="19">
        <f t="shared" si="1102"/>
        <v>0.63367257671969701</v>
      </c>
      <c r="S851" s="19">
        <f t="shared" si="1103"/>
        <v>1.4786397596112006</v>
      </c>
      <c r="T851" s="19">
        <f t="shared" si="1104"/>
        <v>5.9145590384448027E-2</v>
      </c>
      <c r="U851" s="21">
        <f t="shared" si="1112"/>
        <v>3.3851497764590865</v>
      </c>
    </row>
    <row r="852" spans="1:21" ht="16" hidden="1" thickBot="1" x14ac:dyDescent="0.25">
      <c r="A852" s="14">
        <v>2016</v>
      </c>
      <c r="B852" s="15" t="s">
        <v>30</v>
      </c>
      <c r="C852" s="16" t="s">
        <v>22</v>
      </c>
      <c r="D852" s="16" t="str">
        <f>A852&amp;"_"&amp;B852&amp;"_"&amp;C852</f>
        <v>2016_2016 Sample Plot # 02_Avi</v>
      </c>
      <c r="E852" s="17">
        <v>2.5</v>
      </c>
      <c r="F852" s="17">
        <f t="shared" si="1113"/>
        <v>1.3</v>
      </c>
      <c r="G852" s="18">
        <v>130</v>
      </c>
      <c r="H852" s="19">
        <f t="shared" si="1119"/>
        <v>1.7823042647994907</v>
      </c>
      <c r="I852" s="20">
        <f t="shared" si="1114"/>
        <v>178.23042647994907</v>
      </c>
      <c r="J852" s="20">
        <v>560</v>
      </c>
      <c r="K852" s="19">
        <f t="shared" si="1120"/>
        <v>0.73710115108680618</v>
      </c>
      <c r="L852" s="19">
        <f t="shared" si="1121"/>
        <v>5.4588498780444832</v>
      </c>
      <c r="M852" s="19">
        <f t="shared" si="1110"/>
        <v>0.21835399512177933</v>
      </c>
      <c r="N852" s="19">
        <f t="shared" si="1122"/>
        <v>5.0385184374350578</v>
      </c>
      <c r="O852" s="19">
        <f t="shared" si="1099"/>
        <v>0.20154073749740231</v>
      </c>
      <c r="P852" s="19">
        <f t="shared" si="1100"/>
        <v>0.41989473261918164</v>
      </c>
      <c r="Q852" s="19">
        <f t="shared" si="1111"/>
        <v>2.620247941461352</v>
      </c>
      <c r="R852" s="19">
        <f t="shared" si="1102"/>
        <v>1.9650221905996725</v>
      </c>
      <c r="S852" s="19">
        <f t="shared" si="1103"/>
        <v>4.5852701320610247</v>
      </c>
      <c r="T852" s="19">
        <f t="shared" si="1104"/>
        <v>0.183410805282441</v>
      </c>
      <c r="U852" s="21">
        <f t="shared" si="1112"/>
        <v>10.497368315479541</v>
      </c>
    </row>
    <row r="853" spans="1:21" ht="16" hidden="1" thickBot="1" x14ac:dyDescent="0.25">
      <c r="A853" s="14"/>
      <c r="B853" s="15"/>
      <c r="C853" s="16"/>
      <c r="D853" s="16"/>
      <c r="E853" s="17"/>
      <c r="F853" s="17"/>
      <c r="G853" s="18"/>
      <c r="H853" s="19"/>
      <c r="I853" s="20"/>
      <c r="J853" s="20"/>
      <c r="K853" s="36"/>
      <c r="L853" s="19"/>
      <c r="M853" s="19"/>
      <c r="N853" s="19"/>
      <c r="O853" s="19"/>
      <c r="P853" s="19"/>
      <c r="Q853" s="19"/>
      <c r="R853" s="19"/>
      <c r="S853" s="19"/>
      <c r="T853" s="19"/>
      <c r="U853" s="21"/>
    </row>
    <row r="854" spans="1:21" ht="16" hidden="1" thickBot="1" x14ac:dyDescent="0.25">
      <c r="A854" s="14"/>
      <c r="B854" s="15"/>
      <c r="C854" s="16"/>
      <c r="D854" s="16"/>
      <c r="E854" s="17"/>
      <c r="F854" s="17"/>
      <c r="G854" s="18"/>
      <c r="H854" s="19"/>
      <c r="I854" s="20"/>
      <c r="J854" s="20"/>
      <c r="K854" s="36"/>
      <c r="L854" s="19"/>
      <c r="M854" s="19"/>
      <c r="N854" s="19"/>
      <c r="O854" s="19"/>
      <c r="P854" s="19"/>
      <c r="Q854" s="19"/>
      <c r="R854" s="19"/>
      <c r="S854" s="19"/>
      <c r="T854" s="19"/>
      <c r="U854" s="21"/>
    </row>
    <row r="855" spans="1:21" ht="16" hidden="1" thickBot="1" x14ac:dyDescent="0.25">
      <c r="A855" s="14"/>
      <c r="B855" s="15"/>
      <c r="C855" s="16"/>
      <c r="D855" s="16"/>
      <c r="E855" s="17"/>
      <c r="F855" s="17"/>
      <c r="G855" s="18"/>
      <c r="H855" s="19"/>
      <c r="I855" s="20"/>
      <c r="J855" s="20"/>
      <c r="K855" s="36"/>
      <c r="L855" s="19"/>
      <c r="M855" s="19"/>
      <c r="N855" s="19"/>
      <c r="O855" s="19"/>
      <c r="P855" s="19"/>
      <c r="Q855" s="19"/>
      <c r="R855" s="19"/>
      <c r="S855" s="19"/>
      <c r="T855" s="19"/>
      <c r="U855" s="21"/>
    </row>
    <row r="856" spans="1:21" ht="16" hidden="1" thickBot="1" x14ac:dyDescent="0.25">
      <c r="A856" s="14"/>
      <c r="B856" s="15"/>
      <c r="C856" s="16"/>
      <c r="D856" s="16"/>
      <c r="E856" s="17"/>
      <c r="F856" s="17"/>
      <c r="G856" s="18"/>
      <c r="H856" s="19"/>
      <c r="I856" s="20"/>
      <c r="J856" s="20"/>
      <c r="K856" s="36"/>
      <c r="L856" s="19"/>
      <c r="M856" s="19"/>
      <c r="N856" s="19"/>
      <c r="O856" s="19"/>
      <c r="P856" s="19"/>
      <c r="Q856" s="19"/>
      <c r="R856" s="19"/>
      <c r="S856" s="19"/>
      <c r="T856" s="19"/>
      <c r="U856" s="21"/>
    </row>
    <row r="857" spans="1:21" ht="16" hidden="1" thickBot="1" x14ac:dyDescent="0.25">
      <c r="A857" s="14"/>
      <c r="B857" s="15"/>
      <c r="C857" s="16"/>
      <c r="D857" s="16"/>
      <c r="E857" s="17"/>
      <c r="F857" s="17"/>
      <c r="G857" s="18"/>
      <c r="H857" s="19"/>
      <c r="I857" s="20"/>
      <c r="J857" s="20"/>
      <c r="K857" s="36"/>
      <c r="L857" s="19"/>
      <c r="M857" s="19"/>
      <c r="N857" s="19"/>
      <c r="O857" s="19"/>
      <c r="P857" s="19"/>
      <c r="Q857" s="19"/>
      <c r="R857" s="19"/>
      <c r="S857" s="19"/>
      <c r="T857" s="19"/>
      <c r="U857" s="21"/>
    </row>
    <row r="858" spans="1:21" ht="16" hidden="1" thickBot="1" x14ac:dyDescent="0.25">
      <c r="A858" s="14"/>
      <c r="B858" s="15"/>
      <c r="C858" s="16"/>
      <c r="D858" s="16"/>
      <c r="E858" s="17"/>
      <c r="F858" s="17"/>
      <c r="G858" s="18"/>
      <c r="H858" s="19"/>
      <c r="I858" s="20"/>
      <c r="J858" s="20"/>
      <c r="K858" s="36"/>
      <c r="L858" s="19"/>
      <c r="M858" s="19"/>
      <c r="N858" s="19"/>
      <c r="O858" s="19"/>
      <c r="P858" s="19"/>
      <c r="Q858" s="19"/>
      <c r="R858" s="19"/>
      <c r="S858" s="19"/>
      <c r="T858" s="19"/>
      <c r="U858" s="21"/>
    </row>
    <row r="859" spans="1:21" ht="16" hidden="1" thickBot="1" x14ac:dyDescent="0.25">
      <c r="A859" s="14"/>
      <c r="B859" s="15"/>
      <c r="C859" s="16"/>
      <c r="D859" s="16"/>
      <c r="E859" s="17"/>
      <c r="F859" s="17"/>
      <c r="G859" s="18"/>
      <c r="H859" s="19"/>
      <c r="I859" s="20"/>
      <c r="J859" s="20"/>
      <c r="K859" s="36"/>
      <c r="L859" s="19"/>
      <c r="M859" s="19"/>
      <c r="N859" s="19"/>
      <c r="O859" s="19"/>
      <c r="P859" s="19"/>
      <c r="Q859" s="19"/>
      <c r="R859" s="19"/>
      <c r="S859" s="19"/>
      <c r="T859" s="19"/>
      <c r="U859" s="21"/>
    </row>
    <row r="860" spans="1:21" ht="16" hidden="1" thickBot="1" x14ac:dyDescent="0.25">
      <c r="A860" s="14"/>
      <c r="B860" s="15"/>
      <c r="C860" s="16"/>
      <c r="D860" s="16"/>
      <c r="E860" s="17"/>
      <c r="F860" s="17"/>
      <c r="G860" s="18"/>
      <c r="H860" s="19"/>
      <c r="I860" s="20"/>
      <c r="J860" s="20"/>
      <c r="K860" s="36"/>
      <c r="L860" s="19"/>
      <c r="M860" s="19"/>
      <c r="N860" s="19"/>
      <c r="O860" s="19"/>
      <c r="P860" s="19"/>
      <c r="Q860" s="19"/>
      <c r="R860" s="19"/>
      <c r="S860" s="19"/>
      <c r="T860" s="19"/>
      <c r="U860" s="21"/>
    </row>
    <row r="861" spans="1:21" ht="16" hidden="1" thickBot="1" x14ac:dyDescent="0.25">
      <c r="A861" s="14"/>
      <c r="B861" s="15"/>
      <c r="C861" s="16"/>
      <c r="D861" s="16"/>
      <c r="E861" s="17"/>
      <c r="F861" s="17"/>
      <c r="G861" s="18"/>
      <c r="H861" s="19"/>
      <c r="I861" s="20"/>
      <c r="J861" s="20"/>
      <c r="K861" s="36"/>
      <c r="L861" s="19"/>
      <c r="M861" s="19"/>
      <c r="N861" s="19"/>
      <c r="O861" s="19"/>
      <c r="P861" s="19"/>
      <c r="Q861" s="19"/>
      <c r="R861" s="19"/>
      <c r="S861" s="19"/>
      <c r="T861" s="19"/>
      <c r="U861" s="21"/>
    </row>
    <row r="862" spans="1:21" ht="16" hidden="1" thickBot="1" x14ac:dyDescent="0.25">
      <c r="A862" s="14"/>
      <c r="B862" s="15"/>
      <c r="C862" s="16"/>
      <c r="D862" s="16"/>
      <c r="E862" s="17"/>
      <c r="F862" s="17"/>
      <c r="G862" s="18"/>
      <c r="H862" s="19"/>
      <c r="I862" s="20"/>
      <c r="J862" s="20"/>
      <c r="K862" s="36"/>
      <c r="L862" s="19"/>
      <c r="M862" s="19"/>
      <c r="N862" s="19"/>
      <c r="O862" s="19"/>
      <c r="P862" s="19"/>
      <c r="Q862" s="19"/>
      <c r="R862" s="19"/>
      <c r="S862" s="19"/>
      <c r="T862" s="19"/>
      <c r="U862" s="21"/>
    </row>
    <row r="863" spans="1:21" ht="16" hidden="1" thickBot="1" x14ac:dyDescent="0.25">
      <c r="A863" s="14"/>
      <c r="B863" s="15"/>
      <c r="C863" s="16"/>
      <c r="D863" s="16"/>
      <c r="E863" s="17"/>
      <c r="F863" s="17"/>
      <c r="G863" s="18"/>
      <c r="H863" s="19"/>
      <c r="I863" s="20"/>
      <c r="J863" s="20"/>
      <c r="K863" s="36"/>
      <c r="L863" s="19"/>
      <c r="M863" s="19"/>
      <c r="N863" s="19"/>
      <c r="O863" s="19"/>
      <c r="P863" s="19"/>
      <c r="Q863" s="19"/>
      <c r="R863" s="19"/>
      <c r="S863" s="19"/>
      <c r="T863" s="19"/>
      <c r="U863" s="21"/>
    </row>
    <row r="864" spans="1:21" ht="16" hidden="1" thickBot="1" x14ac:dyDescent="0.25">
      <c r="A864" s="14"/>
      <c r="B864" s="15"/>
      <c r="C864" s="16"/>
      <c r="D864" s="16"/>
      <c r="E864" s="17"/>
      <c r="F864" s="17"/>
      <c r="G864" s="18"/>
      <c r="H864" s="19"/>
      <c r="I864" s="20"/>
      <c r="J864" s="20"/>
      <c r="K864" s="36"/>
      <c r="L864" s="19"/>
      <c r="M864" s="19"/>
      <c r="N864" s="19"/>
      <c r="O864" s="19"/>
      <c r="P864" s="19"/>
      <c r="Q864" s="19"/>
      <c r="R864" s="19"/>
      <c r="S864" s="19"/>
      <c r="T864" s="19"/>
      <c r="U864" s="21"/>
    </row>
    <row r="865" spans="1:21" ht="16" hidden="1" thickBot="1" x14ac:dyDescent="0.25">
      <c r="A865" s="14"/>
      <c r="B865" s="15"/>
      <c r="C865" s="16"/>
      <c r="D865" s="16"/>
      <c r="E865" s="17"/>
      <c r="F865" s="17"/>
      <c r="G865" s="18"/>
      <c r="H865" s="19"/>
      <c r="I865" s="20"/>
      <c r="J865" s="20"/>
      <c r="K865" s="36"/>
      <c r="L865" s="19"/>
      <c r="M865" s="19"/>
      <c r="N865" s="19"/>
      <c r="O865" s="19"/>
      <c r="P865" s="19"/>
      <c r="Q865" s="19"/>
      <c r="R865" s="19"/>
      <c r="S865" s="19"/>
      <c r="T865" s="19"/>
      <c r="U865" s="21"/>
    </row>
    <row r="866" spans="1:21" ht="16" hidden="1" thickBot="1" x14ac:dyDescent="0.25">
      <c r="A866" s="14"/>
      <c r="B866" s="15"/>
      <c r="C866" s="16"/>
      <c r="D866" s="16"/>
      <c r="E866" s="17"/>
      <c r="F866" s="17"/>
      <c r="G866" s="18"/>
      <c r="H866" s="19"/>
      <c r="I866" s="20"/>
      <c r="J866" s="20"/>
      <c r="K866" s="36"/>
      <c r="L866" s="19"/>
      <c r="M866" s="19"/>
      <c r="N866" s="19"/>
      <c r="O866" s="19"/>
      <c r="P866" s="19"/>
      <c r="Q866" s="19"/>
      <c r="R866" s="19"/>
      <c r="S866" s="19"/>
      <c r="T866" s="19"/>
      <c r="U866" s="21"/>
    </row>
    <row r="867" spans="1:21" ht="16" hidden="1" thickBot="1" x14ac:dyDescent="0.25">
      <c r="A867" s="14"/>
      <c r="B867" s="15"/>
      <c r="C867" s="16"/>
      <c r="D867" s="16"/>
      <c r="E867" s="17"/>
      <c r="F867" s="17"/>
      <c r="G867" s="18"/>
      <c r="H867" s="19"/>
      <c r="I867" s="20"/>
      <c r="J867" s="20"/>
      <c r="K867" s="36"/>
      <c r="L867" s="19"/>
      <c r="M867" s="19"/>
      <c r="N867" s="19"/>
      <c r="O867" s="19"/>
      <c r="P867" s="19"/>
      <c r="Q867" s="19"/>
      <c r="R867" s="19"/>
      <c r="S867" s="19"/>
      <c r="T867" s="19"/>
      <c r="U867" s="21"/>
    </row>
    <row r="868" spans="1:21" ht="16" hidden="1" thickBot="1" x14ac:dyDescent="0.25">
      <c r="A868" s="14"/>
      <c r="B868" s="15"/>
      <c r="C868" s="16"/>
      <c r="D868" s="16"/>
      <c r="E868" s="17"/>
      <c r="F868" s="17"/>
      <c r="G868" s="18"/>
      <c r="H868" s="19"/>
      <c r="I868" s="20"/>
      <c r="J868" s="20"/>
      <c r="K868" s="36"/>
      <c r="L868" s="19"/>
      <c r="M868" s="19"/>
      <c r="N868" s="19"/>
      <c r="O868" s="19"/>
      <c r="P868" s="19"/>
      <c r="Q868" s="19"/>
      <c r="R868" s="19"/>
      <c r="S868" s="19"/>
      <c r="T868" s="19"/>
      <c r="U868" s="21"/>
    </row>
    <row r="869" spans="1:21" ht="16" hidden="1" thickBot="1" x14ac:dyDescent="0.25">
      <c r="A869" s="14"/>
      <c r="B869" s="15"/>
      <c r="C869" s="16"/>
      <c r="D869" s="16"/>
      <c r="E869" s="17"/>
      <c r="F869" s="17"/>
      <c r="G869" s="18"/>
      <c r="H869" s="19"/>
      <c r="I869" s="20"/>
      <c r="J869" s="20"/>
      <c r="K869" s="36"/>
      <c r="L869" s="19"/>
      <c r="M869" s="19"/>
      <c r="N869" s="19"/>
      <c r="O869" s="19"/>
      <c r="P869" s="19"/>
      <c r="Q869" s="19"/>
      <c r="R869" s="19"/>
      <c r="S869" s="19"/>
      <c r="T869" s="19"/>
      <c r="U869" s="21"/>
    </row>
    <row r="870" spans="1:21" ht="16" hidden="1" thickBot="1" x14ac:dyDescent="0.25">
      <c r="A870" s="14"/>
      <c r="B870" s="15"/>
      <c r="C870" s="16"/>
      <c r="D870" s="16"/>
      <c r="E870" s="17"/>
      <c r="F870" s="17"/>
      <c r="G870" s="18"/>
      <c r="H870" s="19"/>
      <c r="I870" s="20"/>
      <c r="J870" s="20"/>
      <c r="K870" s="36"/>
      <c r="L870" s="19"/>
      <c r="M870" s="19"/>
      <c r="N870" s="19"/>
      <c r="O870" s="19"/>
      <c r="P870" s="19"/>
      <c r="Q870" s="19"/>
      <c r="R870" s="19"/>
      <c r="S870" s="19"/>
      <c r="T870" s="19"/>
      <c r="U870" s="21"/>
    </row>
    <row r="871" spans="1:21" ht="16" hidden="1" thickBot="1" x14ac:dyDescent="0.25">
      <c r="A871" s="14"/>
      <c r="B871" s="15"/>
      <c r="C871" s="16"/>
      <c r="D871" s="16"/>
      <c r="E871" s="17"/>
      <c r="F871" s="17"/>
      <c r="G871" s="18"/>
      <c r="H871" s="19"/>
      <c r="I871" s="20"/>
      <c r="J871" s="20"/>
      <c r="K871" s="36"/>
      <c r="L871" s="19"/>
      <c r="M871" s="19"/>
      <c r="N871" s="19"/>
      <c r="O871" s="19"/>
      <c r="P871" s="19"/>
      <c r="Q871" s="19"/>
      <c r="R871" s="19"/>
      <c r="S871" s="19"/>
      <c r="T871" s="19"/>
      <c r="U871" s="21"/>
    </row>
    <row r="872" spans="1:21" ht="16" hidden="1" thickBot="1" x14ac:dyDescent="0.25">
      <c r="A872" s="14"/>
      <c r="B872" s="15"/>
      <c r="C872" s="16"/>
      <c r="D872" s="16"/>
      <c r="E872" s="17"/>
      <c r="F872" s="17"/>
      <c r="G872" s="18"/>
      <c r="H872" s="19"/>
      <c r="I872" s="20"/>
      <c r="J872" s="20"/>
      <c r="K872" s="36"/>
      <c r="L872" s="19"/>
      <c r="M872" s="19"/>
      <c r="N872" s="19"/>
      <c r="O872" s="19"/>
      <c r="P872" s="19"/>
      <c r="Q872" s="19"/>
      <c r="R872" s="19"/>
      <c r="S872" s="19"/>
      <c r="T872" s="19"/>
      <c r="U872" s="21"/>
    </row>
    <row r="873" spans="1:21" ht="16" hidden="1" thickBot="1" x14ac:dyDescent="0.25">
      <c r="A873" s="14"/>
      <c r="B873" s="15"/>
      <c r="C873" s="16"/>
      <c r="D873" s="16"/>
      <c r="E873" s="17"/>
      <c r="F873" s="17"/>
      <c r="G873" s="18"/>
      <c r="H873" s="19"/>
      <c r="I873" s="20"/>
      <c r="J873" s="20"/>
      <c r="K873" s="36"/>
      <c r="L873" s="19"/>
      <c r="M873" s="19"/>
      <c r="N873" s="19"/>
      <c r="O873" s="19"/>
      <c r="P873" s="19"/>
      <c r="Q873" s="19"/>
      <c r="R873" s="19"/>
      <c r="S873" s="19"/>
      <c r="T873" s="19"/>
      <c r="U873" s="21"/>
    </row>
    <row r="874" spans="1:21" ht="16" hidden="1" thickBot="1" x14ac:dyDescent="0.25">
      <c r="A874" s="14"/>
      <c r="B874" s="15"/>
      <c r="C874" s="16"/>
      <c r="D874" s="16"/>
      <c r="E874" s="17"/>
      <c r="F874" s="17"/>
      <c r="G874" s="18"/>
      <c r="H874" s="19"/>
      <c r="I874" s="20"/>
      <c r="J874" s="20"/>
      <c r="K874" s="36"/>
      <c r="L874" s="19"/>
      <c r="M874" s="19"/>
      <c r="N874" s="19"/>
      <c r="O874" s="19"/>
      <c r="P874" s="19"/>
      <c r="Q874" s="19"/>
      <c r="R874" s="19"/>
      <c r="S874" s="19"/>
      <c r="T874" s="19"/>
      <c r="U874" s="21"/>
    </row>
    <row r="875" spans="1:21" ht="16" hidden="1" thickBot="1" x14ac:dyDescent="0.25">
      <c r="A875" s="14"/>
      <c r="B875" s="15"/>
      <c r="C875" s="16"/>
      <c r="D875" s="16"/>
      <c r="E875" s="17"/>
      <c r="F875" s="17"/>
      <c r="G875" s="18"/>
      <c r="H875" s="19"/>
      <c r="I875" s="20"/>
      <c r="J875" s="20"/>
      <c r="K875" s="36"/>
      <c r="L875" s="19"/>
      <c r="M875" s="19"/>
      <c r="N875" s="19"/>
      <c r="O875" s="19"/>
      <c r="P875" s="19"/>
      <c r="Q875" s="19"/>
      <c r="R875" s="19"/>
      <c r="S875" s="19"/>
      <c r="T875" s="19"/>
      <c r="U875" s="21"/>
    </row>
    <row r="876" spans="1:21" ht="16" hidden="1" thickBot="1" x14ac:dyDescent="0.25">
      <c r="A876" s="14"/>
      <c r="B876" s="15"/>
      <c r="C876" s="16"/>
      <c r="D876" s="16"/>
      <c r="E876" s="17"/>
      <c r="F876" s="17"/>
      <c r="G876" s="18"/>
      <c r="H876" s="19"/>
      <c r="I876" s="20"/>
      <c r="J876" s="20"/>
      <c r="K876" s="36"/>
      <c r="L876" s="19"/>
      <c r="M876" s="19"/>
      <c r="N876" s="19"/>
      <c r="O876" s="19"/>
      <c r="P876" s="19"/>
      <c r="Q876" s="19"/>
      <c r="R876" s="19"/>
      <c r="S876" s="19"/>
      <c r="T876" s="19"/>
      <c r="U876" s="21"/>
    </row>
    <row r="877" spans="1:21" ht="16" hidden="1" thickBot="1" x14ac:dyDescent="0.25">
      <c r="A877" s="14"/>
      <c r="B877" s="15"/>
      <c r="C877" s="16"/>
      <c r="D877" s="16"/>
      <c r="E877" s="17"/>
      <c r="F877" s="17"/>
      <c r="G877" s="18"/>
      <c r="H877" s="19"/>
      <c r="I877" s="20"/>
      <c r="J877" s="20"/>
      <c r="K877" s="36"/>
      <c r="L877" s="19"/>
      <c r="M877" s="19"/>
      <c r="N877" s="19"/>
      <c r="O877" s="19"/>
      <c r="P877" s="19"/>
      <c r="Q877" s="19"/>
      <c r="R877" s="19"/>
      <c r="S877" s="19"/>
      <c r="T877" s="19"/>
      <c r="U877" s="21"/>
    </row>
    <row r="878" spans="1:21" ht="16" hidden="1" thickBot="1" x14ac:dyDescent="0.25">
      <c r="A878" s="14"/>
      <c r="B878" s="15"/>
      <c r="C878" s="16"/>
      <c r="D878" s="16"/>
      <c r="E878" s="17"/>
      <c r="F878" s="17"/>
      <c r="G878" s="18"/>
      <c r="H878" s="19"/>
      <c r="I878" s="20"/>
      <c r="J878" s="20"/>
      <c r="K878" s="36"/>
      <c r="L878" s="19"/>
      <c r="M878" s="19"/>
      <c r="N878" s="19"/>
      <c r="O878" s="19"/>
      <c r="P878" s="19"/>
      <c r="Q878" s="19"/>
      <c r="R878" s="19"/>
      <c r="S878" s="19"/>
      <c r="T878" s="19"/>
      <c r="U878" s="21"/>
    </row>
    <row r="879" spans="1:21" ht="16" hidden="1" thickBot="1" x14ac:dyDescent="0.25">
      <c r="A879" s="14">
        <v>2016</v>
      </c>
      <c r="B879" s="15" t="s">
        <v>30</v>
      </c>
      <c r="C879" s="16" t="s">
        <v>22</v>
      </c>
      <c r="D879" s="16" t="str">
        <f>A879&amp;"_"&amp;B879&amp;"_"&amp;C879</f>
        <v>2016_2016 Sample Plot # 02_Avi</v>
      </c>
      <c r="E879" s="17">
        <v>3.3</v>
      </c>
      <c r="F879" s="17">
        <f t="shared" si="1113"/>
        <v>0.9</v>
      </c>
      <c r="G879" s="18">
        <v>90</v>
      </c>
      <c r="H879" s="19">
        <f t="shared" si="1119"/>
        <v>1.336728198599618</v>
      </c>
      <c r="I879" s="20">
        <f t="shared" si="1114"/>
        <v>133.67281985996181</v>
      </c>
      <c r="J879" s="20">
        <v>420</v>
      </c>
      <c r="K879" s="19">
        <f t="shared" ref="K879:K881" si="1123">2.14*(LOG(H879,10))+0.2</f>
        <v>0.46973225474504421</v>
      </c>
      <c r="L879" s="19">
        <f t="shared" ref="L879:L881" si="1124">10^K879</f>
        <v>2.9493903485163728</v>
      </c>
      <c r="M879" s="19">
        <f t="shared" si="1110"/>
        <v>0.11797561394065491</v>
      </c>
      <c r="N879" s="19">
        <f t="shared" ref="N879:N881" si="1125">0.923*L879</f>
        <v>2.7222872916806122</v>
      </c>
      <c r="O879" s="19">
        <f t="shared" ref="O879:O912" si="1126">N879*40/1000</f>
        <v>0.10889149166722449</v>
      </c>
      <c r="P879" s="19">
        <f t="shared" ref="P879:P912" si="1127">M879+O879</f>
        <v>0.2268671056078794</v>
      </c>
      <c r="Q879" s="19">
        <f t="shared" si="1111"/>
        <v>1.4157073672878588</v>
      </c>
      <c r="R879" s="19">
        <f t="shared" ref="R879:R912" si="1128">N879*0.39</f>
        <v>1.0616920437554389</v>
      </c>
      <c r="S879" s="19">
        <f t="shared" ref="S879:S912" si="1129">R879+Q879</f>
        <v>2.4773994110432978</v>
      </c>
      <c r="T879" s="19">
        <f t="shared" ref="T879:T912" si="1130">S879*40/1000</f>
        <v>9.9095976441731903E-2</v>
      </c>
      <c r="U879" s="21">
        <f t="shared" si="1112"/>
        <v>5.6716776401969851</v>
      </c>
    </row>
    <row r="880" spans="1:21" ht="16" hidden="1" thickBot="1" x14ac:dyDescent="0.25">
      <c r="A880" s="14">
        <v>2016</v>
      </c>
      <c r="B880" s="15" t="s">
        <v>30</v>
      </c>
      <c r="C880" s="16" t="s">
        <v>22</v>
      </c>
      <c r="D880" s="16" t="str">
        <f>A880&amp;"_"&amp;B880&amp;"_"&amp;C880</f>
        <v>2016_2016 Sample Plot # 02_Avi</v>
      </c>
      <c r="E880" s="17">
        <v>1.4</v>
      </c>
      <c r="F880" s="17">
        <f t="shared" si="1113"/>
        <v>0.85</v>
      </c>
      <c r="G880" s="18">
        <v>85</v>
      </c>
      <c r="H880" s="19">
        <f t="shared" si="1119"/>
        <v>1.1139401654996817</v>
      </c>
      <c r="I880" s="20">
        <f t="shared" si="1114"/>
        <v>111.39401654996817</v>
      </c>
      <c r="J880" s="20">
        <v>350</v>
      </c>
      <c r="K880" s="19">
        <f t="shared" si="1123"/>
        <v>0.30028438820312714</v>
      </c>
      <c r="L880" s="19">
        <f t="shared" si="1124"/>
        <v>1.9965692965515676</v>
      </c>
      <c r="M880" s="19">
        <f t="shared" si="1110"/>
        <v>7.9862771862062698E-2</v>
      </c>
      <c r="N880" s="19">
        <f t="shared" si="1125"/>
        <v>1.8428334607170969</v>
      </c>
      <c r="O880" s="19">
        <f t="shared" si="1126"/>
        <v>7.3713338428683869E-2</v>
      </c>
      <c r="P880" s="19">
        <f t="shared" si="1127"/>
        <v>0.15357611029074658</v>
      </c>
      <c r="Q880" s="19">
        <f t="shared" si="1111"/>
        <v>0.95835326234475238</v>
      </c>
      <c r="R880" s="19">
        <f t="shared" si="1128"/>
        <v>0.71870504967966775</v>
      </c>
      <c r="S880" s="19">
        <f t="shared" si="1129"/>
        <v>1.6770583120244202</v>
      </c>
      <c r="T880" s="19">
        <f t="shared" si="1130"/>
        <v>6.7082332480976822E-2</v>
      </c>
      <c r="U880" s="21">
        <f t="shared" si="1112"/>
        <v>3.8394027572686644</v>
      </c>
    </row>
    <row r="881" spans="1:21" ht="16" hidden="1" thickBot="1" x14ac:dyDescent="0.25">
      <c r="A881" s="23">
        <v>2016</v>
      </c>
      <c r="B881" s="24" t="s">
        <v>30</v>
      </c>
      <c r="C881" s="25" t="s">
        <v>22</v>
      </c>
      <c r="D881" s="25" t="str">
        <f>A881&amp;"_"&amp;B881&amp;"_"&amp;C881</f>
        <v>2016_2016 Sample Plot # 02_Avi</v>
      </c>
      <c r="E881" s="26">
        <v>1</v>
      </c>
      <c r="F881" s="26">
        <f t="shared" si="1113"/>
        <v>0.9</v>
      </c>
      <c r="G881" s="27">
        <v>90</v>
      </c>
      <c r="H881" s="28">
        <f t="shared" si="1119"/>
        <v>1.0821133036282624</v>
      </c>
      <c r="I881" s="29">
        <f t="shared" si="1114"/>
        <v>108.21133036282623</v>
      </c>
      <c r="J881" s="29">
        <v>340</v>
      </c>
      <c r="K881" s="28">
        <f t="shared" si="1123"/>
        <v>0.27334365576396341</v>
      </c>
      <c r="L881" s="28">
        <f t="shared" si="1124"/>
        <v>1.8764787720893337</v>
      </c>
      <c r="M881" s="28">
        <f t="shared" si="1110"/>
        <v>7.5059150883573358E-2</v>
      </c>
      <c r="N881" s="28">
        <f t="shared" si="1125"/>
        <v>1.731989906638455</v>
      </c>
      <c r="O881" s="28">
        <f t="shared" si="1126"/>
        <v>6.9279596265538201E-2</v>
      </c>
      <c r="P881" s="28">
        <f t="shared" si="1127"/>
        <v>0.14433874714911155</v>
      </c>
      <c r="Q881" s="28">
        <f t="shared" si="1111"/>
        <v>0.90070981060288013</v>
      </c>
      <c r="R881" s="28">
        <f t="shared" si="1128"/>
        <v>0.67547606358899748</v>
      </c>
      <c r="S881" s="28">
        <f t="shared" si="1129"/>
        <v>1.5761858741918777</v>
      </c>
      <c r="T881" s="28">
        <f t="shared" si="1130"/>
        <v>6.3047434967675106E-2</v>
      </c>
      <c r="U881" s="30">
        <f t="shared" si="1112"/>
        <v>3.6084686787277889</v>
      </c>
    </row>
    <row r="882" spans="1:21" ht="16" hidden="1" thickBot="1" x14ac:dyDescent="0.25">
      <c r="A882" s="6"/>
      <c r="B882" s="7"/>
      <c r="C882" s="8"/>
      <c r="D882" s="8"/>
      <c r="E882" s="9"/>
      <c r="F882" s="9"/>
      <c r="G882" s="10"/>
      <c r="H882" s="11"/>
      <c r="I882" s="12"/>
      <c r="J882" s="12"/>
      <c r="K882" s="11"/>
      <c r="L882" s="11"/>
      <c r="M882" s="11"/>
      <c r="N882" s="11"/>
      <c r="O882" s="11"/>
      <c r="P882" s="11"/>
      <c r="Q882" s="11"/>
      <c r="R882" s="11"/>
      <c r="S882" s="11"/>
      <c r="T882" s="11"/>
      <c r="U882" s="13"/>
    </row>
    <row r="883" spans="1:21" ht="16" hidden="1" thickBot="1" x14ac:dyDescent="0.25">
      <c r="A883" s="14"/>
      <c r="B883" s="15"/>
      <c r="C883" s="33"/>
      <c r="D883" s="16"/>
      <c r="E883" s="17"/>
      <c r="F883" s="17"/>
      <c r="G883" s="18"/>
      <c r="H883" s="19"/>
      <c r="I883" s="20"/>
      <c r="J883" s="20"/>
      <c r="K883" s="19"/>
      <c r="L883" s="19"/>
      <c r="M883" s="19"/>
      <c r="N883" s="19"/>
      <c r="O883" s="19"/>
      <c r="P883" s="19"/>
      <c r="Q883" s="19"/>
      <c r="R883" s="19"/>
      <c r="S883" s="19"/>
      <c r="T883" s="19"/>
      <c r="U883" s="21"/>
    </row>
    <row r="884" spans="1:21" ht="16" hidden="1" thickBot="1" x14ac:dyDescent="0.25">
      <c r="A884" s="14">
        <v>2016</v>
      </c>
      <c r="B884" s="15" t="s">
        <v>31</v>
      </c>
      <c r="C884" s="16" t="s">
        <v>22</v>
      </c>
      <c r="D884" s="16" t="str">
        <f>A884&amp;"_"&amp;B884&amp;"_"&amp;C884</f>
        <v>2016_2016 Sample Plot # 03_Avi</v>
      </c>
      <c r="E884" s="17">
        <v>1.7</v>
      </c>
      <c r="F884" s="17">
        <f t="shared" si="1113"/>
        <v>0.9</v>
      </c>
      <c r="G884" s="18">
        <v>90</v>
      </c>
      <c r="H884" s="19">
        <f t="shared" si="1119"/>
        <v>1.7186505410566519</v>
      </c>
      <c r="I884" s="20">
        <f t="shared" si="1114"/>
        <v>171.86505410566519</v>
      </c>
      <c r="J884" s="20">
        <v>540</v>
      </c>
      <c r="K884" s="19">
        <f t="shared" ref="K884:K885" si="1131">2.14*(LOG(H884,10))+0.2</f>
        <v>0.70330141931469004</v>
      </c>
      <c r="L884" s="19">
        <f t="shared" ref="L884:L885" si="1132">10^K884</f>
        <v>5.0501167609266648</v>
      </c>
      <c r="M884" s="19">
        <f t="shared" si="1110"/>
        <v>0.20200467043706657</v>
      </c>
      <c r="N884" s="19">
        <f t="shared" ref="N884:N885" si="1133">0.923*L884</f>
        <v>4.661257770335312</v>
      </c>
      <c r="O884" s="19">
        <f t="shared" si="1126"/>
        <v>0.18645031081341248</v>
      </c>
      <c r="P884" s="19">
        <f t="shared" si="1127"/>
        <v>0.38845498125047906</v>
      </c>
      <c r="Q884" s="19">
        <f t="shared" si="1111"/>
        <v>2.4240560452447992</v>
      </c>
      <c r="R884" s="19">
        <f t="shared" si="1128"/>
        <v>1.8178905304307718</v>
      </c>
      <c r="S884" s="19">
        <f t="shared" si="1129"/>
        <v>4.2419465756755708</v>
      </c>
      <c r="T884" s="19">
        <f t="shared" si="1130"/>
        <v>0.16967786302702281</v>
      </c>
      <c r="U884" s="21">
        <f t="shared" si="1112"/>
        <v>9.7113745312619777</v>
      </c>
    </row>
    <row r="885" spans="1:21" ht="16" hidden="1" thickBot="1" x14ac:dyDescent="0.25">
      <c r="A885" s="14">
        <v>2016</v>
      </c>
      <c r="B885" s="15" t="s">
        <v>31</v>
      </c>
      <c r="C885" s="16" t="s">
        <v>22</v>
      </c>
      <c r="D885" s="16" t="str">
        <f>A885&amp;"_"&amp;B885&amp;"_"&amp;C885</f>
        <v>2016_2016 Sample Plot # 03_Avi</v>
      </c>
      <c r="E885" s="17">
        <v>3</v>
      </c>
      <c r="F885" s="17">
        <f t="shared" si="1113"/>
        <v>1.05</v>
      </c>
      <c r="G885" s="18">
        <v>105</v>
      </c>
      <c r="H885" s="19">
        <f t="shared" si="1119"/>
        <v>1.4958625079567156</v>
      </c>
      <c r="I885" s="20">
        <f t="shared" si="1114"/>
        <v>149.58625079567156</v>
      </c>
      <c r="J885" s="20">
        <v>470</v>
      </c>
      <c r="K885" s="19">
        <f t="shared" si="1131"/>
        <v>0.57426818927597278</v>
      </c>
      <c r="L885" s="19">
        <f t="shared" si="1132"/>
        <v>3.7520463032057867</v>
      </c>
      <c r="M885" s="19">
        <f t="shared" si="1110"/>
        <v>0.15008185212823147</v>
      </c>
      <c r="N885" s="19">
        <f t="shared" si="1133"/>
        <v>3.4631387378589413</v>
      </c>
      <c r="O885" s="19">
        <f t="shared" si="1126"/>
        <v>0.13852554951435767</v>
      </c>
      <c r="P885" s="19">
        <f t="shared" si="1127"/>
        <v>0.28860740164258913</v>
      </c>
      <c r="Q885" s="19">
        <f t="shared" si="1111"/>
        <v>1.8009822255387775</v>
      </c>
      <c r="R885" s="19">
        <f t="shared" si="1128"/>
        <v>1.3506241077649872</v>
      </c>
      <c r="S885" s="19">
        <f t="shared" si="1129"/>
        <v>3.1516063333037647</v>
      </c>
      <c r="T885" s="19">
        <f t="shared" si="1130"/>
        <v>0.12606425333215057</v>
      </c>
      <c r="U885" s="21">
        <f t="shared" si="1112"/>
        <v>7.2151850410647285</v>
      </c>
    </row>
    <row r="886" spans="1:21" ht="16" hidden="1" thickBot="1" x14ac:dyDescent="0.25">
      <c r="A886" s="14"/>
      <c r="B886" s="15"/>
      <c r="C886" s="33"/>
      <c r="D886" s="16"/>
      <c r="E886" s="17"/>
      <c r="F886" s="17"/>
      <c r="G886" s="18"/>
      <c r="H886" s="19"/>
      <c r="I886" s="20"/>
      <c r="J886" s="20"/>
      <c r="K886" s="19"/>
      <c r="L886" s="19"/>
      <c r="M886" s="19"/>
      <c r="N886" s="19"/>
      <c r="O886" s="19"/>
      <c r="P886" s="19"/>
      <c r="Q886" s="19"/>
      <c r="R886" s="19"/>
      <c r="S886" s="19"/>
      <c r="T886" s="19"/>
      <c r="U886" s="21"/>
    </row>
    <row r="887" spans="1:21" ht="16" hidden="1" thickBot="1" x14ac:dyDescent="0.25">
      <c r="A887" s="14"/>
      <c r="B887" s="15"/>
      <c r="C887" s="33"/>
      <c r="D887" s="16"/>
      <c r="E887" s="17"/>
      <c r="F887" s="17"/>
      <c r="G887" s="18"/>
      <c r="H887" s="19"/>
      <c r="I887" s="20"/>
      <c r="J887" s="20"/>
      <c r="K887" s="19"/>
      <c r="L887" s="19"/>
      <c r="M887" s="19"/>
      <c r="N887" s="19"/>
      <c r="O887" s="19"/>
      <c r="P887" s="19"/>
      <c r="Q887" s="19"/>
      <c r="R887" s="19"/>
      <c r="S887" s="19"/>
      <c r="T887" s="19"/>
      <c r="U887" s="21"/>
    </row>
    <row r="888" spans="1:21" ht="16" hidden="1" thickBot="1" x14ac:dyDescent="0.25">
      <c r="A888" s="14"/>
      <c r="B888" s="15"/>
      <c r="C888" s="33"/>
      <c r="D888" s="16"/>
      <c r="E888" s="17"/>
      <c r="F888" s="17"/>
      <c r="G888" s="18"/>
      <c r="H888" s="19"/>
      <c r="I888" s="20"/>
      <c r="J888" s="20"/>
      <c r="K888" s="19"/>
      <c r="L888" s="19"/>
      <c r="M888" s="19"/>
      <c r="N888" s="19"/>
      <c r="O888" s="19"/>
      <c r="P888" s="19"/>
      <c r="Q888" s="19"/>
      <c r="R888" s="19"/>
      <c r="S888" s="19"/>
      <c r="T888" s="19"/>
      <c r="U888" s="21"/>
    </row>
    <row r="889" spans="1:21" ht="16" hidden="1" thickBot="1" x14ac:dyDescent="0.25">
      <c r="A889" s="14"/>
      <c r="B889" s="15"/>
      <c r="C889" s="33"/>
      <c r="D889" s="16"/>
      <c r="E889" s="17"/>
      <c r="F889" s="17"/>
      <c r="G889" s="18"/>
      <c r="H889" s="19"/>
      <c r="I889" s="20"/>
      <c r="J889" s="20"/>
      <c r="K889" s="19"/>
      <c r="L889" s="19"/>
      <c r="M889" s="19"/>
      <c r="N889" s="19"/>
      <c r="O889" s="19"/>
      <c r="P889" s="19"/>
      <c r="Q889" s="19"/>
      <c r="R889" s="19"/>
      <c r="S889" s="19"/>
      <c r="T889" s="19"/>
      <c r="U889" s="21"/>
    </row>
    <row r="890" spans="1:21" ht="16" hidden="1" thickBot="1" x14ac:dyDescent="0.25">
      <c r="A890" s="14">
        <v>2016</v>
      </c>
      <c r="B890" s="15" t="s">
        <v>31</v>
      </c>
      <c r="C890" s="16" t="s">
        <v>22</v>
      </c>
      <c r="D890" s="16" t="str">
        <f>A890&amp;"_"&amp;B890&amp;"_"&amp;C890</f>
        <v>2016_2016 Sample Plot # 03_Avi</v>
      </c>
      <c r="E890" s="17">
        <v>2.9</v>
      </c>
      <c r="F890" s="17">
        <f t="shared" si="1113"/>
        <v>1.3</v>
      </c>
      <c r="G890" s="18">
        <v>130</v>
      </c>
      <c r="H890" s="19">
        <f t="shared" si="1119"/>
        <v>1.4640356460852959</v>
      </c>
      <c r="I890" s="20">
        <f t="shared" si="1114"/>
        <v>146.40356460852959</v>
      </c>
      <c r="J890" s="20">
        <v>460</v>
      </c>
      <c r="K890" s="19">
        <f t="shared" ref="K890:K893" si="1134">2.14*(LOG(H890,10))+0.2</f>
        <v>0.55428053309210579</v>
      </c>
      <c r="L890" s="19">
        <f t="shared" ref="L890:L893" si="1135">10^K890</f>
        <v>3.5832782469194151</v>
      </c>
      <c r="M890" s="19">
        <f t="shared" si="1110"/>
        <v>0.1433311298767766</v>
      </c>
      <c r="N890" s="19">
        <f t="shared" ref="N890:N893" si="1136">0.923*L890</f>
        <v>3.3073658219066204</v>
      </c>
      <c r="O890" s="19">
        <f t="shared" si="1126"/>
        <v>0.13229463287626481</v>
      </c>
      <c r="P890" s="19">
        <f t="shared" si="1127"/>
        <v>0.2756257627530414</v>
      </c>
      <c r="Q890" s="19">
        <f t="shared" si="1111"/>
        <v>1.7199735585213192</v>
      </c>
      <c r="R890" s="19">
        <f t="shared" si="1128"/>
        <v>1.2898726705435819</v>
      </c>
      <c r="S890" s="19">
        <f t="shared" si="1129"/>
        <v>3.0098462290649008</v>
      </c>
      <c r="T890" s="19">
        <f t="shared" si="1130"/>
        <v>0.12039384916259604</v>
      </c>
      <c r="U890" s="21">
        <f t="shared" si="1112"/>
        <v>6.8906440688260355</v>
      </c>
    </row>
    <row r="891" spans="1:21" ht="16" hidden="1" thickBot="1" x14ac:dyDescent="0.25">
      <c r="A891" s="14">
        <v>2016</v>
      </c>
      <c r="B891" s="15" t="s">
        <v>31</v>
      </c>
      <c r="C891" s="16" t="s">
        <v>22</v>
      </c>
      <c r="D891" s="16" t="str">
        <f>A891&amp;"_"&amp;B891&amp;"_"&amp;C891</f>
        <v>2016_2016 Sample Plot # 03_Avi</v>
      </c>
      <c r="E891" s="17">
        <v>4</v>
      </c>
      <c r="F891" s="17">
        <f t="shared" si="1113"/>
        <v>1.5</v>
      </c>
      <c r="G891" s="18">
        <v>150</v>
      </c>
      <c r="H891" s="19">
        <f t="shared" si="1119"/>
        <v>4.1374920432845324</v>
      </c>
      <c r="I891" s="20">
        <f t="shared" si="1114"/>
        <v>413.74920432845323</v>
      </c>
      <c r="J891" s="20">
        <v>1300</v>
      </c>
      <c r="K891" s="19">
        <f t="shared" si="1134"/>
        <v>1.519817547230168</v>
      </c>
      <c r="L891" s="19">
        <f t="shared" si="1135"/>
        <v>33.099203820187803</v>
      </c>
      <c r="M891" s="19">
        <f t="shared" si="1110"/>
        <v>1.323968152807512</v>
      </c>
      <c r="N891" s="19">
        <f t="shared" si="1136"/>
        <v>30.550565126033344</v>
      </c>
      <c r="O891" s="19">
        <f t="shared" si="1126"/>
        <v>1.2220226050413336</v>
      </c>
      <c r="P891" s="19">
        <f t="shared" si="1127"/>
        <v>2.5459907578488457</v>
      </c>
      <c r="Q891" s="19">
        <f t="shared" si="1111"/>
        <v>15.887617833690145</v>
      </c>
      <c r="R891" s="19">
        <f t="shared" si="1128"/>
        <v>11.914720399153005</v>
      </c>
      <c r="S891" s="19">
        <f t="shared" si="1129"/>
        <v>27.802338232843148</v>
      </c>
      <c r="T891" s="19">
        <f t="shared" si="1130"/>
        <v>1.112093529313726</v>
      </c>
      <c r="U891" s="21">
        <f t="shared" si="1112"/>
        <v>63.649768946221144</v>
      </c>
    </row>
    <row r="892" spans="1:21" ht="16" hidden="1" thickBot="1" x14ac:dyDescent="0.25">
      <c r="A892" s="14">
        <v>2016</v>
      </c>
      <c r="B892" s="15" t="s">
        <v>31</v>
      </c>
      <c r="C892" s="16" t="s">
        <v>22</v>
      </c>
      <c r="D892" s="16" t="str">
        <f>A892&amp;"_"&amp;B892&amp;"_"&amp;C892</f>
        <v>2016_2016 Sample Plot # 03_Avi</v>
      </c>
      <c r="E892" s="17">
        <v>4.2</v>
      </c>
      <c r="F892" s="17">
        <f t="shared" si="1113"/>
        <v>1.3</v>
      </c>
      <c r="G892" s="18">
        <v>130</v>
      </c>
      <c r="H892" s="19">
        <f t="shared" si="1119"/>
        <v>3.5009548058561428</v>
      </c>
      <c r="I892" s="20">
        <f t="shared" si="1114"/>
        <v>350.09548058561427</v>
      </c>
      <c r="J892" s="20">
        <v>1100</v>
      </c>
      <c r="K892" s="19">
        <f t="shared" si="1134"/>
        <v>1.3645591195321389</v>
      </c>
      <c r="L892" s="19">
        <f t="shared" si="1135"/>
        <v>23.150433062107709</v>
      </c>
      <c r="M892" s="19">
        <f t="shared" si="1110"/>
        <v>0.92601732248430835</v>
      </c>
      <c r="N892" s="19">
        <f t="shared" si="1136"/>
        <v>21.367849716325416</v>
      </c>
      <c r="O892" s="19">
        <f t="shared" si="1126"/>
        <v>0.85471398865301673</v>
      </c>
      <c r="P892" s="19">
        <f t="shared" si="1127"/>
        <v>1.7807313111373251</v>
      </c>
      <c r="Q892" s="19">
        <f t="shared" si="1111"/>
        <v>11.1122078698117</v>
      </c>
      <c r="R892" s="19">
        <f t="shared" si="1128"/>
        <v>8.3334613893669118</v>
      </c>
      <c r="S892" s="19">
        <f t="shared" si="1129"/>
        <v>19.445669259178612</v>
      </c>
      <c r="T892" s="19">
        <f t="shared" si="1130"/>
        <v>0.77782677036714454</v>
      </c>
      <c r="U892" s="21">
        <f t="shared" si="1112"/>
        <v>44.518282778433125</v>
      </c>
    </row>
    <row r="893" spans="1:21" ht="16" hidden="1" thickBot="1" x14ac:dyDescent="0.25">
      <c r="A893" s="14">
        <v>2016</v>
      </c>
      <c r="B893" s="15" t="s">
        <v>31</v>
      </c>
      <c r="C893" s="16" t="s">
        <v>22</v>
      </c>
      <c r="D893" s="16" t="str">
        <f>A893&amp;"_"&amp;B893&amp;"_"&amp;C893</f>
        <v>2016_2016 Sample Plot # 03_Avi</v>
      </c>
      <c r="E893" s="17">
        <v>3</v>
      </c>
      <c r="F893" s="17">
        <f t="shared" si="1113"/>
        <v>1</v>
      </c>
      <c r="G893" s="18">
        <v>100</v>
      </c>
      <c r="H893" s="19">
        <f t="shared" si="1119"/>
        <v>2.3870146403564609</v>
      </c>
      <c r="I893" s="20">
        <f t="shared" si="1114"/>
        <v>238.7014640356461</v>
      </c>
      <c r="J893" s="20">
        <v>750</v>
      </c>
      <c r="K893" s="19">
        <f t="shared" si="1134"/>
        <v>1.0086098769517755</v>
      </c>
      <c r="L893" s="19">
        <f t="shared" si="1135"/>
        <v>10.20022794220692</v>
      </c>
      <c r="M893" s="19">
        <f t="shared" si="1110"/>
        <v>0.40800911768827686</v>
      </c>
      <c r="N893" s="19">
        <f t="shared" si="1136"/>
        <v>9.4148103906569887</v>
      </c>
      <c r="O893" s="19">
        <f t="shared" si="1126"/>
        <v>0.37659241562627954</v>
      </c>
      <c r="P893" s="19">
        <f t="shared" si="1127"/>
        <v>0.7846015333145564</v>
      </c>
      <c r="Q893" s="19">
        <f t="shared" si="1111"/>
        <v>4.8961094122593218</v>
      </c>
      <c r="R893" s="19">
        <f t="shared" si="1128"/>
        <v>3.6717760523562255</v>
      </c>
      <c r="S893" s="19">
        <f t="shared" si="1129"/>
        <v>8.5678854646155465</v>
      </c>
      <c r="T893" s="19">
        <f t="shared" si="1130"/>
        <v>0.34271541858462184</v>
      </c>
      <c r="U893" s="21">
        <f t="shared" si="1112"/>
        <v>19.615038332863911</v>
      </c>
    </row>
    <row r="894" spans="1:21" ht="16" hidden="1" thickBot="1" x14ac:dyDescent="0.25">
      <c r="A894" s="14"/>
      <c r="B894" s="15"/>
      <c r="C894" s="33"/>
      <c r="D894" s="16"/>
      <c r="E894" s="17"/>
      <c r="F894" s="17"/>
      <c r="G894" s="18"/>
      <c r="H894" s="19"/>
      <c r="I894" s="20"/>
      <c r="J894" s="20"/>
      <c r="K894" s="19"/>
      <c r="L894" s="19"/>
      <c r="M894" s="19"/>
      <c r="N894" s="19"/>
      <c r="O894" s="19"/>
      <c r="P894" s="19"/>
      <c r="Q894" s="19"/>
      <c r="R894" s="19"/>
      <c r="S894" s="19"/>
      <c r="T894" s="19"/>
      <c r="U894" s="21"/>
    </row>
    <row r="895" spans="1:21" ht="16" hidden="1" thickBot="1" x14ac:dyDescent="0.25">
      <c r="A895" s="14"/>
      <c r="B895" s="15"/>
      <c r="C895" s="33"/>
      <c r="D895" s="16"/>
      <c r="E895" s="17"/>
      <c r="F895" s="17"/>
      <c r="G895" s="18"/>
      <c r="H895" s="19"/>
      <c r="I895" s="20"/>
      <c r="J895" s="20"/>
      <c r="K895" s="19"/>
      <c r="L895" s="19"/>
      <c r="M895" s="19"/>
      <c r="N895" s="19"/>
      <c r="O895" s="19"/>
      <c r="P895" s="19"/>
      <c r="Q895" s="19"/>
      <c r="R895" s="19"/>
      <c r="S895" s="19"/>
      <c r="T895" s="19"/>
      <c r="U895" s="21"/>
    </row>
    <row r="896" spans="1:21" ht="16" hidden="1" thickBot="1" x14ac:dyDescent="0.25">
      <c r="A896" s="14"/>
      <c r="B896" s="15"/>
      <c r="C896" s="33"/>
      <c r="D896" s="16"/>
      <c r="E896" s="17"/>
      <c r="F896" s="17"/>
      <c r="G896" s="18"/>
      <c r="H896" s="19"/>
      <c r="I896" s="20"/>
      <c r="J896" s="20"/>
      <c r="K896" s="19"/>
      <c r="L896" s="19"/>
      <c r="M896" s="19"/>
      <c r="N896" s="19"/>
      <c r="O896" s="19"/>
      <c r="P896" s="19"/>
      <c r="Q896" s="19"/>
      <c r="R896" s="19"/>
      <c r="S896" s="19"/>
      <c r="T896" s="19"/>
      <c r="U896" s="21"/>
    </row>
    <row r="897" spans="1:21" ht="16" hidden="1" thickBot="1" x14ac:dyDescent="0.25">
      <c r="A897" s="14"/>
      <c r="B897" s="15"/>
      <c r="C897" s="33"/>
      <c r="D897" s="16"/>
      <c r="E897" s="17"/>
      <c r="F897" s="17"/>
      <c r="G897" s="18"/>
      <c r="H897" s="19"/>
      <c r="I897" s="20"/>
      <c r="J897" s="20"/>
      <c r="K897" s="19"/>
      <c r="L897" s="19"/>
      <c r="M897" s="19"/>
      <c r="N897" s="19"/>
      <c r="O897" s="19"/>
      <c r="P897" s="19"/>
      <c r="Q897" s="19"/>
      <c r="R897" s="19"/>
      <c r="S897" s="19"/>
      <c r="T897" s="19"/>
      <c r="U897" s="21"/>
    </row>
    <row r="898" spans="1:21" ht="16" hidden="1" thickBot="1" x14ac:dyDescent="0.25">
      <c r="A898" s="14"/>
      <c r="B898" s="15"/>
      <c r="C898" s="33"/>
      <c r="D898" s="16"/>
      <c r="E898" s="17"/>
      <c r="F898" s="17"/>
      <c r="G898" s="18"/>
      <c r="H898" s="19"/>
      <c r="I898" s="20"/>
      <c r="J898" s="20"/>
      <c r="K898" s="19"/>
      <c r="L898" s="19"/>
      <c r="M898" s="19"/>
      <c r="N898" s="19"/>
      <c r="O898" s="19"/>
      <c r="P898" s="19"/>
      <c r="Q898" s="19"/>
      <c r="R898" s="19"/>
      <c r="S898" s="19"/>
      <c r="T898" s="19"/>
      <c r="U898" s="21"/>
    </row>
    <row r="899" spans="1:21" ht="16" hidden="1" thickBot="1" x14ac:dyDescent="0.25">
      <c r="A899" s="14"/>
      <c r="B899" s="15"/>
      <c r="C899" s="33"/>
      <c r="D899" s="16"/>
      <c r="E899" s="17"/>
      <c r="F899" s="17"/>
      <c r="G899" s="18"/>
      <c r="H899" s="19"/>
      <c r="I899" s="20"/>
      <c r="J899" s="20"/>
      <c r="K899" s="19"/>
      <c r="L899" s="19"/>
      <c r="M899" s="19"/>
      <c r="N899" s="19"/>
      <c r="O899" s="19"/>
      <c r="P899" s="19"/>
      <c r="Q899" s="19"/>
      <c r="R899" s="19"/>
      <c r="S899" s="19"/>
      <c r="T899" s="19"/>
      <c r="U899" s="21"/>
    </row>
    <row r="900" spans="1:21" ht="16" hidden="1" thickBot="1" x14ac:dyDescent="0.25">
      <c r="A900" s="14"/>
      <c r="B900" s="15"/>
      <c r="C900" s="33"/>
      <c r="D900" s="16"/>
      <c r="E900" s="17"/>
      <c r="F900" s="17"/>
      <c r="G900" s="18"/>
      <c r="H900" s="19"/>
      <c r="I900" s="20"/>
      <c r="J900" s="20"/>
      <c r="K900" s="19"/>
      <c r="L900" s="19"/>
      <c r="M900" s="19"/>
      <c r="N900" s="19"/>
      <c r="O900" s="19"/>
      <c r="P900" s="19"/>
      <c r="Q900" s="19"/>
      <c r="R900" s="19"/>
      <c r="S900" s="19"/>
      <c r="T900" s="19"/>
      <c r="U900" s="21"/>
    </row>
    <row r="901" spans="1:21" ht="16" hidden="1" thickBot="1" x14ac:dyDescent="0.25">
      <c r="A901" s="14">
        <v>2016</v>
      </c>
      <c r="B901" s="15" t="s">
        <v>31</v>
      </c>
      <c r="C901" s="16" t="s">
        <v>22</v>
      </c>
      <c r="D901" s="16" t="str">
        <f>A901&amp;"_"&amp;B901&amp;"_"&amp;C901</f>
        <v>2016_2016 Sample Plot # 03_Avi</v>
      </c>
      <c r="E901" s="17">
        <v>1</v>
      </c>
      <c r="F901" s="17">
        <f t="shared" ref="F901:F977" si="1137">G901/100</f>
        <v>1.45</v>
      </c>
      <c r="G901" s="18">
        <v>145</v>
      </c>
      <c r="H901" s="19">
        <f t="shared" si="1119"/>
        <v>0.85932527052832597</v>
      </c>
      <c r="I901" s="20">
        <f t="shared" ref="I901:I977" si="1138">J901/3.142</f>
        <v>85.932527052832597</v>
      </c>
      <c r="J901" s="20">
        <v>270</v>
      </c>
      <c r="K901" s="19">
        <f>2.14*(LOG(H901,10))+0.2</f>
        <v>5.9097228593770257E-2</v>
      </c>
      <c r="L901" s="19">
        <f t="shared" ref="L901" si="1139">10^K901</f>
        <v>1.1457694242823007</v>
      </c>
      <c r="M901" s="19">
        <f t="shared" si="1110"/>
        <v>4.5830776971292023E-2</v>
      </c>
      <c r="N901" s="19">
        <f t="shared" ref="N901" si="1140">0.923*L901</f>
        <v>1.0575451786125636</v>
      </c>
      <c r="O901" s="19">
        <f t="shared" si="1126"/>
        <v>4.2301807144502546E-2</v>
      </c>
      <c r="P901" s="19">
        <f t="shared" si="1127"/>
        <v>8.8132584115794568E-2</v>
      </c>
      <c r="Q901" s="19">
        <f t="shared" si="1111"/>
        <v>0.54996932365550433</v>
      </c>
      <c r="R901" s="19">
        <f t="shared" si="1128"/>
        <v>0.41244261965889983</v>
      </c>
      <c r="S901" s="19">
        <f t="shared" si="1129"/>
        <v>0.96241194331440416</v>
      </c>
      <c r="T901" s="19">
        <f t="shared" si="1130"/>
        <v>3.8496477732576168E-2</v>
      </c>
      <c r="U901" s="21">
        <f t="shared" si="1112"/>
        <v>2.2033146028948645</v>
      </c>
    </row>
    <row r="902" spans="1:21" ht="16" hidden="1" thickBot="1" x14ac:dyDescent="0.25">
      <c r="A902" s="14"/>
      <c r="B902" s="15"/>
      <c r="C902" s="33"/>
      <c r="D902" s="16"/>
      <c r="E902" s="17"/>
      <c r="F902" s="17"/>
      <c r="G902" s="18"/>
      <c r="H902" s="19"/>
      <c r="I902" s="20"/>
      <c r="J902" s="20"/>
      <c r="K902" s="19"/>
      <c r="L902" s="19"/>
      <c r="M902" s="19"/>
      <c r="N902" s="19"/>
      <c r="O902" s="19"/>
      <c r="P902" s="19"/>
      <c r="Q902" s="19"/>
      <c r="R902" s="19"/>
      <c r="S902" s="19"/>
      <c r="T902" s="19"/>
      <c r="U902" s="21"/>
    </row>
    <row r="903" spans="1:21" ht="16" hidden="1" thickBot="1" x14ac:dyDescent="0.25">
      <c r="A903" s="14"/>
      <c r="B903" s="15"/>
      <c r="C903" s="33"/>
      <c r="D903" s="16"/>
      <c r="E903" s="17"/>
      <c r="F903" s="17"/>
      <c r="G903" s="18"/>
      <c r="H903" s="19"/>
      <c r="I903" s="20"/>
      <c r="J903" s="20"/>
      <c r="K903" s="19"/>
      <c r="L903" s="19"/>
      <c r="M903" s="19"/>
      <c r="N903" s="19"/>
      <c r="O903" s="19"/>
      <c r="P903" s="19"/>
      <c r="Q903" s="19"/>
      <c r="R903" s="19"/>
      <c r="S903" s="19"/>
      <c r="T903" s="19"/>
      <c r="U903" s="21"/>
    </row>
    <row r="904" spans="1:21" ht="16" hidden="1" thickBot="1" x14ac:dyDescent="0.25">
      <c r="A904" s="14"/>
      <c r="B904" s="15"/>
      <c r="C904" s="33"/>
      <c r="D904" s="16"/>
      <c r="E904" s="17"/>
      <c r="F904" s="17"/>
      <c r="G904" s="18"/>
      <c r="H904" s="19"/>
      <c r="I904" s="20"/>
      <c r="J904" s="20"/>
      <c r="K904" s="19"/>
      <c r="L904" s="19"/>
      <c r="M904" s="19"/>
      <c r="N904" s="19"/>
      <c r="O904" s="19"/>
      <c r="P904" s="19"/>
      <c r="Q904" s="19"/>
      <c r="R904" s="19"/>
      <c r="S904" s="19"/>
      <c r="T904" s="19"/>
      <c r="U904" s="21"/>
    </row>
    <row r="905" spans="1:21" ht="16" hidden="1" thickBot="1" x14ac:dyDescent="0.25">
      <c r="A905" s="14">
        <v>2016</v>
      </c>
      <c r="B905" s="15" t="s">
        <v>31</v>
      </c>
      <c r="C905" s="16" t="s">
        <v>22</v>
      </c>
      <c r="D905" s="16" t="str">
        <f>A905&amp;"_"&amp;B905&amp;"_"&amp;C905</f>
        <v>2016_2016 Sample Plot # 03_Avi</v>
      </c>
      <c r="E905" s="17">
        <v>2.4</v>
      </c>
      <c r="F905" s="17">
        <f t="shared" si="1137"/>
        <v>0.8</v>
      </c>
      <c r="G905" s="18">
        <v>80</v>
      </c>
      <c r="H905" s="19">
        <f t="shared" si="1119"/>
        <v>2.1323997453851051</v>
      </c>
      <c r="I905" s="20">
        <f t="shared" si="1138"/>
        <v>213.23997453851052</v>
      </c>
      <c r="J905" s="20">
        <v>670</v>
      </c>
      <c r="K905" s="19">
        <f>2.14*(LOG(H905,10))+0.2</f>
        <v>0.9037788510733058</v>
      </c>
      <c r="L905" s="19">
        <f t="shared" ref="L905" si="1141">10^K905</f>
        <v>8.0126994143595649</v>
      </c>
      <c r="M905" s="19">
        <f t="shared" si="1110"/>
        <v>0.32050797657438262</v>
      </c>
      <c r="N905" s="19">
        <f t="shared" ref="N905" si="1142">0.923*L905</f>
        <v>7.3957215594538788</v>
      </c>
      <c r="O905" s="19">
        <f t="shared" si="1126"/>
        <v>0.29582886237815514</v>
      </c>
      <c r="P905" s="19">
        <f t="shared" si="1127"/>
        <v>0.61633683895253777</v>
      </c>
      <c r="Q905" s="19">
        <f t="shared" si="1111"/>
        <v>3.8460957188925908</v>
      </c>
      <c r="R905" s="19">
        <f t="shared" si="1128"/>
        <v>2.8843314081870126</v>
      </c>
      <c r="S905" s="19">
        <f t="shared" si="1129"/>
        <v>6.7304271270796034</v>
      </c>
      <c r="T905" s="19">
        <f t="shared" si="1130"/>
        <v>0.26921708508318415</v>
      </c>
      <c r="U905" s="21">
        <f t="shared" si="1112"/>
        <v>15.408420973813444</v>
      </c>
    </row>
    <row r="906" spans="1:21" ht="16" hidden="1" thickBot="1" x14ac:dyDescent="0.25">
      <c r="A906" s="14"/>
      <c r="B906" s="15"/>
      <c r="C906" s="33"/>
      <c r="D906" s="16"/>
      <c r="E906" s="17"/>
      <c r="F906" s="17"/>
      <c r="G906" s="18"/>
      <c r="H906" s="19"/>
      <c r="I906" s="20"/>
      <c r="J906" s="20"/>
      <c r="K906" s="19"/>
      <c r="L906" s="19"/>
      <c r="M906" s="19"/>
      <c r="N906" s="19"/>
      <c r="O906" s="19"/>
      <c r="P906" s="19"/>
      <c r="Q906" s="19"/>
      <c r="R906" s="19"/>
      <c r="S906" s="19"/>
      <c r="T906" s="19"/>
      <c r="U906" s="21"/>
    </row>
    <row r="907" spans="1:21" ht="16" hidden="1" thickBot="1" x14ac:dyDescent="0.25">
      <c r="A907" s="14"/>
      <c r="B907" s="15"/>
      <c r="C907" s="33"/>
      <c r="D907" s="16"/>
      <c r="E907" s="17"/>
      <c r="F907" s="17"/>
      <c r="G907" s="18"/>
      <c r="H907" s="19"/>
      <c r="I907" s="20"/>
      <c r="J907" s="20"/>
      <c r="K907" s="19"/>
      <c r="L907" s="19"/>
      <c r="M907" s="19"/>
      <c r="N907" s="19"/>
      <c r="O907" s="19"/>
      <c r="P907" s="19"/>
      <c r="Q907" s="19"/>
      <c r="R907" s="19"/>
      <c r="S907" s="19"/>
      <c r="T907" s="19"/>
      <c r="U907" s="21"/>
    </row>
    <row r="908" spans="1:21" ht="16" hidden="1" thickBot="1" x14ac:dyDescent="0.25">
      <c r="A908" s="14"/>
      <c r="B908" s="15"/>
      <c r="C908" s="33"/>
      <c r="D908" s="16"/>
      <c r="E908" s="17"/>
      <c r="F908" s="17"/>
      <c r="G908" s="18"/>
      <c r="H908" s="19"/>
      <c r="I908" s="20"/>
      <c r="J908" s="20"/>
      <c r="K908" s="19"/>
      <c r="L908" s="19"/>
      <c r="M908" s="19"/>
      <c r="N908" s="19"/>
      <c r="O908" s="19"/>
      <c r="P908" s="19"/>
      <c r="Q908" s="19"/>
      <c r="R908" s="19"/>
      <c r="S908" s="19"/>
      <c r="T908" s="19"/>
      <c r="U908" s="21"/>
    </row>
    <row r="909" spans="1:21" ht="16" hidden="1" thickBot="1" x14ac:dyDescent="0.25">
      <c r="A909" s="14"/>
      <c r="B909" s="15"/>
      <c r="C909" s="33"/>
      <c r="D909" s="16"/>
      <c r="E909" s="17"/>
      <c r="F909" s="17"/>
      <c r="G909" s="18"/>
      <c r="H909" s="19"/>
      <c r="I909" s="20"/>
      <c r="J909" s="20"/>
      <c r="K909" s="19"/>
      <c r="L909" s="19"/>
      <c r="M909" s="19"/>
      <c r="N909" s="19"/>
      <c r="O909" s="19"/>
      <c r="P909" s="19"/>
      <c r="Q909" s="19"/>
      <c r="R909" s="19"/>
      <c r="S909" s="19"/>
      <c r="T909" s="19"/>
      <c r="U909" s="21"/>
    </row>
    <row r="910" spans="1:21" ht="16" hidden="1" thickBot="1" x14ac:dyDescent="0.25">
      <c r="A910" s="14"/>
      <c r="B910" s="15"/>
      <c r="C910" s="33"/>
      <c r="D910" s="16"/>
      <c r="E910" s="17"/>
      <c r="F910" s="17"/>
      <c r="G910" s="18"/>
      <c r="H910" s="19"/>
      <c r="I910" s="20"/>
      <c r="J910" s="20"/>
      <c r="K910" s="19"/>
      <c r="L910" s="19"/>
      <c r="M910" s="19"/>
      <c r="N910" s="19"/>
      <c r="O910" s="19"/>
      <c r="P910" s="19"/>
      <c r="Q910" s="19"/>
      <c r="R910" s="19"/>
      <c r="S910" s="19"/>
      <c r="T910" s="19"/>
      <c r="U910" s="21"/>
    </row>
    <row r="911" spans="1:21" ht="16" hidden="1" thickBot="1" x14ac:dyDescent="0.25">
      <c r="A911" s="14">
        <v>2016</v>
      </c>
      <c r="B911" s="15" t="s">
        <v>31</v>
      </c>
      <c r="C911" s="16" t="s">
        <v>22</v>
      </c>
      <c r="D911" s="16" t="str">
        <f>A911&amp;"_"&amp;B911&amp;"_"&amp;C911</f>
        <v>2016_2016 Sample Plot # 03_Avi</v>
      </c>
      <c r="E911" s="17">
        <v>2</v>
      </c>
      <c r="F911" s="17">
        <f t="shared" si="1137"/>
        <v>0.7</v>
      </c>
      <c r="G911" s="18">
        <v>70</v>
      </c>
      <c r="H911" s="19">
        <f t="shared" ref="H911:H986" si="1143">I911/100</f>
        <v>1.2094207511139401</v>
      </c>
      <c r="I911" s="20">
        <f t="shared" si="1138"/>
        <v>120.94207511139402</v>
      </c>
      <c r="J911" s="20">
        <v>380</v>
      </c>
      <c r="K911" s="19">
        <f t="shared" ref="K911:K912" si="1144">2.14*(LOG(H911,10))+0.2</f>
        <v>0.37671567005351103</v>
      </c>
      <c r="L911" s="19">
        <f t="shared" ref="L911:L912" si="1145">10^K911</f>
        <v>2.3807602897914832</v>
      </c>
      <c r="M911" s="19">
        <f t="shared" si="1110"/>
        <v>9.5230411591659334E-2</v>
      </c>
      <c r="N911" s="19">
        <f t="shared" ref="N911:N912" si="1146">0.923*L911</f>
        <v>2.197441747477539</v>
      </c>
      <c r="O911" s="19">
        <f t="shared" si="1126"/>
        <v>8.7897669899101555E-2</v>
      </c>
      <c r="P911" s="19">
        <f t="shared" si="1127"/>
        <v>0.18312808149076087</v>
      </c>
      <c r="Q911" s="19">
        <f t="shared" si="1111"/>
        <v>1.1427649390999119</v>
      </c>
      <c r="R911" s="19">
        <f t="shared" si="1128"/>
        <v>0.85700228151624025</v>
      </c>
      <c r="S911" s="19">
        <f t="shared" si="1129"/>
        <v>1.9997672206161523</v>
      </c>
      <c r="T911" s="19">
        <f t="shared" si="1130"/>
        <v>7.9990688824646106E-2</v>
      </c>
      <c r="U911" s="21">
        <f t="shared" si="1112"/>
        <v>4.5782020372690226</v>
      </c>
    </row>
    <row r="912" spans="1:21" ht="16" hidden="1" thickBot="1" x14ac:dyDescent="0.25">
      <c r="A912" s="14">
        <v>2016</v>
      </c>
      <c r="B912" s="15" t="s">
        <v>31</v>
      </c>
      <c r="C912" s="16" t="s">
        <v>22</v>
      </c>
      <c r="D912" s="16" t="str">
        <f>A912&amp;"_"&amp;B912&amp;"_"&amp;C912</f>
        <v>2016_2016 Sample Plot # 03_Avi</v>
      </c>
      <c r="E912" s="17">
        <v>1.8</v>
      </c>
      <c r="F912" s="17">
        <f t="shared" si="1137"/>
        <v>0.8</v>
      </c>
      <c r="G912" s="18">
        <v>80</v>
      </c>
      <c r="H912" s="19">
        <f t="shared" si="1143"/>
        <v>1.1139401654996817</v>
      </c>
      <c r="I912" s="20">
        <f t="shared" si="1138"/>
        <v>111.39401654996817</v>
      </c>
      <c r="J912" s="20">
        <v>350</v>
      </c>
      <c r="K912" s="19">
        <f t="shared" si="1144"/>
        <v>0.30028438820312714</v>
      </c>
      <c r="L912" s="19">
        <f t="shared" si="1145"/>
        <v>1.9965692965515676</v>
      </c>
      <c r="M912" s="19">
        <f t="shared" si="1110"/>
        <v>7.9862771862062698E-2</v>
      </c>
      <c r="N912" s="19">
        <f t="shared" si="1146"/>
        <v>1.8428334607170969</v>
      </c>
      <c r="O912" s="19">
        <f t="shared" si="1126"/>
        <v>7.3713338428683869E-2</v>
      </c>
      <c r="P912" s="19">
        <f t="shared" si="1127"/>
        <v>0.15357611029074658</v>
      </c>
      <c r="Q912" s="19">
        <f t="shared" si="1111"/>
        <v>0.95835326234475238</v>
      </c>
      <c r="R912" s="19">
        <f t="shared" si="1128"/>
        <v>0.71870504967966775</v>
      </c>
      <c r="S912" s="19">
        <f t="shared" si="1129"/>
        <v>1.6770583120244202</v>
      </c>
      <c r="T912" s="19">
        <f t="shared" si="1130"/>
        <v>6.7082332480976822E-2</v>
      </c>
      <c r="U912" s="21">
        <f t="shared" si="1112"/>
        <v>3.8394027572686644</v>
      </c>
    </row>
    <row r="913" spans="1:21" ht="16" hidden="1" thickBot="1" x14ac:dyDescent="0.25">
      <c r="A913" s="14"/>
      <c r="B913" s="15"/>
      <c r="C913" s="33"/>
      <c r="D913" s="16"/>
      <c r="E913" s="17"/>
      <c r="F913" s="17"/>
      <c r="G913" s="18"/>
      <c r="H913" s="19"/>
      <c r="I913" s="20"/>
      <c r="J913" s="20"/>
      <c r="K913" s="19"/>
      <c r="L913" s="19"/>
      <c r="M913" s="19"/>
      <c r="N913" s="19"/>
      <c r="O913" s="19"/>
      <c r="P913" s="19"/>
      <c r="Q913" s="19"/>
      <c r="R913" s="19"/>
      <c r="S913" s="19"/>
      <c r="T913" s="19"/>
      <c r="U913" s="21"/>
    </row>
    <row r="914" spans="1:21" ht="16" hidden="1" thickBot="1" x14ac:dyDescent="0.25">
      <c r="A914" s="14">
        <v>2016</v>
      </c>
      <c r="B914" s="15" t="s">
        <v>31</v>
      </c>
      <c r="C914" s="16" t="s">
        <v>22</v>
      </c>
      <c r="D914" s="16" t="str">
        <f>A914&amp;"_"&amp;B914&amp;"_"&amp;C914</f>
        <v>2016_2016 Sample Plot # 03_Avi</v>
      </c>
      <c r="E914" s="17">
        <v>2.2000000000000002</v>
      </c>
      <c r="F914" s="17">
        <f t="shared" si="1137"/>
        <v>1</v>
      </c>
      <c r="G914" s="18">
        <v>100</v>
      </c>
      <c r="H914" s="19">
        <f t="shared" si="1143"/>
        <v>1.273074474856779</v>
      </c>
      <c r="I914" s="20">
        <f t="shared" si="1138"/>
        <v>127.30744748567791</v>
      </c>
      <c r="J914" s="20">
        <v>400</v>
      </c>
      <c r="K914" s="19">
        <f>2.14*(LOG(H914,10))+0.2</f>
        <v>0.4243871547353768</v>
      </c>
      <c r="L914" s="19">
        <f t="shared" ref="L914" si="1147">10^K914</f>
        <v>2.6569730830634852</v>
      </c>
      <c r="M914" s="19">
        <f t="shared" ref="M914:M977" si="1148">L914*40/1000</f>
        <v>0.10627892332253941</v>
      </c>
      <c r="N914" s="19">
        <f t="shared" ref="N914" si="1149">0.923*L914</f>
        <v>2.4523861556675968</v>
      </c>
      <c r="O914" s="19">
        <f t="shared" ref="O914:O977" si="1150">N914*40/1000</f>
        <v>9.8095446226703867E-2</v>
      </c>
      <c r="P914" s="19">
        <f t="shared" ref="P914:P977" si="1151">M914+O914</f>
        <v>0.20437436954924326</v>
      </c>
      <c r="Q914" s="19">
        <f t="shared" ref="Q914:Q977" si="1152">L914*0.48</f>
        <v>1.2753470798704729</v>
      </c>
      <c r="R914" s="19">
        <f t="shared" ref="R914:R977" si="1153">N914*0.39</f>
        <v>0.95643060071036279</v>
      </c>
      <c r="S914" s="19">
        <f t="shared" ref="S914:S977" si="1154">R914+Q914</f>
        <v>2.2317776805808358</v>
      </c>
      <c r="T914" s="19">
        <f t="shared" ref="T914:T977" si="1155">S914*40/1000</f>
        <v>8.9271107223233434E-2</v>
      </c>
      <c r="U914" s="21">
        <f t="shared" ref="U914:U977" si="1156">(L914+N914)</f>
        <v>5.1093592387310824</v>
      </c>
    </row>
    <row r="915" spans="1:21" ht="16" hidden="1" thickBot="1" x14ac:dyDescent="0.25">
      <c r="A915" s="14"/>
      <c r="B915" s="15"/>
      <c r="C915" s="33"/>
      <c r="D915" s="16"/>
      <c r="E915" s="17"/>
      <c r="F915" s="17"/>
      <c r="G915" s="18"/>
      <c r="H915" s="19"/>
      <c r="I915" s="20"/>
      <c r="J915" s="20"/>
      <c r="K915" s="19"/>
      <c r="L915" s="19"/>
      <c r="M915" s="19"/>
      <c r="N915" s="19"/>
      <c r="O915" s="19"/>
      <c r="P915" s="19"/>
      <c r="Q915" s="19"/>
      <c r="R915" s="19"/>
      <c r="S915" s="19"/>
      <c r="T915" s="19"/>
      <c r="U915" s="21"/>
    </row>
    <row r="916" spans="1:21" ht="16" hidden="1" thickBot="1" x14ac:dyDescent="0.25">
      <c r="A916" s="14"/>
      <c r="B916" s="15"/>
      <c r="C916" s="33"/>
      <c r="D916" s="16"/>
      <c r="E916" s="17"/>
      <c r="F916" s="17"/>
      <c r="G916" s="18"/>
      <c r="H916" s="19"/>
      <c r="I916" s="20"/>
      <c r="J916" s="20"/>
      <c r="K916" s="19"/>
      <c r="L916" s="19"/>
      <c r="M916" s="19"/>
      <c r="N916" s="19"/>
      <c r="O916" s="19"/>
      <c r="P916" s="19"/>
      <c r="Q916" s="19"/>
      <c r="R916" s="19"/>
      <c r="S916" s="19"/>
      <c r="T916" s="19"/>
      <c r="U916" s="21"/>
    </row>
    <row r="917" spans="1:21" ht="16" hidden="1" thickBot="1" x14ac:dyDescent="0.25">
      <c r="A917" s="14">
        <v>2016</v>
      </c>
      <c r="B917" s="15" t="s">
        <v>31</v>
      </c>
      <c r="C917" s="16" t="s">
        <v>22</v>
      </c>
      <c r="D917" s="16" t="str">
        <f>A917&amp;"_"&amp;B917&amp;"_"&amp;C917</f>
        <v>2016_2016 Sample Plot # 03_Avi</v>
      </c>
      <c r="E917" s="17">
        <v>2.1</v>
      </c>
      <c r="F917" s="17">
        <f t="shared" si="1137"/>
        <v>1</v>
      </c>
      <c r="G917" s="18">
        <v>100</v>
      </c>
      <c r="H917" s="19">
        <f t="shared" si="1143"/>
        <v>0.79567154678548702</v>
      </c>
      <c r="I917" s="20">
        <f t="shared" si="1138"/>
        <v>79.567154678548704</v>
      </c>
      <c r="J917" s="20">
        <v>250</v>
      </c>
      <c r="K917" s="19">
        <f>2.14*(LOG(H917,10))+0.2</f>
        <v>-1.2429608148302101E-2</v>
      </c>
      <c r="L917" s="19">
        <f t="shared" ref="L917" si="1157">10^K917</f>
        <v>0.97178544893578511</v>
      </c>
      <c r="M917" s="19">
        <f t="shared" si="1148"/>
        <v>3.8871417957431403E-2</v>
      </c>
      <c r="N917" s="19">
        <f t="shared" ref="N917" si="1158">0.923*L917</f>
        <v>0.89695796936772965</v>
      </c>
      <c r="O917" s="19">
        <f t="shared" si="1150"/>
        <v>3.5878318774709185E-2</v>
      </c>
      <c r="P917" s="19">
        <f t="shared" si="1151"/>
        <v>7.4749736732140581E-2</v>
      </c>
      <c r="Q917" s="19">
        <f t="shared" si="1152"/>
        <v>0.46645701548917684</v>
      </c>
      <c r="R917" s="19">
        <f t="shared" si="1153"/>
        <v>0.34981360805341455</v>
      </c>
      <c r="S917" s="19">
        <f t="shared" si="1154"/>
        <v>0.81627062354259139</v>
      </c>
      <c r="T917" s="19">
        <f t="shared" si="1155"/>
        <v>3.2650824941703654E-2</v>
      </c>
      <c r="U917" s="21">
        <f t="shared" si="1156"/>
        <v>1.8687434183035148</v>
      </c>
    </row>
    <row r="918" spans="1:21" ht="16" hidden="1" thickBot="1" x14ac:dyDescent="0.25">
      <c r="A918" s="14"/>
      <c r="B918" s="15"/>
      <c r="C918" s="33"/>
      <c r="D918" s="16"/>
      <c r="E918" s="17"/>
      <c r="F918" s="17"/>
      <c r="G918" s="18"/>
      <c r="H918" s="19"/>
      <c r="I918" s="20"/>
      <c r="J918" s="20"/>
      <c r="K918" s="19"/>
      <c r="L918" s="19"/>
      <c r="M918" s="19"/>
      <c r="N918" s="19"/>
      <c r="O918" s="19"/>
      <c r="P918" s="19"/>
      <c r="Q918" s="19"/>
      <c r="R918" s="19"/>
      <c r="S918" s="19"/>
      <c r="T918" s="19"/>
      <c r="U918" s="21"/>
    </row>
    <row r="919" spans="1:21" ht="16" hidden="1" thickBot="1" x14ac:dyDescent="0.25">
      <c r="A919" s="14"/>
      <c r="B919" s="15"/>
      <c r="C919" s="33"/>
      <c r="D919" s="16"/>
      <c r="E919" s="17"/>
      <c r="F919" s="17"/>
      <c r="G919" s="18"/>
      <c r="H919" s="19"/>
      <c r="I919" s="20"/>
      <c r="J919" s="20"/>
      <c r="K919" s="19"/>
      <c r="L919" s="19"/>
      <c r="M919" s="19"/>
      <c r="N919" s="19"/>
      <c r="O919" s="19"/>
      <c r="P919" s="19"/>
      <c r="Q919" s="19"/>
      <c r="R919" s="19"/>
      <c r="S919" s="19"/>
      <c r="T919" s="19"/>
      <c r="U919" s="21"/>
    </row>
    <row r="920" spans="1:21" ht="16" hidden="1" thickBot="1" x14ac:dyDescent="0.25">
      <c r="A920" s="14"/>
      <c r="B920" s="15"/>
      <c r="C920" s="33"/>
      <c r="D920" s="16"/>
      <c r="E920" s="17"/>
      <c r="F920" s="17"/>
      <c r="G920" s="18"/>
      <c r="H920" s="19"/>
      <c r="I920" s="20"/>
      <c r="J920" s="20"/>
      <c r="K920" s="19"/>
      <c r="L920" s="19"/>
      <c r="M920" s="19"/>
      <c r="N920" s="19"/>
      <c r="O920" s="19"/>
      <c r="P920" s="19"/>
      <c r="Q920" s="19"/>
      <c r="R920" s="19"/>
      <c r="S920" s="19"/>
      <c r="T920" s="19"/>
      <c r="U920" s="21"/>
    </row>
    <row r="921" spans="1:21" ht="16" hidden="1" thickBot="1" x14ac:dyDescent="0.25">
      <c r="A921" s="14"/>
      <c r="B921" s="15"/>
      <c r="C921" s="33"/>
      <c r="D921" s="16"/>
      <c r="E921" s="17"/>
      <c r="F921" s="17"/>
      <c r="G921" s="18"/>
      <c r="H921" s="19"/>
      <c r="I921" s="20"/>
      <c r="J921" s="20"/>
      <c r="K921" s="19"/>
      <c r="L921" s="19"/>
      <c r="M921" s="19"/>
      <c r="N921" s="19"/>
      <c r="O921" s="19"/>
      <c r="P921" s="19"/>
      <c r="Q921" s="19"/>
      <c r="R921" s="19"/>
      <c r="S921" s="19"/>
      <c r="T921" s="19"/>
      <c r="U921" s="21"/>
    </row>
    <row r="922" spans="1:21" ht="16" hidden="1" thickBot="1" x14ac:dyDescent="0.25">
      <c r="A922" s="14">
        <v>2016</v>
      </c>
      <c r="B922" s="15" t="s">
        <v>31</v>
      </c>
      <c r="C922" s="16" t="s">
        <v>22</v>
      </c>
      <c r="D922" s="16" t="str">
        <f>A922&amp;"_"&amp;B922&amp;"_"&amp;C922</f>
        <v>2016_2016 Sample Plot # 03_Avi</v>
      </c>
      <c r="E922" s="17">
        <v>2.5</v>
      </c>
      <c r="F922" s="17">
        <f t="shared" si="1137"/>
        <v>1</v>
      </c>
      <c r="G922" s="18">
        <v>100</v>
      </c>
      <c r="H922" s="19">
        <f t="shared" si="1143"/>
        <v>0.668364099299809</v>
      </c>
      <c r="I922" s="20">
        <f t="shared" si="1138"/>
        <v>66.836409929980903</v>
      </c>
      <c r="J922" s="20">
        <v>210</v>
      </c>
      <c r="K922" s="19">
        <f>2.14*(LOG(H922,10))+0.2</f>
        <v>-0.17447193597587546</v>
      </c>
      <c r="L922" s="19">
        <f t="shared" ref="L922" si="1159">10^K922</f>
        <v>0.66915705944654136</v>
      </c>
      <c r="M922" s="19">
        <f t="shared" si="1148"/>
        <v>2.6766282377861654E-2</v>
      </c>
      <c r="N922" s="19">
        <f t="shared" ref="N922" si="1160">0.923*L922</f>
        <v>0.6176319658691577</v>
      </c>
      <c r="O922" s="19">
        <f t="shared" si="1150"/>
        <v>2.470527863476631E-2</v>
      </c>
      <c r="P922" s="19">
        <f t="shared" si="1151"/>
        <v>5.1471561012627967E-2</v>
      </c>
      <c r="Q922" s="19">
        <f t="shared" si="1152"/>
        <v>0.32119538853433982</v>
      </c>
      <c r="R922" s="19">
        <f t="shared" si="1153"/>
        <v>0.2408764666889715</v>
      </c>
      <c r="S922" s="19">
        <f t="shared" si="1154"/>
        <v>0.56207185522331127</v>
      </c>
      <c r="T922" s="19">
        <f t="shared" si="1155"/>
        <v>2.2482874208932451E-2</v>
      </c>
      <c r="U922" s="21">
        <f t="shared" si="1156"/>
        <v>1.2867890253156991</v>
      </c>
    </row>
    <row r="923" spans="1:21" ht="16" hidden="1" thickBot="1" x14ac:dyDescent="0.25">
      <c r="A923" s="14"/>
      <c r="B923" s="15"/>
      <c r="C923" s="33"/>
      <c r="D923" s="16"/>
      <c r="E923" s="17"/>
      <c r="F923" s="17"/>
      <c r="G923" s="18"/>
      <c r="H923" s="19"/>
      <c r="I923" s="20"/>
      <c r="J923" s="20"/>
      <c r="K923" s="19"/>
      <c r="L923" s="19"/>
      <c r="M923" s="19"/>
      <c r="N923" s="19"/>
      <c r="O923" s="19"/>
      <c r="P923" s="19"/>
      <c r="Q923" s="19"/>
      <c r="R923" s="19"/>
      <c r="S923" s="19"/>
      <c r="T923" s="19"/>
      <c r="U923" s="21"/>
    </row>
    <row r="924" spans="1:21" ht="16" hidden="1" thickBot="1" x14ac:dyDescent="0.25">
      <c r="A924" s="14"/>
      <c r="B924" s="15"/>
      <c r="C924" s="33"/>
      <c r="D924" s="16"/>
      <c r="E924" s="17"/>
      <c r="F924" s="17"/>
      <c r="G924" s="18"/>
      <c r="H924" s="19"/>
      <c r="I924" s="20"/>
      <c r="J924" s="20"/>
      <c r="K924" s="19"/>
      <c r="L924" s="19"/>
      <c r="M924" s="19"/>
      <c r="N924" s="19"/>
      <c r="O924" s="19"/>
      <c r="P924" s="19"/>
      <c r="Q924" s="19"/>
      <c r="R924" s="19"/>
      <c r="S924" s="19"/>
      <c r="T924" s="19"/>
      <c r="U924" s="21"/>
    </row>
    <row r="925" spans="1:21" ht="16" hidden="1" thickBot="1" x14ac:dyDescent="0.25">
      <c r="A925" s="14">
        <v>2016</v>
      </c>
      <c r="B925" s="15" t="s">
        <v>31</v>
      </c>
      <c r="C925" s="16" t="s">
        <v>22</v>
      </c>
      <c r="D925" s="16" t="str">
        <f>A925&amp;"_"&amp;B925&amp;"_"&amp;C925</f>
        <v>2016_2016 Sample Plot # 03_Avi</v>
      </c>
      <c r="E925" s="17">
        <v>2.8</v>
      </c>
      <c r="F925" s="17">
        <f t="shared" si="1137"/>
        <v>1</v>
      </c>
      <c r="G925" s="18">
        <v>100</v>
      </c>
      <c r="H925" s="19">
        <f t="shared" si="1143"/>
        <v>1.5595162316995543</v>
      </c>
      <c r="I925" s="20">
        <f t="shared" si="1138"/>
        <v>155.95162316995544</v>
      </c>
      <c r="J925" s="20">
        <v>490</v>
      </c>
      <c r="K925" s="19">
        <f>2.14*(LOG(H925,10))+0.2</f>
        <v>0.61299838455455657</v>
      </c>
      <c r="L925" s="19">
        <f t="shared" ref="L925" si="1161">10^K925</f>
        <v>4.1020257715299815</v>
      </c>
      <c r="M925" s="19">
        <f t="shared" si="1148"/>
        <v>0.16408103086119924</v>
      </c>
      <c r="N925" s="19">
        <f t="shared" ref="N925" si="1162">0.923*L925</f>
        <v>3.7861697871221729</v>
      </c>
      <c r="O925" s="19">
        <f t="shared" si="1150"/>
        <v>0.15144679148488691</v>
      </c>
      <c r="P925" s="19">
        <f t="shared" si="1151"/>
        <v>0.31552782234608612</v>
      </c>
      <c r="Q925" s="19">
        <f t="shared" si="1152"/>
        <v>1.9689723703343911</v>
      </c>
      <c r="R925" s="19">
        <f t="shared" si="1153"/>
        <v>1.4766062169776475</v>
      </c>
      <c r="S925" s="19">
        <f t="shared" si="1154"/>
        <v>3.4455785873120384</v>
      </c>
      <c r="T925" s="19">
        <f t="shared" si="1155"/>
        <v>0.13782314349248154</v>
      </c>
      <c r="U925" s="21">
        <f t="shared" si="1156"/>
        <v>7.8881955586521544</v>
      </c>
    </row>
    <row r="926" spans="1:21" ht="16" hidden="1" thickBot="1" x14ac:dyDescent="0.25">
      <c r="A926" s="14"/>
      <c r="B926" s="15"/>
      <c r="C926" s="33"/>
      <c r="D926" s="16"/>
      <c r="E926" s="17"/>
      <c r="F926" s="17"/>
      <c r="G926" s="18"/>
      <c r="H926" s="19"/>
      <c r="I926" s="20"/>
      <c r="J926" s="20"/>
      <c r="K926" s="19"/>
      <c r="L926" s="19"/>
      <c r="M926" s="19"/>
      <c r="N926" s="19"/>
      <c r="O926" s="19"/>
      <c r="P926" s="19"/>
      <c r="Q926" s="19"/>
      <c r="R926" s="19"/>
      <c r="S926" s="19"/>
      <c r="T926" s="19"/>
      <c r="U926" s="21"/>
    </row>
    <row r="927" spans="1:21" ht="16" hidden="1" thickBot="1" x14ac:dyDescent="0.25">
      <c r="A927" s="14"/>
      <c r="B927" s="15"/>
      <c r="C927" s="33"/>
      <c r="D927" s="16"/>
      <c r="E927" s="17"/>
      <c r="F927" s="17"/>
      <c r="G927" s="18"/>
      <c r="H927" s="19"/>
      <c r="I927" s="20"/>
      <c r="J927" s="20"/>
      <c r="K927" s="19"/>
      <c r="L927" s="19"/>
      <c r="M927" s="19"/>
      <c r="N927" s="19"/>
      <c r="O927" s="19"/>
      <c r="P927" s="19"/>
      <c r="Q927" s="19"/>
      <c r="R927" s="19"/>
      <c r="S927" s="19"/>
      <c r="T927" s="19"/>
      <c r="U927" s="21"/>
    </row>
    <row r="928" spans="1:21" ht="16" hidden="1" thickBot="1" x14ac:dyDescent="0.25">
      <c r="A928" s="14"/>
      <c r="B928" s="15"/>
      <c r="C928" s="33"/>
      <c r="D928" s="16"/>
      <c r="E928" s="17"/>
      <c r="F928" s="17"/>
      <c r="G928" s="18"/>
      <c r="H928" s="19"/>
      <c r="I928" s="20"/>
      <c r="J928" s="20"/>
      <c r="K928" s="19"/>
      <c r="L928" s="19"/>
      <c r="M928" s="19"/>
      <c r="N928" s="19"/>
      <c r="O928" s="19"/>
      <c r="P928" s="19"/>
      <c r="Q928" s="19"/>
      <c r="R928" s="19"/>
      <c r="S928" s="19"/>
      <c r="T928" s="19"/>
      <c r="U928" s="21"/>
    </row>
    <row r="929" spans="1:21" ht="16" hidden="1" thickBot="1" x14ac:dyDescent="0.25">
      <c r="A929" s="14"/>
      <c r="B929" s="15"/>
      <c r="C929" s="33"/>
      <c r="D929" s="16"/>
      <c r="E929" s="17"/>
      <c r="F929" s="17"/>
      <c r="G929" s="18"/>
      <c r="H929" s="19"/>
      <c r="I929" s="20"/>
      <c r="J929" s="20"/>
      <c r="K929" s="19"/>
      <c r="L929" s="19"/>
      <c r="M929" s="19"/>
      <c r="N929" s="19"/>
      <c r="O929" s="19"/>
      <c r="P929" s="19"/>
      <c r="Q929" s="19"/>
      <c r="R929" s="19"/>
      <c r="S929" s="19"/>
      <c r="T929" s="19"/>
      <c r="U929" s="21"/>
    </row>
    <row r="930" spans="1:21" ht="16" hidden="1" thickBot="1" x14ac:dyDescent="0.25">
      <c r="A930" s="14"/>
      <c r="B930" s="15"/>
      <c r="C930" s="33"/>
      <c r="D930" s="16"/>
      <c r="E930" s="17"/>
      <c r="F930" s="17"/>
      <c r="G930" s="18"/>
      <c r="H930" s="19"/>
      <c r="I930" s="20"/>
      <c r="J930" s="20"/>
      <c r="K930" s="19"/>
      <c r="L930" s="19"/>
      <c r="M930" s="19"/>
      <c r="N930" s="19"/>
      <c r="O930" s="19"/>
      <c r="P930" s="19"/>
      <c r="Q930" s="19"/>
      <c r="R930" s="19"/>
      <c r="S930" s="19"/>
      <c r="T930" s="19"/>
      <c r="U930" s="21"/>
    </row>
    <row r="931" spans="1:21" ht="16" hidden="1" thickBot="1" x14ac:dyDescent="0.25">
      <c r="A931" s="14"/>
      <c r="B931" s="15"/>
      <c r="C931" s="33"/>
      <c r="D931" s="16"/>
      <c r="E931" s="17"/>
      <c r="F931" s="17"/>
      <c r="G931" s="18"/>
      <c r="H931" s="19"/>
      <c r="I931" s="20"/>
      <c r="J931" s="20"/>
      <c r="K931" s="19"/>
      <c r="L931" s="19"/>
      <c r="M931" s="19"/>
      <c r="N931" s="19"/>
      <c r="O931" s="19"/>
      <c r="P931" s="19"/>
      <c r="Q931" s="19"/>
      <c r="R931" s="19"/>
      <c r="S931" s="19"/>
      <c r="T931" s="19"/>
      <c r="U931" s="21"/>
    </row>
    <row r="932" spans="1:21" ht="16" hidden="1" thickBot="1" x14ac:dyDescent="0.25">
      <c r="A932" s="14">
        <v>2016</v>
      </c>
      <c r="B932" s="15" t="s">
        <v>31</v>
      </c>
      <c r="C932" s="16" t="s">
        <v>22</v>
      </c>
      <c r="D932" s="16" t="str">
        <f>A932&amp;"_"&amp;B932&amp;"_"&amp;C932</f>
        <v>2016_2016 Sample Plot # 03_Avi</v>
      </c>
      <c r="E932" s="17">
        <v>1.6</v>
      </c>
      <c r="F932" s="17">
        <f t="shared" si="1137"/>
        <v>0.75</v>
      </c>
      <c r="G932" s="18">
        <v>75</v>
      </c>
      <c r="H932" s="19">
        <f t="shared" si="1143"/>
        <v>0.82749840865690638</v>
      </c>
      <c r="I932" s="20">
        <f t="shared" si="1138"/>
        <v>82.749840865690643</v>
      </c>
      <c r="J932" s="20">
        <v>260</v>
      </c>
      <c r="K932" s="19">
        <f>2.14*(LOG(H932,10))+0.2</f>
        <v>2.4021737951087752E-2</v>
      </c>
      <c r="L932" s="19">
        <f t="shared" ref="L932" si="1163">10^K932</f>
        <v>1.0568704079338389</v>
      </c>
      <c r="M932" s="19">
        <f t="shared" si="1148"/>
        <v>4.2274816317353553E-2</v>
      </c>
      <c r="N932" s="19">
        <f t="shared" ref="N932" si="1164">0.923*L932</f>
        <v>0.97549138652293332</v>
      </c>
      <c r="O932" s="19">
        <f t="shared" si="1150"/>
        <v>3.9019655460917332E-2</v>
      </c>
      <c r="P932" s="19">
        <f t="shared" si="1151"/>
        <v>8.1294471778270885E-2</v>
      </c>
      <c r="Q932" s="19">
        <f t="shared" si="1152"/>
        <v>0.50729779580824264</v>
      </c>
      <c r="R932" s="19">
        <f t="shared" si="1153"/>
        <v>0.38044164074394399</v>
      </c>
      <c r="S932" s="19">
        <f t="shared" si="1154"/>
        <v>0.88773943655218668</v>
      </c>
      <c r="T932" s="19">
        <f t="shared" si="1155"/>
        <v>3.5509577462087466E-2</v>
      </c>
      <c r="U932" s="21">
        <f t="shared" si="1156"/>
        <v>2.0323617944567722</v>
      </c>
    </row>
    <row r="933" spans="1:21" ht="16" hidden="1" thickBot="1" x14ac:dyDescent="0.25">
      <c r="A933" s="14"/>
      <c r="B933" s="15"/>
      <c r="C933" s="33"/>
      <c r="D933" s="16"/>
      <c r="E933" s="17"/>
      <c r="F933" s="17"/>
      <c r="G933" s="18"/>
      <c r="H933" s="19"/>
      <c r="I933" s="20"/>
      <c r="J933" s="20"/>
      <c r="K933" s="19"/>
      <c r="L933" s="19"/>
      <c r="M933" s="19"/>
      <c r="N933" s="19"/>
      <c r="O933" s="19"/>
      <c r="P933" s="19"/>
      <c r="Q933" s="19"/>
      <c r="R933" s="19"/>
      <c r="S933" s="19"/>
      <c r="T933" s="19"/>
      <c r="U933" s="21"/>
    </row>
    <row r="934" spans="1:21" ht="16" hidden="1" thickBot="1" x14ac:dyDescent="0.25">
      <c r="A934" s="14"/>
      <c r="B934" s="15"/>
      <c r="C934" s="33"/>
      <c r="D934" s="16"/>
      <c r="E934" s="17"/>
      <c r="F934" s="17"/>
      <c r="G934" s="18"/>
      <c r="H934" s="19"/>
      <c r="I934" s="20"/>
      <c r="J934" s="20"/>
      <c r="K934" s="19"/>
      <c r="L934" s="19"/>
      <c r="M934" s="19"/>
      <c r="N934" s="19"/>
      <c r="O934" s="19"/>
      <c r="P934" s="19"/>
      <c r="Q934" s="19"/>
      <c r="R934" s="19"/>
      <c r="S934" s="19"/>
      <c r="T934" s="19"/>
      <c r="U934" s="21"/>
    </row>
    <row r="935" spans="1:21" ht="16" hidden="1" thickBot="1" x14ac:dyDescent="0.25">
      <c r="A935" s="14"/>
      <c r="B935" s="15"/>
      <c r="C935" s="33"/>
      <c r="D935" s="16"/>
      <c r="E935" s="17"/>
      <c r="F935" s="17"/>
      <c r="G935" s="18"/>
      <c r="H935" s="19"/>
      <c r="I935" s="20"/>
      <c r="J935" s="20"/>
      <c r="K935" s="19"/>
      <c r="L935" s="19"/>
      <c r="M935" s="19"/>
      <c r="N935" s="19"/>
      <c r="O935" s="19"/>
      <c r="P935" s="19"/>
      <c r="Q935" s="19"/>
      <c r="R935" s="19"/>
      <c r="S935" s="19"/>
      <c r="T935" s="19"/>
      <c r="U935" s="21"/>
    </row>
    <row r="936" spans="1:21" ht="16" hidden="1" thickBot="1" x14ac:dyDescent="0.25">
      <c r="A936" s="14"/>
      <c r="B936" s="15"/>
      <c r="C936" s="33"/>
      <c r="D936" s="16"/>
      <c r="E936" s="17"/>
      <c r="F936" s="17"/>
      <c r="G936" s="18"/>
      <c r="H936" s="19"/>
      <c r="I936" s="20"/>
      <c r="J936" s="20"/>
      <c r="K936" s="19"/>
      <c r="L936" s="19"/>
      <c r="M936" s="19"/>
      <c r="N936" s="19"/>
      <c r="O936" s="19"/>
      <c r="P936" s="19"/>
      <c r="Q936" s="19"/>
      <c r="R936" s="19"/>
      <c r="S936" s="19"/>
      <c r="T936" s="19"/>
      <c r="U936" s="21"/>
    </row>
    <row r="937" spans="1:21" ht="16" hidden="1" thickBot="1" x14ac:dyDescent="0.25">
      <c r="A937" s="14">
        <v>2016</v>
      </c>
      <c r="B937" s="15" t="s">
        <v>31</v>
      </c>
      <c r="C937" s="16" t="s">
        <v>22</v>
      </c>
      <c r="D937" s="16" t="str">
        <f>A937&amp;"_"&amp;B937&amp;"_"&amp;C937</f>
        <v>2016_2016 Sample Plot # 03_Avi</v>
      </c>
      <c r="E937" s="17">
        <v>1.6</v>
      </c>
      <c r="F937" s="17">
        <f t="shared" si="1137"/>
        <v>1.2</v>
      </c>
      <c r="G937" s="18">
        <v>120</v>
      </c>
      <c r="H937" s="19">
        <f t="shared" si="1143"/>
        <v>0.92297899427116492</v>
      </c>
      <c r="I937" s="20">
        <f t="shared" si="1138"/>
        <v>92.297899427116491</v>
      </c>
      <c r="J937" s="20">
        <v>290</v>
      </c>
      <c r="K937" s="19">
        <f>2.14*(LOG(H937,10))+0.2</f>
        <v>0.12551048879730342</v>
      </c>
      <c r="L937" s="19">
        <f t="shared" ref="L937" si="1165">10^K937</f>
        <v>1.3350898333926011</v>
      </c>
      <c r="M937" s="19">
        <f t="shared" si="1148"/>
        <v>5.3403593335704047E-2</v>
      </c>
      <c r="N937" s="19">
        <f t="shared" ref="N937" si="1166">0.923*L937</f>
        <v>1.2322879162213709</v>
      </c>
      <c r="O937" s="19">
        <f t="shared" si="1150"/>
        <v>4.9291516648854838E-2</v>
      </c>
      <c r="P937" s="19">
        <f t="shared" si="1151"/>
        <v>0.10269510998455889</v>
      </c>
      <c r="Q937" s="19">
        <f t="shared" si="1152"/>
        <v>0.64084312002844857</v>
      </c>
      <c r="R937" s="19">
        <f t="shared" si="1153"/>
        <v>0.48059228732633469</v>
      </c>
      <c r="S937" s="19">
        <f t="shared" si="1154"/>
        <v>1.1214354073547832</v>
      </c>
      <c r="T937" s="19">
        <f t="shared" si="1155"/>
        <v>4.4857416294191321E-2</v>
      </c>
      <c r="U937" s="21">
        <f t="shared" si="1156"/>
        <v>2.5673777496139722</v>
      </c>
    </row>
    <row r="938" spans="1:21" ht="16" hidden="1" thickBot="1" x14ac:dyDescent="0.25">
      <c r="A938" s="14"/>
      <c r="B938" s="15"/>
      <c r="C938" s="33"/>
      <c r="D938" s="16"/>
      <c r="E938" s="17"/>
      <c r="F938" s="17"/>
      <c r="G938" s="18"/>
      <c r="H938" s="19"/>
      <c r="I938" s="20"/>
      <c r="J938" s="20"/>
      <c r="K938" s="19"/>
      <c r="L938" s="19"/>
      <c r="M938" s="19"/>
      <c r="N938" s="19"/>
      <c r="O938" s="19"/>
      <c r="P938" s="19"/>
      <c r="Q938" s="19"/>
      <c r="R938" s="19"/>
      <c r="S938" s="19"/>
      <c r="T938" s="19"/>
      <c r="U938" s="21"/>
    </row>
    <row r="939" spans="1:21" ht="16" hidden="1" thickBot="1" x14ac:dyDescent="0.25">
      <c r="A939" s="14"/>
      <c r="B939" s="15"/>
      <c r="C939" s="33"/>
      <c r="D939" s="16"/>
      <c r="E939" s="17"/>
      <c r="F939" s="17"/>
      <c r="G939" s="18"/>
      <c r="H939" s="19"/>
      <c r="I939" s="20"/>
      <c r="J939" s="20"/>
      <c r="K939" s="19"/>
      <c r="L939" s="19"/>
      <c r="M939" s="19"/>
      <c r="N939" s="19"/>
      <c r="O939" s="19"/>
      <c r="P939" s="19"/>
      <c r="Q939" s="19"/>
      <c r="R939" s="19"/>
      <c r="S939" s="19"/>
      <c r="T939" s="19"/>
      <c r="U939" s="21"/>
    </row>
    <row r="940" spans="1:21" ht="16" hidden="1" thickBot="1" x14ac:dyDescent="0.25">
      <c r="A940" s="14"/>
      <c r="B940" s="15"/>
      <c r="C940" s="33"/>
      <c r="D940" s="16"/>
      <c r="E940" s="17"/>
      <c r="F940" s="17"/>
      <c r="G940" s="18"/>
      <c r="H940" s="19"/>
      <c r="I940" s="20"/>
      <c r="J940" s="20"/>
      <c r="K940" s="19"/>
      <c r="L940" s="19"/>
      <c r="M940" s="19"/>
      <c r="N940" s="19"/>
      <c r="O940" s="19"/>
      <c r="P940" s="19"/>
      <c r="Q940" s="19"/>
      <c r="R940" s="19"/>
      <c r="S940" s="19"/>
      <c r="T940" s="19"/>
      <c r="U940" s="21"/>
    </row>
    <row r="941" spans="1:21" ht="16" hidden="1" thickBot="1" x14ac:dyDescent="0.25">
      <c r="A941" s="14">
        <v>2016</v>
      </c>
      <c r="B941" s="15" t="s">
        <v>31</v>
      </c>
      <c r="C941" s="16" t="s">
        <v>22</v>
      </c>
      <c r="D941" s="16" t="str">
        <f>A941&amp;"_"&amp;B941&amp;"_"&amp;C941</f>
        <v>2016_2016 Sample Plot # 03_Avi</v>
      </c>
      <c r="E941" s="17">
        <v>1.5</v>
      </c>
      <c r="F941" s="17">
        <f t="shared" si="1137"/>
        <v>0.55000000000000004</v>
      </c>
      <c r="G941" s="18">
        <v>55</v>
      </c>
      <c r="H941" s="19">
        <f t="shared" si="1143"/>
        <v>0.98663271801400387</v>
      </c>
      <c r="I941" s="20">
        <f t="shared" si="1138"/>
        <v>98.663271801400384</v>
      </c>
      <c r="J941" s="20">
        <v>310</v>
      </c>
      <c r="K941" s="19">
        <f>2.14*(LOG(H941,10))+0.2</f>
        <v>0.18749279809888092</v>
      </c>
      <c r="L941" s="19">
        <f t="shared" ref="L941" si="1167">10^K941</f>
        <v>1.5399009896848017</v>
      </c>
      <c r="M941" s="19">
        <f t="shared" si="1148"/>
        <v>6.1596039587392071E-2</v>
      </c>
      <c r="N941" s="19">
        <f t="shared" ref="N941" si="1168">0.923*L941</f>
        <v>1.4213286134790721</v>
      </c>
      <c r="O941" s="19">
        <f t="shared" si="1150"/>
        <v>5.6853144539162882E-2</v>
      </c>
      <c r="P941" s="19">
        <f t="shared" si="1151"/>
        <v>0.11844918412655495</v>
      </c>
      <c r="Q941" s="19">
        <f t="shared" si="1152"/>
        <v>0.73915247504870485</v>
      </c>
      <c r="R941" s="19">
        <f t="shared" si="1153"/>
        <v>0.55431815925683814</v>
      </c>
      <c r="S941" s="19">
        <f t="shared" si="1154"/>
        <v>1.2934706343055429</v>
      </c>
      <c r="T941" s="19">
        <f t="shared" si="1155"/>
        <v>5.1738825372221714E-2</v>
      </c>
      <c r="U941" s="21">
        <f t="shared" si="1156"/>
        <v>2.9612296031638738</v>
      </c>
    </row>
    <row r="942" spans="1:21" ht="16" hidden="1" thickBot="1" x14ac:dyDescent="0.25">
      <c r="A942" s="14"/>
      <c r="B942" s="15"/>
      <c r="C942" s="33"/>
      <c r="D942" s="16"/>
      <c r="E942" s="17"/>
      <c r="F942" s="17"/>
      <c r="G942" s="18"/>
      <c r="H942" s="19"/>
      <c r="I942" s="20"/>
      <c r="J942" s="20"/>
      <c r="K942" s="19"/>
      <c r="L942" s="19"/>
      <c r="M942" s="19"/>
      <c r="N942" s="19"/>
      <c r="O942" s="19"/>
      <c r="P942" s="19"/>
      <c r="Q942" s="19"/>
      <c r="R942" s="19"/>
      <c r="S942" s="19"/>
      <c r="T942" s="19"/>
      <c r="U942" s="21"/>
    </row>
    <row r="943" spans="1:21" ht="16" hidden="1" thickBot="1" x14ac:dyDescent="0.25">
      <c r="A943" s="14"/>
      <c r="B943" s="15"/>
      <c r="C943" s="33"/>
      <c r="D943" s="16"/>
      <c r="E943" s="17"/>
      <c r="F943" s="17"/>
      <c r="G943" s="18"/>
      <c r="H943" s="19"/>
      <c r="I943" s="20"/>
      <c r="J943" s="20"/>
      <c r="K943" s="19"/>
      <c r="L943" s="19"/>
      <c r="M943" s="19"/>
      <c r="N943" s="19"/>
      <c r="O943" s="19"/>
      <c r="P943" s="19"/>
      <c r="Q943" s="19"/>
      <c r="R943" s="19"/>
      <c r="S943" s="19"/>
      <c r="T943" s="19"/>
      <c r="U943" s="21"/>
    </row>
    <row r="944" spans="1:21" ht="16" hidden="1" thickBot="1" x14ac:dyDescent="0.25">
      <c r="A944" s="14"/>
      <c r="B944" s="15"/>
      <c r="C944" s="33"/>
      <c r="D944" s="16"/>
      <c r="E944" s="17"/>
      <c r="F944" s="17"/>
      <c r="G944" s="18"/>
      <c r="H944" s="19"/>
      <c r="I944" s="20"/>
      <c r="J944" s="20"/>
      <c r="K944" s="19"/>
      <c r="L944" s="19"/>
      <c r="M944" s="19"/>
      <c r="N944" s="19"/>
      <c r="O944" s="19"/>
      <c r="P944" s="19"/>
      <c r="Q944" s="19"/>
      <c r="R944" s="19"/>
      <c r="S944" s="19"/>
      <c r="T944" s="19"/>
      <c r="U944" s="21"/>
    </row>
    <row r="945" spans="1:21" ht="16" hidden="1" thickBot="1" x14ac:dyDescent="0.25">
      <c r="A945" s="14">
        <v>2016</v>
      </c>
      <c r="B945" s="15" t="s">
        <v>31</v>
      </c>
      <c r="C945" s="16" t="s">
        <v>22</v>
      </c>
      <c r="D945" s="16" t="str">
        <f>A945&amp;"_"&amp;B945&amp;"_"&amp;C945</f>
        <v>2016_2016 Sample Plot # 03_Avi</v>
      </c>
      <c r="E945" s="17">
        <v>2.2000000000000002</v>
      </c>
      <c r="F945" s="17">
        <f t="shared" si="1137"/>
        <v>1</v>
      </c>
      <c r="G945" s="18">
        <v>100</v>
      </c>
      <c r="H945" s="19">
        <f t="shared" si="1143"/>
        <v>1.9096117122851686</v>
      </c>
      <c r="I945" s="20">
        <f t="shared" si="1138"/>
        <v>190.96117122851686</v>
      </c>
      <c r="J945" s="20">
        <v>600</v>
      </c>
      <c r="K945" s="19">
        <f>2.14*(LOG(H945,10))+0.2</f>
        <v>0.80122244911453455</v>
      </c>
      <c r="L945" s="19">
        <f t="shared" ref="L945" si="1169">10^K945</f>
        <v>6.3273586076834407</v>
      </c>
      <c r="M945" s="19">
        <f t="shared" si="1148"/>
        <v>0.25309434430733763</v>
      </c>
      <c r="N945" s="19">
        <f t="shared" ref="N945" si="1170">0.923*L945</f>
        <v>5.8401519948918157</v>
      </c>
      <c r="O945" s="19">
        <f t="shared" si="1150"/>
        <v>0.23360607979567263</v>
      </c>
      <c r="P945" s="19">
        <f t="shared" si="1151"/>
        <v>0.48670042410301029</v>
      </c>
      <c r="Q945" s="19">
        <f t="shared" si="1152"/>
        <v>3.0371321316880513</v>
      </c>
      <c r="R945" s="19">
        <f t="shared" si="1153"/>
        <v>2.2776592780078082</v>
      </c>
      <c r="S945" s="19">
        <f t="shared" si="1154"/>
        <v>5.3147914096958591</v>
      </c>
      <c r="T945" s="19">
        <f t="shared" si="1155"/>
        <v>0.21259165638783434</v>
      </c>
      <c r="U945" s="21">
        <f t="shared" si="1156"/>
        <v>12.167510602575256</v>
      </c>
    </row>
    <row r="946" spans="1:21" ht="16" hidden="1" thickBot="1" x14ac:dyDescent="0.25">
      <c r="A946" s="14"/>
      <c r="B946" s="15"/>
      <c r="C946" s="33"/>
      <c r="D946" s="16"/>
      <c r="E946" s="17"/>
      <c r="F946" s="17"/>
      <c r="G946" s="18"/>
      <c r="H946" s="19"/>
      <c r="I946" s="20"/>
      <c r="J946" s="20"/>
      <c r="K946" s="19"/>
      <c r="L946" s="19"/>
      <c r="M946" s="19"/>
      <c r="N946" s="19"/>
      <c r="O946" s="19"/>
      <c r="P946" s="19"/>
      <c r="Q946" s="19"/>
      <c r="R946" s="19"/>
      <c r="S946" s="19"/>
      <c r="T946" s="19"/>
      <c r="U946" s="21"/>
    </row>
    <row r="947" spans="1:21" ht="16" hidden="1" thickBot="1" x14ac:dyDescent="0.25">
      <c r="A947" s="14"/>
      <c r="B947" s="15"/>
      <c r="C947" s="33"/>
      <c r="D947" s="16"/>
      <c r="E947" s="17"/>
      <c r="F947" s="17"/>
      <c r="G947" s="18"/>
      <c r="H947" s="19"/>
      <c r="I947" s="20"/>
      <c r="J947" s="20"/>
      <c r="K947" s="19"/>
      <c r="L947" s="19"/>
      <c r="M947" s="19"/>
      <c r="N947" s="19"/>
      <c r="O947" s="19"/>
      <c r="P947" s="19"/>
      <c r="Q947" s="19"/>
      <c r="R947" s="19"/>
      <c r="S947" s="19"/>
      <c r="T947" s="19"/>
      <c r="U947" s="21"/>
    </row>
    <row r="948" spans="1:21" ht="16" hidden="1" thickBot="1" x14ac:dyDescent="0.25">
      <c r="A948" s="14">
        <v>2016</v>
      </c>
      <c r="B948" s="15" t="s">
        <v>31</v>
      </c>
      <c r="C948" s="16" t="s">
        <v>22</v>
      </c>
      <c r="D948" s="16" t="str">
        <f>A948&amp;"_"&amp;B948&amp;"_"&amp;C948</f>
        <v>2016_2016 Sample Plot # 03_Avi</v>
      </c>
      <c r="E948" s="17">
        <v>2.5</v>
      </c>
      <c r="F948" s="17">
        <f t="shared" si="1137"/>
        <v>1.1000000000000001</v>
      </c>
      <c r="G948" s="18">
        <v>110</v>
      </c>
      <c r="H948" s="19">
        <f t="shared" si="1143"/>
        <v>1.3049013367281987</v>
      </c>
      <c r="I948" s="20">
        <f t="shared" si="1138"/>
        <v>130.49013367281987</v>
      </c>
      <c r="J948" s="20">
        <v>410</v>
      </c>
      <c r="K948" s="19">
        <f>2.14*(LOG(H948,10))+0.2</f>
        <v>0.44733622667377138</v>
      </c>
      <c r="L948" s="19">
        <f t="shared" ref="L948" si="1171">10^K948</f>
        <v>2.8011491034875604</v>
      </c>
      <c r="M948" s="19">
        <f t="shared" si="1148"/>
        <v>0.11204596413950242</v>
      </c>
      <c r="N948" s="19">
        <f t="shared" ref="N948" si="1172">0.923*L948</f>
        <v>2.5854606225190184</v>
      </c>
      <c r="O948" s="19">
        <f t="shared" si="1150"/>
        <v>0.10341842490076074</v>
      </c>
      <c r="P948" s="19">
        <f t="shared" si="1151"/>
        <v>0.21546438904026316</v>
      </c>
      <c r="Q948" s="19">
        <f t="shared" si="1152"/>
        <v>1.3445515696740289</v>
      </c>
      <c r="R948" s="19">
        <f t="shared" si="1153"/>
        <v>1.0083296427824173</v>
      </c>
      <c r="S948" s="19">
        <f t="shared" si="1154"/>
        <v>2.3528812124564462</v>
      </c>
      <c r="T948" s="19">
        <f t="shared" si="1155"/>
        <v>9.4115248498257836E-2</v>
      </c>
      <c r="U948" s="21">
        <f t="shared" si="1156"/>
        <v>5.3866097260065793</v>
      </c>
    </row>
    <row r="949" spans="1:21" ht="16" hidden="1" thickBot="1" x14ac:dyDescent="0.25">
      <c r="A949" s="14"/>
      <c r="B949" s="15"/>
      <c r="C949" s="33"/>
      <c r="D949" s="16"/>
      <c r="E949" s="17"/>
      <c r="F949" s="17"/>
      <c r="G949" s="18"/>
      <c r="H949" s="19"/>
      <c r="I949" s="20"/>
      <c r="J949" s="20"/>
      <c r="K949" s="19"/>
      <c r="L949" s="19"/>
      <c r="M949" s="19"/>
      <c r="N949" s="19"/>
      <c r="O949" s="19"/>
      <c r="P949" s="19"/>
      <c r="Q949" s="19"/>
      <c r="R949" s="19"/>
      <c r="S949" s="19"/>
      <c r="T949" s="19"/>
      <c r="U949" s="21"/>
    </row>
    <row r="950" spans="1:21" ht="16" hidden="1" thickBot="1" x14ac:dyDescent="0.25">
      <c r="A950" s="14"/>
      <c r="B950" s="15"/>
      <c r="C950" s="33"/>
      <c r="D950" s="16"/>
      <c r="E950" s="17"/>
      <c r="F950" s="17"/>
      <c r="G950" s="18"/>
      <c r="H950" s="19"/>
      <c r="I950" s="20"/>
      <c r="J950" s="20"/>
      <c r="K950" s="19"/>
      <c r="L950" s="19"/>
      <c r="M950" s="19"/>
      <c r="N950" s="19"/>
      <c r="O950" s="19"/>
      <c r="P950" s="19"/>
      <c r="Q950" s="19"/>
      <c r="R950" s="19"/>
      <c r="S950" s="19"/>
      <c r="T950" s="19"/>
      <c r="U950" s="21"/>
    </row>
    <row r="951" spans="1:21" ht="16" hidden="1" thickBot="1" x14ac:dyDescent="0.25">
      <c r="A951" s="14">
        <v>2016</v>
      </c>
      <c r="B951" s="15" t="s">
        <v>31</v>
      </c>
      <c r="C951" s="16" t="s">
        <v>22</v>
      </c>
      <c r="D951" s="16" t="str">
        <f>A951&amp;"_"&amp;B951&amp;"_"&amp;C951</f>
        <v>2016_2016 Sample Plot # 03_Avi</v>
      </c>
      <c r="E951" s="17">
        <v>1.7</v>
      </c>
      <c r="F951" s="17">
        <f t="shared" si="1137"/>
        <v>1</v>
      </c>
      <c r="G951" s="18">
        <v>100</v>
      </c>
      <c r="H951" s="19">
        <f t="shared" si="1143"/>
        <v>0.92297899427116492</v>
      </c>
      <c r="I951" s="20">
        <f t="shared" si="1138"/>
        <v>92.297899427116491</v>
      </c>
      <c r="J951" s="20">
        <v>290</v>
      </c>
      <c r="K951" s="19">
        <f t="shared" ref="K951:K1020" si="1173">2.14*(LOG(H951,10))+0.2</f>
        <v>0.12551048879730342</v>
      </c>
      <c r="L951" s="19">
        <f t="shared" ref="L951:L1020" si="1174">10^K951</f>
        <v>1.3350898333926011</v>
      </c>
      <c r="M951" s="19">
        <f t="shared" si="1148"/>
        <v>5.3403593335704047E-2</v>
      </c>
      <c r="N951" s="19">
        <f t="shared" ref="N951:N1020" si="1175">0.923*L951</f>
        <v>1.2322879162213709</v>
      </c>
      <c r="O951" s="19">
        <f t="shared" si="1150"/>
        <v>4.9291516648854838E-2</v>
      </c>
      <c r="P951" s="19">
        <f t="shared" si="1151"/>
        <v>0.10269510998455889</v>
      </c>
      <c r="Q951" s="19">
        <f t="shared" si="1152"/>
        <v>0.64084312002844857</v>
      </c>
      <c r="R951" s="19">
        <f t="shared" si="1153"/>
        <v>0.48059228732633469</v>
      </c>
      <c r="S951" s="19">
        <f t="shared" si="1154"/>
        <v>1.1214354073547832</v>
      </c>
      <c r="T951" s="19">
        <f t="shared" si="1155"/>
        <v>4.4857416294191321E-2</v>
      </c>
      <c r="U951" s="21">
        <f t="shared" si="1156"/>
        <v>2.5673777496139722</v>
      </c>
    </row>
    <row r="952" spans="1:21" ht="16" hidden="1" thickBot="1" x14ac:dyDescent="0.25">
      <c r="A952" s="23">
        <v>2016</v>
      </c>
      <c r="B952" s="24" t="s">
        <v>31</v>
      </c>
      <c r="C952" s="25" t="s">
        <v>22</v>
      </c>
      <c r="D952" s="25" t="str">
        <f>A952&amp;"_"&amp;B952&amp;"_"&amp;C952</f>
        <v>2016_2016 Sample Plot # 03_Avi</v>
      </c>
      <c r="E952" s="26">
        <v>1.3</v>
      </c>
      <c r="F952" s="26">
        <f t="shared" si="1137"/>
        <v>1</v>
      </c>
      <c r="G952" s="27">
        <v>100</v>
      </c>
      <c r="H952" s="28">
        <f t="shared" si="1143"/>
        <v>0.668364099299809</v>
      </c>
      <c r="I952" s="29">
        <f t="shared" si="1138"/>
        <v>66.836409929980903</v>
      </c>
      <c r="J952" s="29">
        <v>210</v>
      </c>
      <c r="K952" s="28">
        <f t="shared" si="1173"/>
        <v>-0.17447193597587546</v>
      </c>
      <c r="L952" s="28">
        <f t="shared" si="1174"/>
        <v>0.66915705944654136</v>
      </c>
      <c r="M952" s="28">
        <f t="shared" si="1148"/>
        <v>2.6766282377861654E-2</v>
      </c>
      <c r="N952" s="28">
        <f t="shared" si="1175"/>
        <v>0.6176319658691577</v>
      </c>
      <c r="O952" s="28">
        <f t="shared" si="1150"/>
        <v>2.470527863476631E-2</v>
      </c>
      <c r="P952" s="28">
        <f t="shared" si="1151"/>
        <v>5.1471561012627967E-2</v>
      </c>
      <c r="Q952" s="28">
        <f t="shared" si="1152"/>
        <v>0.32119538853433982</v>
      </c>
      <c r="R952" s="28">
        <f t="shared" si="1153"/>
        <v>0.2408764666889715</v>
      </c>
      <c r="S952" s="28">
        <f t="shared" si="1154"/>
        <v>0.56207185522331127</v>
      </c>
      <c r="T952" s="28">
        <f t="shared" si="1155"/>
        <v>2.2482874208932451E-2</v>
      </c>
      <c r="U952" s="30">
        <f t="shared" si="1156"/>
        <v>1.2867890253156991</v>
      </c>
    </row>
    <row r="953" spans="1:21" ht="16" hidden="1" thickBot="1" x14ac:dyDescent="0.25">
      <c r="A953" s="6"/>
      <c r="B953" s="7"/>
      <c r="C953" s="8"/>
      <c r="D953" s="8"/>
      <c r="E953" s="9"/>
      <c r="F953" s="9"/>
      <c r="G953" s="10"/>
      <c r="H953" s="11"/>
      <c r="I953" s="12"/>
      <c r="J953" s="12"/>
      <c r="K953" s="11"/>
      <c r="L953" s="11"/>
      <c r="M953" s="11"/>
      <c r="N953" s="11"/>
      <c r="O953" s="11"/>
      <c r="P953" s="11"/>
      <c r="Q953" s="11"/>
      <c r="R953" s="11"/>
      <c r="S953" s="11"/>
      <c r="T953" s="11"/>
      <c r="U953" s="13"/>
    </row>
    <row r="954" spans="1:21" ht="16" hidden="1" thickBot="1" x14ac:dyDescent="0.25">
      <c r="A954" s="14"/>
      <c r="B954" s="15"/>
      <c r="C954" s="16"/>
      <c r="D954" s="16"/>
      <c r="E954" s="17"/>
      <c r="F954" s="17"/>
      <c r="G954" s="18"/>
      <c r="H954" s="19"/>
      <c r="I954" s="20"/>
      <c r="J954" s="20"/>
      <c r="K954" s="19"/>
      <c r="L954" s="19"/>
      <c r="M954" s="19"/>
      <c r="N954" s="19"/>
      <c r="O954" s="19"/>
      <c r="P954" s="19"/>
      <c r="Q954" s="19"/>
      <c r="R954" s="19"/>
      <c r="S954" s="19"/>
      <c r="T954" s="19"/>
      <c r="U954" s="21"/>
    </row>
    <row r="955" spans="1:21" ht="16" hidden="1" thickBot="1" x14ac:dyDescent="0.25">
      <c r="A955" s="14"/>
      <c r="B955" s="15"/>
      <c r="C955" s="16"/>
      <c r="D955" s="16"/>
      <c r="E955" s="17"/>
      <c r="F955" s="17"/>
      <c r="G955" s="18"/>
      <c r="H955" s="19"/>
      <c r="I955" s="20"/>
      <c r="J955" s="20"/>
      <c r="K955" s="19"/>
      <c r="L955" s="19"/>
      <c r="M955" s="19"/>
      <c r="N955" s="19"/>
      <c r="O955" s="19"/>
      <c r="P955" s="19"/>
      <c r="Q955" s="19"/>
      <c r="R955" s="19"/>
      <c r="S955" s="19"/>
      <c r="T955" s="19"/>
      <c r="U955" s="21"/>
    </row>
    <row r="956" spans="1:21" ht="16" hidden="1" thickBot="1" x14ac:dyDescent="0.25">
      <c r="A956" s="14"/>
      <c r="B956" s="15"/>
      <c r="C956" s="16"/>
      <c r="D956" s="16"/>
      <c r="E956" s="17"/>
      <c r="F956" s="17"/>
      <c r="G956" s="18"/>
      <c r="H956" s="19"/>
      <c r="I956" s="20"/>
      <c r="J956" s="20"/>
      <c r="K956" s="19"/>
      <c r="L956" s="19"/>
      <c r="M956" s="19"/>
      <c r="N956" s="19"/>
      <c r="O956" s="19"/>
      <c r="P956" s="19"/>
      <c r="Q956" s="19"/>
      <c r="R956" s="19"/>
      <c r="S956" s="19"/>
      <c r="T956" s="19"/>
      <c r="U956" s="21"/>
    </row>
    <row r="957" spans="1:21" ht="16" hidden="1" thickBot="1" x14ac:dyDescent="0.25">
      <c r="A957" s="14"/>
      <c r="B957" s="15"/>
      <c r="C957" s="16"/>
      <c r="D957" s="16"/>
      <c r="E957" s="17"/>
      <c r="F957" s="17"/>
      <c r="G957" s="18"/>
      <c r="H957" s="19"/>
      <c r="I957" s="20"/>
      <c r="J957" s="20"/>
      <c r="K957" s="19"/>
      <c r="L957" s="19"/>
      <c r="M957" s="19"/>
      <c r="N957" s="19"/>
      <c r="O957" s="19"/>
      <c r="P957" s="19"/>
      <c r="Q957" s="19"/>
      <c r="R957" s="19"/>
      <c r="S957" s="19"/>
      <c r="T957" s="19"/>
      <c r="U957" s="21"/>
    </row>
    <row r="958" spans="1:21" ht="16" hidden="1" thickBot="1" x14ac:dyDescent="0.25">
      <c r="A958" s="14"/>
      <c r="B958" s="15"/>
      <c r="C958" s="16"/>
      <c r="D958" s="16"/>
      <c r="E958" s="17"/>
      <c r="F958" s="17"/>
      <c r="G958" s="18"/>
      <c r="H958" s="19"/>
      <c r="I958" s="20"/>
      <c r="J958" s="20"/>
      <c r="K958" s="19"/>
      <c r="L958" s="19"/>
      <c r="M958" s="19"/>
      <c r="N958" s="19"/>
      <c r="O958" s="19"/>
      <c r="P958" s="19"/>
      <c r="Q958" s="19"/>
      <c r="R958" s="19"/>
      <c r="S958" s="19"/>
      <c r="T958" s="19"/>
      <c r="U958" s="21"/>
    </row>
    <row r="959" spans="1:21" ht="16" hidden="1" thickBot="1" x14ac:dyDescent="0.25">
      <c r="A959" s="14"/>
      <c r="B959" s="15"/>
      <c r="C959" s="16"/>
      <c r="D959" s="16"/>
      <c r="E959" s="17"/>
      <c r="F959" s="17"/>
      <c r="G959" s="18"/>
      <c r="H959" s="19"/>
      <c r="I959" s="20"/>
      <c r="J959" s="20"/>
      <c r="K959" s="19"/>
      <c r="L959" s="19"/>
      <c r="M959" s="19"/>
      <c r="N959" s="19"/>
      <c r="O959" s="19"/>
      <c r="P959" s="19"/>
      <c r="Q959" s="19"/>
      <c r="R959" s="19"/>
      <c r="S959" s="19"/>
      <c r="T959" s="19"/>
      <c r="U959" s="21"/>
    </row>
    <row r="960" spans="1:21" ht="16" hidden="1" thickBot="1" x14ac:dyDescent="0.25">
      <c r="A960" s="14"/>
      <c r="B960" s="15"/>
      <c r="C960" s="16"/>
      <c r="D960" s="16"/>
      <c r="E960" s="17"/>
      <c r="F960" s="17"/>
      <c r="G960" s="18"/>
      <c r="H960" s="19"/>
      <c r="I960" s="20"/>
      <c r="J960" s="20"/>
      <c r="K960" s="19"/>
      <c r="L960" s="19"/>
      <c r="M960" s="19"/>
      <c r="N960" s="19"/>
      <c r="O960" s="19"/>
      <c r="P960" s="19"/>
      <c r="Q960" s="19"/>
      <c r="R960" s="19"/>
      <c r="S960" s="19"/>
      <c r="T960" s="19"/>
      <c r="U960" s="21"/>
    </row>
    <row r="961" spans="1:21" ht="16" hidden="1" thickBot="1" x14ac:dyDescent="0.25">
      <c r="A961" s="14"/>
      <c r="B961" s="15"/>
      <c r="C961" s="16"/>
      <c r="D961" s="16"/>
      <c r="E961" s="17"/>
      <c r="F961" s="17"/>
      <c r="G961" s="18"/>
      <c r="H961" s="19"/>
      <c r="I961" s="20"/>
      <c r="J961" s="20"/>
      <c r="K961" s="19"/>
      <c r="L961" s="19"/>
      <c r="M961" s="19"/>
      <c r="N961" s="19"/>
      <c r="O961" s="19"/>
      <c r="P961" s="19"/>
      <c r="Q961" s="19"/>
      <c r="R961" s="19"/>
      <c r="S961" s="19"/>
      <c r="T961" s="19"/>
      <c r="U961" s="21"/>
    </row>
    <row r="962" spans="1:21" ht="16" hidden="1" thickBot="1" x14ac:dyDescent="0.25">
      <c r="A962" s="14"/>
      <c r="B962" s="15"/>
      <c r="C962" s="16"/>
      <c r="D962" s="16"/>
      <c r="E962" s="17"/>
      <c r="F962" s="17"/>
      <c r="G962" s="18"/>
      <c r="H962" s="19"/>
      <c r="I962" s="20"/>
      <c r="J962" s="20"/>
      <c r="K962" s="19"/>
      <c r="L962" s="19"/>
      <c r="M962" s="19"/>
      <c r="N962" s="19"/>
      <c r="O962" s="19"/>
      <c r="P962" s="19"/>
      <c r="Q962" s="19"/>
      <c r="R962" s="19"/>
      <c r="S962" s="19"/>
      <c r="T962" s="19"/>
      <c r="U962" s="21"/>
    </row>
    <row r="963" spans="1:21" ht="16" hidden="1" thickBot="1" x14ac:dyDescent="0.25">
      <c r="A963" s="14"/>
      <c r="B963" s="15"/>
      <c r="C963" s="16"/>
      <c r="D963" s="16"/>
      <c r="E963" s="17"/>
      <c r="F963" s="17"/>
      <c r="G963" s="18"/>
      <c r="H963" s="19"/>
      <c r="I963" s="20"/>
      <c r="J963" s="20"/>
      <c r="K963" s="19"/>
      <c r="L963" s="19"/>
      <c r="M963" s="19"/>
      <c r="N963" s="19"/>
      <c r="O963" s="19"/>
      <c r="P963" s="19"/>
      <c r="Q963" s="19"/>
      <c r="R963" s="19"/>
      <c r="S963" s="19"/>
      <c r="T963" s="19"/>
      <c r="U963" s="21"/>
    </row>
    <row r="964" spans="1:21" ht="16" hidden="1" thickBot="1" x14ac:dyDescent="0.25">
      <c r="A964" s="14"/>
      <c r="B964" s="15"/>
      <c r="C964" s="16"/>
      <c r="D964" s="16"/>
      <c r="E964" s="17"/>
      <c r="F964" s="17"/>
      <c r="G964" s="18"/>
      <c r="H964" s="19"/>
      <c r="I964" s="20"/>
      <c r="J964" s="20"/>
      <c r="K964" s="19"/>
      <c r="L964" s="19"/>
      <c r="M964" s="19"/>
      <c r="N964" s="19"/>
      <c r="O964" s="19"/>
      <c r="P964" s="19"/>
      <c r="Q964" s="19"/>
      <c r="R964" s="19"/>
      <c r="S964" s="19"/>
      <c r="T964" s="19"/>
      <c r="U964" s="21"/>
    </row>
    <row r="965" spans="1:21" ht="16" hidden="1" thickBot="1" x14ac:dyDescent="0.25">
      <c r="A965" s="14"/>
      <c r="B965" s="15"/>
      <c r="C965" s="16"/>
      <c r="D965" s="16"/>
      <c r="E965" s="17"/>
      <c r="F965" s="17"/>
      <c r="G965" s="18"/>
      <c r="H965" s="19"/>
      <c r="I965" s="20"/>
      <c r="J965" s="20"/>
      <c r="K965" s="19"/>
      <c r="L965" s="19"/>
      <c r="M965" s="19"/>
      <c r="N965" s="19"/>
      <c r="O965" s="19"/>
      <c r="P965" s="19"/>
      <c r="Q965" s="19"/>
      <c r="R965" s="19"/>
      <c r="S965" s="19"/>
      <c r="T965" s="19"/>
      <c r="U965" s="21"/>
    </row>
    <row r="966" spans="1:21" ht="16" hidden="1" thickBot="1" x14ac:dyDescent="0.25">
      <c r="A966" s="14"/>
      <c r="B966" s="15"/>
      <c r="C966" s="16"/>
      <c r="D966" s="16"/>
      <c r="E966" s="17"/>
      <c r="F966" s="17"/>
      <c r="G966" s="18"/>
      <c r="H966" s="19"/>
      <c r="I966" s="20"/>
      <c r="J966" s="20"/>
      <c r="K966" s="19"/>
      <c r="L966" s="19"/>
      <c r="M966" s="19"/>
      <c r="N966" s="19"/>
      <c r="O966" s="19"/>
      <c r="P966" s="19"/>
      <c r="Q966" s="19"/>
      <c r="R966" s="19"/>
      <c r="S966" s="19"/>
      <c r="T966" s="19"/>
      <c r="U966" s="21"/>
    </row>
    <row r="967" spans="1:21" ht="16" hidden="1" thickBot="1" x14ac:dyDescent="0.25">
      <c r="A967" s="14"/>
      <c r="B967" s="15"/>
      <c r="C967" s="16"/>
      <c r="D967" s="16"/>
      <c r="E967" s="17"/>
      <c r="F967" s="17"/>
      <c r="G967" s="18"/>
      <c r="H967" s="19"/>
      <c r="I967" s="20"/>
      <c r="J967" s="20"/>
      <c r="K967" s="19"/>
      <c r="L967" s="19"/>
      <c r="M967" s="19"/>
      <c r="N967" s="19"/>
      <c r="O967" s="19"/>
      <c r="P967" s="19"/>
      <c r="Q967" s="19"/>
      <c r="R967" s="19"/>
      <c r="S967" s="19"/>
      <c r="T967" s="19"/>
      <c r="U967" s="21"/>
    </row>
    <row r="968" spans="1:21" ht="16" hidden="1" thickBot="1" x14ac:dyDescent="0.25">
      <c r="A968" s="14"/>
      <c r="B968" s="15"/>
      <c r="C968" s="16"/>
      <c r="D968" s="16"/>
      <c r="E968" s="17"/>
      <c r="F968" s="17"/>
      <c r="G968" s="18"/>
      <c r="H968" s="19"/>
      <c r="I968" s="20"/>
      <c r="J968" s="20"/>
      <c r="K968" s="19"/>
      <c r="L968" s="19"/>
      <c r="M968" s="19"/>
      <c r="N968" s="19"/>
      <c r="O968" s="19"/>
      <c r="P968" s="19"/>
      <c r="Q968" s="19"/>
      <c r="R968" s="19"/>
      <c r="S968" s="19"/>
      <c r="T968" s="19"/>
      <c r="U968" s="21"/>
    </row>
    <row r="969" spans="1:21" ht="16" hidden="1" thickBot="1" x14ac:dyDescent="0.25">
      <c r="A969" s="14">
        <v>2016</v>
      </c>
      <c r="B969" s="15" t="s">
        <v>32</v>
      </c>
      <c r="C969" s="16" t="s">
        <v>22</v>
      </c>
      <c r="D969" s="16" t="str">
        <f>A969&amp;"_"&amp;B969&amp;"_"&amp;C969</f>
        <v>2016_2016 Sample Plot # 04_Avi</v>
      </c>
      <c r="E969" s="17">
        <v>1.48</v>
      </c>
      <c r="F969" s="17">
        <f t="shared" si="1137"/>
        <v>0.86</v>
      </c>
      <c r="G969" s="18">
        <v>86</v>
      </c>
      <c r="H969" s="19">
        <f t="shared" si="1143"/>
        <v>1.1365372374283895</v>
      </c>
      <c r="I969" s="20">
        <f t="shared" si="1138"/>
        <v>113.65372374283896</v>
      </c>
      <c r="J969" s="20">
        <v>357.1</v>
      </c>
      <c r="K969" s="19">
        <f t="shared" ref="K969" si="1176">2.14*(LOG(H969,10))+0.2</f>
        <v>0.31894905270609064</v>
      </c>
      <c r="L969" s="19">
        <f t="shared" ref="L969" si="1177">10^K969</f>
        <v>2.0842463648148715</v>
      </c>
      <c r="M969" s="19">
        <f t="shared" si="1148"/>
        <v>8.3369854592594855E-2</v>
      </c>
      <c r="N969" s="19">
        <f t="shared" ref="N969" si="1178">0.923*L969</f>
        <v>1.9237593947241265</v>
      </c>
      <c r="O969" s="19">
        <f t="shared" si="1150"/>
        <v>7.6950375788965061E-2</v>
      </c>
      <c r="P969" s="19">
        <f t="shared" si="1151"/>
        <v>0.1603202303815599</v>
      </c>
      <c r="Q969" s="19">
        <f t="shared" si="1152"/>
        <v>1.0004382551111384</v>
      </c>
      <c r="R969" s="19">
        <f t="shared" si="1153"/>
        <v>0.7502661639424093</v>
      </c>
      <c r="S969" s="19">
        <f t="shared" si="1154"/>
        <v>1.7507044190535477</v>
      </c>
      <c r="T969" s="19">
        <f t="shared" si="1155"/>
        <v>7.0028176762141917E-2</v>
      </c>
      <c r="U969" s="21">
        <f t="shared" si="1156"/>
        <v>4.0080057595389977</v>
      </c>
    </row>
    <row r="970" spans="1:21" ht="16" hidden="1" thickBot="1" x14ac:dyDescent="0.25">
      <c r="A970" s="14"/>
      <c r="B970" s="15"/>
      <c r="C970" s="16"/>
      <c r="D970" s="16"/>
      <c r="E970" s="17"/>
      <c r="F970" s="17"/>
      <c r="G970" s="18"/>
      <c r="H970" s="19"/>
      <c r="I970" s="20"/>
      <c r="J970" s="20"/>
      <c r="K970" s="19"/>
      <c r="L970" s="19"/>
      <c r="M970" s="19"/>
      <c r="N970" s="19"/>
      <c r="O970" s="19"/>
      <c r="P970" s="19"/>
      <c r="Q970" s="19"/>
      <c r="R970" s="19"/>
      <c r="S970" s="19"/>
      <c r="T970" s="19"/>
      <c r="U970" s="21"/>
    </row>
    <row r="971" spans="1:21" ht="16" hidden="1" thickBot="1" x14ac:dyDescent="0.25">
      <c r="A971" s="14"/>
      <c r="B971" s="15"/>
      <c r="C971" s="16"/>
      <c r="D971" s="16"/>
      <c r="E971" s="17"/>
      <c r="F971" s="17"/>
      <c r="G971" s="18"/>
      <c r="H971" s="19"/>
      <c r="I971" s="20"/>
      <c r="J971" s="20"/>
      <c r="K971" s="19"/>
      <c r="L971" s="19"/>
      <c r="M971" s="19"/>
      <c r="N971" s="19"/>
      <c r="O971" s="19"/>
      <c r="P971" s="19"/>
      <c r="Q971" s="19"/>
      <c r="R971" s="19"/>
      <c r="S971" s="19"/>
      <c r="T971" s="19"/>
      <c r="U971" s="21"/>
    </row>
    <row r="972" spans="1:21" ht="16" hidden="1" thickBot="1" x14ac:dyDescent="0.25">
      <c r="A972" s="14">
        <v>2016</v>
      </c>
      <c r="B972" s="15" t="s">
        <v>32</v>
      </c>
      <c r="C972" s="16" t="s">
        <v>22</v>
      </c>
      <c r="D972" s="16" t="str">
        <f>A972&amp;"_"&amp;B972&amp;"_"&amp;C972</f>
        <v>2016_2016 Sample Plot # 04_Avi</v>
      </c>
      <c r="E972" s="17">
        <v>1.79</v>
      </c>
      <c r="F972" s="17">
        <f t="shared" si="1137"/>
        <v>0.55000000000000004</v>
      </c>
      <c r="G972" s="18">
        <v>55</v>
      </c>
      <c r="H972" s="19">
        <f t="shared" si="1143"/>
        <v>1.1882686187141949</v>
      </c>
      <c r="I972" s="20">
        <f t="shared" si="1138"/>
        <v>118.82686187141948</v>
      </c>
      <c r="J972" s="20">
        <v>373.35399999999998</v>
      </c>
      <c r="K972" s="19">
        <f t="shared" ref="K972" si="1179">2.14*(LOG(H972,10))+0.2</f>
        <v>0.3603173036692715</v>
      </c>
      <c r="L972" s="19">
        <f t="shared" ref="L972" si="1180">10^K972</f>
        <v>2.2925420150971316</v>
      </c>
      <c r="M972" s="19">
        <f t="shared" si="1148"/>
        <v>9.1701680603885269E-2</v>
      </c>
      <c r="N972" s="19">
        <f t="shared" ref="N972" si="1181">0.923*L972</f>
        <v>2.1160162799346525</v>
      </c>
      <c r="O972" s="19">
        <f t="shared" si="1150"/>
        <v>8.4640651197386091E-2</v>
      </c>
      <c r="P972" s="19">
        <f t="shared" si="1151"/>
        <v>0.17634233180127135</v>
      </c>
      <c r="Q972" s="19">
        <f t="shared" si="1152"/>
        <v>1.1004201672466232</v>
      </c>
      <c r="R972" s="19">
        <f t="shared" si="1153"/>
        <v>0.82524634917451445</v>
      </c>
      <c r="S972" s="19">
        <f t="shared" si="1154"/>
        <v>1.9256665164211375</v>
      </c>
      <c r="T972" s="19">
        <f t="shared" si="1155"/>
        <v>7.7026660656845505E-2</v>
      </c>
      <c r="U972" s="21">
        <f t="shared" si="1156"/>
        <v>4.4085582950317841</v>
      </c>
    </row>
    <row r="973" spans="1:21" ht="16" hidden="1" thickBot="1" x14ac:dyDescent="0.25">
      <c r="A973" s="14"/>
      <c r="B973" s="15"/>
      <c r="C973" s="16"/>
      <c r="D973" s="16"/>
      <c r="E973" s="17"/>
      <c r="F973" s="17"/>
      <c r="G973" s="18"/>
      <c r="H973" s="19"/>
      <c r="I973" s="20"/>
      <c r="J973" s="20"/>
      <c r="K973" s="19"/>
      <c r="L973" s="19"/>
      <c r="M973" s="19"/>
      <c r="N973" s="19"/>
      <c r="O973" s="19"/>
      <c r="P973" s="19"/>
      <c r="Q973" s="19"/>
      <c r="R973" s="19"/>
      <c r="S973" s="19"/>
      <c r="T973" s="19"/>
      <c r="U973" s="21"/>
    </row>
    <row r="974" spans="1:21" ht="16" hidden="1" thickBot="1" x14ac:dyDescent="0.25">
      <c r="A974" s="14">
        <v>2016</v>
      </c>
      <c r="B974" s="15" t="s">
        <v>32</v>
      </c>
      <c r="C974" s="16" t="s">
        <v>22</v>
      </c>
      <c r="D974" s="16" t="str">
        <f>A974&amp;"_"&amp;B974&amp;"_"&amp;C974</f>
        <v>2016_2016 Sample Plot # 04_Avi</v>
      </c>
      <c r="E974" s="17">
        <v>1.25</v>
      </c>
      <c r="F974" s="17">
        <f t="shared" si="1137"/>
        <v>1.45</v>
      </c>
      <c r="G974" s="18">
        <v>145</v>
      </c>
      <c r="H974" s="19">
        <f t="shared" si="1143"/>
        <v>1.0982686187141948</v>
      </c>
      <c r="I974" s="20">
        <f t="shared" si="1138"/>
        <v>109.82686187141948</v>
      </c>
      <c r="J974" s="20">
        <v>345.07600000000002</v>
      </c>
      <c r="K974" s="19">
        <f t="shared" ref="K974" si="1182">2.14*(LOG(H974,10))+0.2</f>
        <v>0.28711634943364933</v>
      </c>
      <c r="L974" s="19">
        <f t="shared" ref="L974" si="1183">10^K974</f>
        <v>1.9369408095468827</v>
      </c>
      <c r="M974" s="19">
        <f t="shared" si="1148"/>
        <v>7.7477632381875314E-2</v>
      </c>
      <c r="N974" s="19">
        <f t="shared" ref="N974" si="1184">0.923*L974</f>
        <v>1.7877963672117729</v>
      </c>
      <c r="O974" s="19">
        <f t="shared" si="1150"/>
        <v>7.1511854688470919E-2</v>
      </c>
      <c r="P974" s="19">
        <f t="shared" si="1151"/>
        <v>0.14898948707034623</v>
      </c>
      <c r="Q974" s="19">
        <f t="shared" si="1152"/>
        <v>0.92973158858250371</v>
      </c>
      <c r="R974" s="19">
        <f t="shared" si="1153"/>
        <v>0.69724058321259141</v>
      </c>
      <c r="S974" s="19">
        <f t="shared" si="1154"/>
        <v>1.6269721717950951</v>
      </c>
      <c r="T974" s="19">
        <f t="shared" si="1155"/>
        <v>6.5078886871803798E-2</v>
      </c>
      <c r="U974" s="21">
        <f t="shared" si="1156"/>
        <v>3.7247371767586559</v>
      </c>
    </row>
    <row r="975" spans="1:21" ht="16" hidden="1" thickBot="1" x14ac:dyDescent="0.25">
      <c r="A975" s="14"/>
      <c r="B975" s="15"/>
      <c r="C975" s="16"/>
      <c r="D975" s="16"/>
      <c r="E975" s="17"/>
      <c r="F975" s="17"/>
      <c r="G975" s="18"/>
      <c r="H975" s="19"/>
      <c r="I975" s="20"/>
      <c r="J975" s="20"/>
      <c r="K975" s="19"/>
      <c r="L975" s="19"/>
      <c r="M975" s="19"/>
      <c r="N975" s="19"/>
      <c r="O975" s="19"/>
      <c r="P975" s="19"/>
      <c r="Q975" s="19"/>
      <c r="R975" s="19"/>
      <c r="S975" s="19"/>
      <c r="T975" s="19"/>
      <c r="U975" s="21"/>
    </row>
    <row r="976" spans="1:21" ht="16" hidden="1" thickBot="1" x14ac:dyDescent="0.25">
      <c r="A976" s="14"/>
      <c r="B976" s="15"/>
      <c r="C976" s="16"/>
      <c r="D976" s="16"/>
      <c r="E976" s="17"/>
      <c r="F976" s="17"/>
      <c r="G976" s="18"/>
      <c r="H976" s="19"/>
      <c r="I976" s="20"/>
      <c r="J976" s="20"/>
      <c r="K976" s="19"/>
      <c r="L976" s="19"/>
      <c r="M976" s="19"/>
      <c r="N976" s="19"/>
      <c r="O976" s="19"/>
      <c r="P976" s="19"/>
      <c r="Q976" s="19"/>
      <c r="R976" s="19"/>
      <c r="S976" s="19"/>
      <c r="T976" s="19"/>
      <c r="U976" s="21"/>
    </row>
    <row r="977" spans="1:21" ht="16" hidden="1" thickBot="1" x14ac:dyDescent="0.25">
      <c r="A977" s="14">
        <v>2016</v>
      </c>
      <c r="B977" s="15" t="s">
        <v>32</v>
      </c>
      <c r="C977" s="16" t="s">
        <v>22</v>
      </c>
      <c r="D977" s="16" t="str">
        <f>A977&amp;"_"&amp;B977&amp;"_"&amp;C977</f>
        <v>2016_2016 Sample Plot # 04_Avi</v>
      </c>
      <c r="E977" s="17">
        <v>2.34</v>
      </c>
      <c r="F977" s="17">
        <f t="shared" si="1137"/>
        <v>0.64</v>
      </c>
      <c r="G977" s="18">
        <v>64</v>
      </c>
      <c r="H977" s="19">
        <f t="shared" si="1143"/>
        <v>1.1299999999999999</v>
      </c>
      <c r="I977" s="20">
        <f t="shared" si="1138"/>
        <v>113</v>
      </c>
      <c r="J977" s="20">
        <v>355.04599999999999</v>
      </c>
      <c r="K977" s="19">
        <f t="shared" ref="K977" si="1185">2.14*(LOG(H977,10))+0.2</f>
        <v>0.31358786905451813</v>
      </c>
      <c r="L977" s="19">
        <f t="shared" ref="L977" si="1186">10^K977</f>
        <v>2.0586753719101072</v>
      </c>
      <c r="M977" s="19">
        <f t="shared" si="1148"/>
        <v>8.2347014876404293E-2</v>
      </c>
      <c r="N977" s="19">
        <f t="shared" ref="N977" si="1187">0.923*L977</f>
        <v>1.9001573682730291</v>
      </c>
      <c r="O977" s="19">
        <f t="shared" si="1150"/>
        <v>7.6006294730921159E-2</v>
      </c>
      <c r="P977" s="19">
        <f t="shared" si="1151"/>
        <v>0.15835330960732547</v>
      </c>
      <c r="Q977" s="19">
        <f t="shared" si="1152"/>
        <v>0.98816417851685145</v>
      </c>
      <c r="R977" s="19">
        <f t="shared" si="1153"/>
        <v>0.74106137362648139</v>
      </c>
      <c r="S977" s="19">
        <f t="shared" si="1154"/>
        <v>1.7292255521433328</v>
      </c>
      <c r="T977" s="19">
        <f t="shared" si="1155"/>
        <v>6.916902208573332E-2</v>
      </c>
      <c r="U977" s="21">
        <f t="shared" si="1156"/>
        <v>3.9588327401831362</v>
      </c>
    </row>
    <row r="978" spans="1:21" ht="16" hidden="1" thickBot="1" x14ac:dyDescent="0.25">
      <c r="A978" s="14"/>
      <c r="B978" s="15"/>
      <c r="C978" s="16"/>
      <c r="D978" s="16"/>
      <c r="E978" s="17"/>
      <c r="F978" s="17"/>
      <c r="G978" s="18"/>
      <c r="H978" s="19"/>
      <c r="I978" s="20"/>
      <c r="J978" s="20"/>
      <c r="K978" s="19"/>
      <c r="L978" s="19"/>
      <c r="M978" s="19"/>
      <c r="N978" s="19"/>
      <c r="O978" s="19"/>
      <c r="P978" s="19"/>
      <c r="Q978" s="19"/>
      <c r="R978" s="19"/>
      <c r="S978" s="19"/>
      <c r="T978" s="19"/>
      <c r="U978" s="21"/>
    </row>
    <row r="979" spans="1:21" ht="16" hidden="1" thickBot="1" x14ac:dyDescent="0.25">
      <c r="A979" s="14"/>
      <c r="B979" s="15"/>
      <c r="C979" s="16"/>
      <c r="D979" s="16"/>
      <c r="E979" s="17"/>
      <c r="F979" s="17"/>
      <c r="G979" s="18"/>
      <c r="H979" s="19"/>
      <c r="I979" s="20"/>
      <c r="J979" s="20"/>
      <c r="K979" s="19"/>
      <c r="L979" s="19"/>
      <c r="M979" s="19"/>
      <c r="N979" s="19"/>
      <c r="O979" s="19"/>
      <c r="P979" s="19"/>
      <c r="Q979" s="19"/>
      <c r="R979" s="19"/>
      <c r="S979" s="19"/>
      <c r="T979" s="19"/>
      <c r="U979" s="21"/>
    </row>
    <row r="980" spans="1:21" ht="16" hidden="1" thickBot="1" x14ac:dyDescent="0.25">
      <c r="A980" s="14">
        <v>2016</v>
      </c>
      <c r="B980" s="15" t="s">
        <v>32</v>
      </c>
      <c r="C980" s="16" t="s">
        <v>22</v>
      </c>
      <c r="D980" s="16" t="str">
        <f>A980&amp;"_"&amp;B980&amp;"_"&amp;C980</f>
        <v>2016_2016 Sample Plot # 04_Avi</v>
      </c>
      <c r="E980" s="17">
        <v>4.0199999999999996</v>
      </c>
      <c r="F980" s="17">
        <f t="shared" ref="F980:F1042" si="1188">G980/100</f>
        <v>1.35</v>
      </c>
      <c r="G980" s="18">
        <v>135</v>
      </c>
      <c r="H980" s="19">
        <f t="shared" si="1143"/>
        <v>2.926148949713558</v>
      </c>
      <c r="I980" s="20">
        <f t="shared" ref="I980:I1042" si="1189">J980/3.142</f>
        <v>292.6148949713558</v>
      </c>
      <c r="J980" s="20">
        <v>919.39599999999996</v>
      </c>
      <c r="K980" s="19">
        <f t="shared" si="1173"/>
        <v>1.1978743585673632</v>
      </c>
      <c r="L980" s="19">
        <f t="shared" si="1174"/>
        <v>15.771549326296341</v>
      </c>
      <c r="M980" s="19">
        <f t="shared" ref="M980:M1039" si="1190">L980*40/1000</f>
        <v>0.63086197305185365</v>
      </c>
      <c r="N980" s="19">
        <f t="shared" si="1175"/>
        <v>14.557140028171524</v>
      </c>
      <c r="O980" s="19">
        <f t="shared" ref="O980:O1039" si="1191">N980*40/1000</f>
        <v>0.5822856011268609</v>
      </c>
      <c r="P980" s="19">
        <f t="shared" ref="P980:P1039" si="1192">M980+O980</f>
        <v>1.2131475741787145</v>
      </c>
      <c r="Q980" s="19">
        <f t="shared" ref="Q980:Q1039" si="1193">L980*0.48</f>
        <v>7.5703436766222438</v>
      </c>
      <c r="R980" s="19">
        <f t="shared" ref="R980:R1039" si="1194">N980*0.39</f>
        <v>5.6772846109868942</v>
      </c>
      <c r="S980" s="19">
        <f t="shared" ref="S980:S1039" si="1195">R980+Q980</f>
        <v>13.247628287609139</v>
      </c>
      <c r="T980" s="19">
        <f t="shared" ref="T980:T1039" si="1196">S980*40/1000</f>
        <v>0.52990513150436547</v>
      </c>
      <c r="U980" s="21">
        <f t="shared" ref="U980:U1039" si="1197">(L980+N980)</f>
        <v>30.328689354467866</v>
      </c>
    </row>
    <row r="981" spans="1:21" ht="16" hidden="1" thickBot="1" x14ac:dyDescent="0.25">
      <c r="A981" s="14"/>
      <c r="B981" s="15"/>
      <c r="C981" s="16"/>
      <c r="D981" s="16"/>
      <c r="E981" s="17"/>
      <c r="F981" s="17"/>
      <c r="G981" s="18"/>
      <c r="H981" s="19"/>
      <c r="I981" s="20"/>
      <c r="J981" s="20"/>
      <c r="K981" s="19"/>
      <c r="L981" s="19"/>
      <c r="M981" s="19"/>
      <c r="N981" s="19"/>
      <c r="O981" s="19"/>
      <c r="P981" s="19"/>
      <c r="Q981" s="19"/>
      <c r="R981" s="19"/>
      <c r="S981" s="19"/>
      <c r="T981" s="19"/>
      <c r="U981" s="21"/>
    </row>
    <row r="982" spans="1:21" ht="16" hidden="1" thickBot="1" x14ac:dyDescent="0.25">
      <c r="A982" s="14">
        <v>2016</v>
      </c>
      <c r="B982" s="15" t="s">
        <v>32</v>
      </c>
      <c r="C982" s="16" t="s">
        <v>22</v>
      </c>
      <c r="D982" s="16" t="str">
        <f>A982&amp;"_"&amp;B982&amp;"_"&amp;C982</f>
        <v>2016_2016 Sample Plot # 04_Avi</v>
      </c>
      <c r="E982" s="17">
        <v>3.85</v>
      </c>
      <c r="F982" s="17">
        <f t="shared" si="1188"/>
        <v>1.46</v>
      </c>
      <c r="G982" s="18">
        <v>146</v>
      </c>
      <c r="H982" s="19">
        <f t="shared" si="1143"/>
        <v>2.7070146403564608</v>
      </c>
      <c r="I982" s="20">
        <f t="shared" si="1189"/>
        <v>270.7014640356461</v>
      </c>
      <c r="J982" s="20">
        <v>850.54399999999998</v>
      </c>
      <c r="K982" s="19">
        <f t="shared" si="1173"/>
        <v>1.1255298937865996</v>
      </c>
      <c r="L982" s="19">
        <f t="shared" si="1174"/>
        <v>13.351494887274198</v>
      </c>
      <c r="M982" s="19">
        <f t="shared" si="1190"/>
        <v>0.53405979549096783</v>
      </c>
      <c r="N982" s="19">
        <f t="shared" si="1175"/>
        <v>12.323429780954084</v>
      </c>
      <c r="O982" s="19">
        <f t="shared" si="1191"/>
        <v>0.49293719123816337</v>
      </c>
      <c r="P982" s="19">
        <f t="shared" si="1192"/>
        <v>1.0269969867291313</v>
      </c>
      <c r="Q982" s="19">
        <f t="shared" si="1193"/>
        <v>6.4087175458916148</v>
      </c>
      <c r="R982" s="19">
        <f t="shared" si="1194"/>
        <v>4.8061376145720933</v>
      </c>
      <c r="S982" s="19">
        <f t="shared" si="1195"/>
        <v>11.214855160463708</v>
      </c>
      <c r="T982" s="19">
        <f t="shared" si="1196"/>
        <v>0.4485942064185483</v>
      </c>
      <c r="U982" s="21">
        <f t="shared" si="1197"/>
        <v>25.674924668228282</v>
      </c>
    </row>
    <row r="983" spans="1:21" ht="16" hidden="1" thickBot="1" x14ac:dyDescent="0.25">
      <c r="A983" s="14"/>
      <c r="B983" s="15"/>
      <c r="C983" s="16"/>
      <c r="D983" s="16"/>
      <c r="E983" s="17"/>
      <c r="F983" s="17"/>
      <c r="G983" s="18"/>
      <c r="H983" s="19"/>
      <c r="I983" s="20"/>
      <c r="J983" s="20"/>
      <c r="K983" s="19"/>
      <c r="L983" s="19"/>
      <c r="M983" s="19"/>
      <c r="N983" s="19"/>
      <c r="O983" s="19"/>
      <c r="P983" s="19"/>
      <c r="Q983" s="19"/>
      <c r="R983" s="19"/>
      <c r="S983" s="19"/>
      <c r="T983" s="19"/>
      <c r="U983" s="21"/>
    </row>
    <row r="984" spans="1:21" ht="16" hidden="1" thickBot="1" x14ac:dyDescent="0.25">
      <c r="A984" s="14"/>
      <c r="B984" s="15"/>
      <c r="C984" s="16"/>
      <c r="D984" s="16"/>
      <c r="E984" s="17"/>
      <c r="F984" s="17"/>
      <c r="G984" s="18"/>
      <c r="H984" s="19"/>
      <c r="I984" s="20"/>
      <c r="J984" s="20"/>
      <c r="K984" s="19"/>
      <c r="L984" s="19"/>
      <c r="M984" s="19"/>
      <c r="N984" s="19"/>
      <c r="O984" s="19"/>
      <c r="P984" s="19"/>
      <c r="Q984" s="19"/>
      <c r="R984" s="19"/>
      <c r="S984" s="19"/>
      <c r="T984" s="19"/>
      <c r="U984" s="21"/>
    </row>
    <row r="985" spans="1:21" ht="16" hidden="1" thickBot="1" x14ac:dyDescent="0.25">
      <c r="A985" s="14"/>
      <c r="B985" s="15"/>
      <c r="C985" s="16"/>
      <c r="D985" s="16"/>
      <c r="E985" s="17"/>
      <c r="F985" s="17"/>
      <c r="G985" s="18"/>
      <c r="H985" s="19"/>
      <c r="I985" s="20"/>
      <c r="J985" s="20"/>
      <c r="K985" s="19"/>
      <c r="L985" s="19"/>
      <c r="M985" s="19"/>
      <c r="N985" s="19"/>
      <c r="O985" s="19"/>
      <c r="P985" s="19"/>
      <c r="Q985" s="19"/>
      <c r="R985" s="19"/>
      <c r="S985" s="19"/>
      <c r="T985" s="19"/>
      <c r="U985" s="21"/>
    </row>
    <row r="986" spans="1:21" ht="16" hidden="1" thickBot="1" x14ac:dyDescent="0.25">
      <c r="A986" s="14">
        <v>2016</v>
      </c>
      <c r="B986" s="15" t="s">
        <v>32</v>
      </c>
      <c r="C986" s="16" t="s">
        <v>22</v>
      </c>
      <c r="D986" s="16" t="str">
        <f>A986&amp;"_"&amp;B986&amp;"_"&amp;C986</f>
        <v>2016_2016 Sample Plot # 04_Avi</v>
      </c>
      <c r="E986" s="17">
        <v>1.3</v>
      </c>
      <c r="F986" s="17">
        <f t="shared" si="1188"/>
        <v>0.97</v>
      </c>
      <c r="G986" s="18">
        <v>97</v>
      </c>
      <c r="H986" s="19">
        <f t="shared" si="1143"/>
        <v>1.1365372374283895</v>
      </c>
      <c r="I986" s="20">
        <f t="shared" si="1189"/>
        <v>113.65372374283896</v>
      </c>
      <c r="J986" s="20">
        <v>357.1</v>
      </c>
      <c r="K986" s="19">
        <f t="shared" si="1173"/>
        <v>0.31894905270609064</v>
      </c>
      <c r="L986" s="19">
        <f t="shared" si="1174"/>
        <v>2.0842463648148715</v>
      </c>
      <c r="M986" s="19">
        <f t="shared" si="1190"/>
        <v>8.3369854592594855E-2</v>
      </c>
      <c r="N986" s="19">
        <f t="shared" si="1175"/>
        <v>1.9237593947241265</v>
      </c>
      <c r="O986" s="19">
        <f t="shared" si="1191"/>
        <v>7.6950375788965061E-2</v>
      </c>
      <c r="P986" s="19">
        <f t="shared" si="1192"/>
        <v>0.1603202303815599</v>
      </c>
      <c r="Q986" s="19">
        <f t="shared" si="1193"/>
        <v>1.0004382551111384</v>
      </c>
      <c r="R986" s="19">
        <f t="shared" si="1194"/>
        <v>0.7502661639424093</v>
      </c>
      <c r="S986" s="19">
        <f t="shared" si="1195"/>
        <v>1.7507044190535477</v>
      </c>
      <c r="T986" s="19">
        <f t="shared" si="1196"/>
        <v>7.0028176762141917E-2</v>
      </c>
      <c r="U986" s="21">
        <f t="shared" si="1197"/>
        <v>4.0080057595389977</v>
      </c>
    </row>
    <row r="987" spans="1:21" ht="16" hidden="1" thickBot="1" x14ac:dyDescent="0.25">
      <c r="A987" s="14">
        <v>2016</v>
      </c>
      <c r="B987" s="15" t="s">
        <v>32</v>
      </c>
      <c r="C987" s="16" t="s">
        <v>22</v>
      </c>
      <c r="D987" s="16" t="str">
        <f>A987&amp;"_"&amp;B987&amp;"_"&amp;C987</f>
        <v>2016_2016 Sample Plot # 04_Avi</v>
      </c>
      <c r="E987" s="17">
        <v>3.54</v>
      </c>
      <c r="F987" s="17">
        <f t="shared" si="1188"/>
        <v>1.45</v>
      </c>
      <c r="G987" s="18">
        <v>145</v>
      </c>
      <c r="H987" s="19">
        <f t="shared" ref="H987:H1046" si="1198">I987/100</f>
        <v>2.7978803309993641</v>
      </c>
      <c r="I987" s="20">
        <f t="shared" si="1189"/>
        <v>279.7880330999364</v>
      </c>
      <c r="J987" s="20">
        <v>879.09400000000005</v>
      </c>
      <c r="K987" s="19">
        <f t="shared" si="1173"/>
        <v>1.1562143493496382</v>
      </c>
      <c r="L987" s="19">
        <f t="shared" si="1174"/>
        <v>14.328949409890081</v>
      </c>
      <c r="M987" s="19">
        <f t="shared" si="1190"/>
        <v>0.57315797639560317</v>
      </c>
      <c r="N987" s="19">
        <f t="shared" si="1175"/>
        <v>13.225620305328546</v>
      </c>
      <c r="O987" s="19">
        <f t="shared" si="1191"/>
        <v>0.52902481221314179</v>
      </c>
      <c r="P987" s="19">
        <f t="shared" si="1192"/>
        <v>1.102182788608745</v>
      </c>
      <c r="Q987" s="19">
        <f t="shared" si="1193"/>
        <v>6.8778957167472381</v>
      </c>
      <c r="R987" s="19">
        <f t="shared" si="1194"/>
        <v>5.1579919190781327</v>
      </c>
      <c r="S987" s="19">
        <f t="shared" si="1195"/>
        <v>12.035887635825372</v>
      </c>
      <c r="T987" s="19">
        <f t="shared" si="1196"/>
        <v>0.48143550543301489</v>
      </c>
      <c r="U987" s="21">
        <f t="shared" si="1197"/>
        <v>27.554569715218626</v>
      </c>
    </row>
    <row r="988" spans="1:21" ht="16" hidden="1" thickBot="1" x14ac:dyDescent="0.25">
      <c r="A988" s="14"/>
      <c r="B988" s="15"/>
      <c r="C988" s="16"/>
      <c r="D988" s="16"/>
      <c r="E988" s="17"/>
      <c r="F988" s="17"/>
      <c r="G988" s="18"/>
      <c r="H988" s="19"/>
      <c r="I988" s="20"/>
      <c r="J988" s="20"/>
      <c r="K988" s="19"/>
      <c r="L988" s="19"/>
      <c r="M988" s="19"/>
      <c r="N988" s="19"/>
      <c r="O988" s="19"/>
      <c r="P988" s="19"/>
      <c r="Q988" s="19"/>
      <c r="R988" s="19"/>
      <c r="S988" s="19"/>
      <c r="T988" s="19"/>
      <c r="U988" s="21"/>
    </row>
    <row r="989" spans="1:21" ht="16" hidden="1" thickBot="1" x14ac:dyDescent="0.25">
      <c r="A989" s="14"/>
      <c r="B989" s="15"/>
      <c r="C989" s="16"/>
      <c r="D989" s="16"/>
      <c r="E989" s="17"/>
      <c r="F989" s="17"/>
      <c r="G989" s="18"/>
      <c r="H989" s="19"/>
      <c r="I989" s="20"/>
      <c r="J989" s="20"/>
      <c r="K989" s="19"/>
      <c r="L989" s="19"/>
      <c r="M989" s="19"/>
      <c r="N989" s="19"/>
      <c r="O989" s="19"/>
      <c r="P989" s="19"/>
      <c r="Q989" s="19"/>
      <c r="R989" s="19"/>
      <c r="S989" s="19"/>
      <c r="T989" s="19"/>
      <c r="U989" s="21"/>
    </row>
    <row r="990" spans="1:21" ht="16" hidden="1" thickBot="1" x14ac:dyDescent="0.25">
      <c r="A990" s="14">
        <v>2016</v>
      </c>
      <c r="B990" s="15" t="s">
        <v>32</v>
      </c>
      <c r="C990" s="16" t="s">
        <v>22</v>
      </c>
      <c r="D990" s="16" t="str">
        <f>A990&amp;"_"&amp;B990&amp;"_"&amp;C990</f>
        <v>2016_2016 Sample Plot # 04_Avi</v>
      </c>
      <c r="E990" s="17">
        <v>2.21</v>
      </c>
      <c r="F990" s="17">
        <f t="shared" si="1188"/>
        <v>0.86</v>
      </c>
      <c r="G990" s="18">
        <v>86</v>
      </c>
      <c r="H990" s="19">
        <f t="shared" si="1198"/>
        <v>1.1000000000000001</v>
      </c>
      <c r="I990" s="20">
        <f t="shared" si="1189"/>
        <v>110</v>
      </c>
      <c r="J990" s="20">
        <v>345.62</v>
      </c>
      <c r="K990" s="19">
        <f t="shared" si="1173"/>
        <v>0.28858034623860168</v>
      </c>
      <c r="L990" s="19">
        <f t="shared" si="1174"/>
        <v>1.9434812104687251</v>
      </c>
      <c r="M990" s="19">
        <f t="shared" si="1190"/>
        <v>7.7739248418749005E-2</v>
      </c>
      <c r="N990" s="19">
        <f t="shared" si="1175"/>
        <v>1.7938331572626334</v>
      </c>
      <c r="O990" s="19">
        <f t="shared" si="1191"/>
        <v>7.1753326290505334E-2</v>
      </c>
      <c r="P990" s="19">
        <f t="shared" si="1192"/>
        <v>0.14949257470925434</v>
      </c>
      <c r="Q990" s="19">
        <f t="shared" si="1193"/>
        <v>0.932870981024988</v>
      </c>
      <c r="R990" s="19">
        <f t="shared" si="1194"/>
        <v>0.69959493133242701</v>
      </c>
      <c r="S990" s="19">
        <f t="shared" si="1195"/>
        <v>1.632465912357415</v>
      </c>
      <c r="T990" s="19">
        <f t="shared" si="1196"/>
        <v>6.5298636494296597E-2</v>
      </c>
      <c r="U990" s="21">
        <f t="shared" si="1197"/>
        <v>3.7373143677313587</v>
      </c>
    </row>
    <row r="991" spans="1:21" ht="16" hidden="1" thickBot="1" x14ac:dyDescent="0.25">
      <c r="A991" s="14"/>
      <c r="B991" s="15"/>
      <c r="C991" s="16"/>
      <c r="D991" s="16"/>
      <c r="E991" s="17"/>
      <c r="F991" s="17"/>
      <c r="G991" s="18"/>
      <c r="H991" s="19"/>
      <c r="I991" s="20"/>
      <c r="J991" s="20"/>
      <c r="K991" s="19"/>
      <c r="L991" s="19"/>
      <c r="M991" s="19"/>
      <c r="N991" s="19"/>
      <c r="O991" s="19"/>
      <c r="P991" s="19"/>
      <c r="Q991" s="19"/>
      <c r="R991" s="19"/>
      <c r="S991" s="19"/>
      <c r="T991" s="19"/>
      <c r="U991" s="21"/>
    </row>
    <row r="992" spans="1:21" ht="16" hidden="1" thickBot="1" x14ac:dyDescent="0.25">
      <c r="A992" s="14"/>
      <c r="B992" s="15"/>
      <c r="C992" s="16"/>
      <c r="D992" s="16"/>
      <c r="E992" s="17"/>
      <c r="F992" s="17"/>
      <c r="G992" s="18"/>
      <c r="H992" s="19"/>
      <c r="I992" s="20"/>
      <c r="J992" s="20"/>
      <c r="K992" s="19"/>
      <c r="L992" s="19"/>
      <c r="M992" s="19"/>
      <c r="N992" s="19"/>
      <c r="O992" s="19"/>
      <c r="P992" s="19"/>
      <c r="Q992" s="19"/>
      <c r="R992" s="19"/>
      <c r="S992" s="19"/>
      <c r="T992" s="19"/>
      <c r="U992" s="21"/>
    </row>
    <row r="993" spans="1:21" ht="16" hidden="1" thickBot="1" x14ac:dyDescent="0.25">
      <c r="A993" s="14">
        <v>2016</v>
      </c>
      <c r="B993" s="15" t="s">
        <v>32</v>
      </c>
      <c r="C993" s="16" t="s">
        <v>22</v>
      </c>
      <c r="D993" s="16" t="str">
        <f>A993&amp;"_"&amp;B993&amp;"_"&amp;C993</f>
        <v>2016_2016 Sample Plot # 04_Avi</v>
      </c>
      <c r="E993" s="17">
        <v>2.42</v>
      </c>
      <c r="F993" s="17">
        <f t="shared" si="1188"/>
        <v>0.69</v>
      </c>
      <c r="G993" s="18">
        <v>69</v>
      </c>
      <c r="H993" s="19">
        <f t="shared" si="1198"/>
        <v>1.1499999999999999</v>
      </c>
      <c r="I993" s="20">
        <f t="shared" si="1189"/>
        <v>115</v>
      </c>
      <c r="J993" s="20">
        <v>361.33</v>
      </c>
      <c r="K993" s="19">
        <f t="shared" si="1173"/>
        <v>0.32989337835672894</v>
      </c>
      <c r="L993" s="19">
        <f t="shared" si="1174"/>
        <v>2.1374372726759301</v>
      </c>
      <c r="M993" s="19">
        <f t="shared" si="1190"/>
        <v>8.5497490907037205E-2</v>
      </c>
      <c r="N993" s="19">
        <f t="shared" si="1175"/>
        <v>1.9728546026798837</v>
      </c>
      <c r="O993" s="19">
        <f t="shared" si="1191"/>
        <v>7.8914184107195348E-2</v>
      </c>
      <c r="P993" s="19">
        <f t="shared" si="1192"/>
        <v>0.16441167501423254</v>
      </c>
      <c r="Q993" s="19">
        <f t="shared" si="1193"/>
        <v>1.0259698908844463</v>
      </c>
      <c r="R993" s="19">
        <f t="shared" si="1194"/>
        <v>0.76941329504515465</v>
      </c>
      <c r="S993" s="19">
        <f t="shared" si="1195"/>
        <v>1.795383185929601</v>
      </c>
      <c r="T993" s="19">
        <f t="shared" si="1196"/>
        <v>7.1815327437184037E-2</v>
      </c>
      <c r="U993" s="21">
        <f t="shared" si="1197"/>
        <v>4.1102918753558138</v>
      </c>
    </row>
    <row r="994" spans="1:21" ht="16" hidden="1" thickBot="1" x14ac:dyDescent="0.25">
      <c r="A994" s="14">
        <v>2016</v>
      </c>
      <c r="B994" s="15" t="s">
        <v>32</v>
      </c>
      <c r="C994" s="16" t="s">
        <v>22</v>
      </c>
      <c r="D994" s="16" t="str">
        <f>A994&amp;"_"&amp;B994&amp;"_"&amp;C994</f>
        <v>2016_2016 Sample Plot # 04_Avi</v>
      </c>
      <c r="E994" s="17">
        <v>2.36</v>
      </c>
      <c r="F994" s="17">
        <f t="shared" si="1188"/>
        <v>0.56999999999999995</v>
      </c>
      <c r="G994" s="18">
        <v>57</v>
      </c>
      <c r="H994" s="19">
        <f t="shared" si="1198"/>
        <v>1.23</v>
      </c>
      <c r="I994" s="20">
        <f t="shared" si="1189"/>
        <v>123</v>
      </c>
      <c r="J994" s="20">
        <v>386.46600000000001</v>
      </c>
      <c r="K994" s="19">
        <f t="shared" si="1173"/>
        <v>0.39239693848031154</v>
      </c>
      <c r="L994" s="19">
        <f t="shared" si="1174"/>
        <v>2.4682942896185627</v>
      </c>
      <c r="M994" s="19">
        <f t="shared" si="1190"/>
        <v>9.87317715847425E-2</v>
      </c>
      <c r="N994" s="19">
        <f t="shared" si="1175"/>
        <v>2.2782356293179333</v>
      </c>
      <c r="O994" s="19">
        <f t="shared" si="1191"/>
        <v>9.1129425172717327E-2</v>
      </c>
      <c r="P994" s="19">
        <f t="shared" si="1192"/>
        <v>0.18986119675745983</v>
      </c>
      <c r="Q994" s="19">
        <f t="shared" si="1193"/>
        <v>1.18478125901691</v>
      </c>
      <c r="R994" s="19">
        <f t="shared" si="1194"/>
        <v>0.888511895433994</v>
      </c>
      <c r="S994" s="19">
        <f t="shared" si="1195"/>
        <v>2.0732931544509041</v>
      </c>
      <c r="T994" s="19">
        <f t="shared" si="1196"/>
        <v>8.2931726178036166E-2</v>
      </c>
      <c r="U994" s="21">
        <f t="shared" si="1197"/>
        <v>4.7465299189364956</v>
      </c>
    </row>
    <row r="995" spans="1:21" ht="16" hidden="1" thickBot="1" x14ac:dyDescent="0.25">
      <c r="A995" s="14">
        <v>2016</v>
      </c>
      <c r="B995" s="15" t="s">
        <v>32</v>
      </c>
      <c r="C995" s="16" t="s">
        <v>22</v>
      </c>
      <c r="D995" s="16" t="str">
        <f>A995&amp;"_"&amp;B995&amp;"_"&amp;C995</f>
        <v>2016_2016 Sample Plot # 04_Avi</v>
      </c>
      <c r="E995" s="17">
        <v>1.47</v>
      </c>
      <c r="F995" s="17">
        <f t="shared" si="1188"/>
        <v>0.87</v>
      </c>
      <c r="G995" s="18">
        <v>87</v>
      </c>
      <c r="H995" s="19">
        <f t="shared" si="1198"/>
        <v>1.08</v>
      </c>
      <c r="I995" s="20">
        <f t="shared" si="1189"/>
        <v>108.00000000000001</v>
      </c>
      <c r="J995" s="20">
        <v>339.33600000000001</v>
      </c>
      <c r="K995" s="19">
        <f t="shared" si="1173"/>
        <v>0.27152683674207245</v>
      </c>
      <c r="L995" s="19">
        <f t="shared" si="1174"/>
        <v>1.8686451445262409</v>
      </c>
      <c r="M995" s="19">
        <f t="shared" si="1190"/>
        <v>7.474580578104964E-2</v>
      </c>
      <c r="N995" s="19">
        <f t="shared" si="1175"/>
        <v>1.7247594683977203</v>
      </c>
      <c r="O995" s="19">
        <f t="shared" si="1191"/>
        <v>6.8990378735908825E-2</v>
      </c>
      <c r="P995" s="19">
        <f t="shared" si="1192"/>
        <v>0.14373618451695847</v>
      </c>
      <c r="Q995" s="19">
        <f t="shared" si="1193"/>
        <v>0.89694966937259557</v>
      </c>
      <c r="R995" s="19">
        <f t="shared" si="1194"/>
        <v>0.6726561926751109</v>
      </c>
      <c r="S995" s="19">
        <f t="shared" si="1195"/>
        <v>1.5696058620477065</v>
      </c>
      <c r="T995" s="19">
        <f t="shared" si="1196"/>
        <v>6.2784234481908258E-2</v>
      </c>
      <c r="U995" s="21">
        <f t="shared" si="1197"/>
        <v>3.593404612923961</v>
      </c>
    </row>
    <row r="996" spans="1:21" ht="16" hidden="1" thickBot="1" x14ac:dyDescent="0.25">
      <c r="A996" s="14"/>
      <c r="B996" s="15"/>
      <c r="C996" s="16"/>
      <c r="D996" s="16"/>
      <c r="E996" s="17"/>
      <c r="F996" s="17"/>
      <c r="G996" s="18"/>
      <c r="H996" s="19"/>
      <c r="I996" s="20"/>
      <c r="J996" s="20"/>
      <c r="K996" s="19"/>
      <c r="L996" s="19"/>
      <c r="M996" s="19"/>
      <c r="N996" s="19"/>
      <c r="O996" s="19"/>
      <c r="P996" s="19"/>
      <c r="Q996" s="19"/>
      <c r="R996" s="19"/>
      <c r="S996" s="19"/>
      <c r="T996" s="19"/>
      <c r="U996" s="21"/>
    </row>
    <row r="997" spans="1:21" ht="16" hidden="1" thickBot="1" x14ac:dyDescent="0.25">
      <c r="A997" s="14">
        <v>2016</v>
      </c>
      <c r="B997" s="15" t="s">
        <v>32</v>
      </c>
      <c r="C997" s="16" t="s">
        <v>22</v>
      </c>
      <c r="D997" s="16" t="str">
        <f>A997&amp;"_"&amp;B997&amp;"_"&amp;C997</f>
        <v>2016_2016 Sample Plot # 04_Avi</v>
      </c>
      <c r="E997" s="17">
        <v>1.75</v>
      </c>
      <c r="F997" s="17">
        <f t="shared" si="1188"/>
        <v>0.76</v>
      </c>
      <c r="G997" s="18">
        <v>76</v>
      </c>
      <c r="H997" s="19">
        <f t="shared" si="1198"/>
        <v>1.1782686187141949</v>
      </c>
      <c r="I997" s="20">
        <f t="shared" si="1189"/>
        <v>117.82686187141948</v>
      </c>
      <c r="J997" s="20">
        <v>370.21199999999999</v>
      </c>
      <c r="K997" s="19">
        <f t="shared" si="1173"/>
        <v>0.35246282575761845</v>
      </c>
      <c r="L997" s="19">
        <f t="shared" si="1174"/>
        <v>2.2514526912237942</v>
      </c>
      <c r="M997" s="19">
        <f t="shared" si="1190"/>
        <v>9.0058107648951766E-2</v>
      </c>
      <c r="N997" s="19">
        <f t="shared" si="1175"/>
        <v>2.0780908339995623</v>
      </c>
      <c r="O997" s="19">
        <f t="shared" si="1191"/>
        <v>8.3123633359982491E-2</v>
      </c>
      <c r="P997" s="19">
        <f t="shared" si="1192"/>
        <v>0.17318174100893424</v>
      </c>
      <c r="Q997" s="19">
        <f t="shared" si="1193"/>
        <v>1.0806972917874211</v>
      </c>
      <c r="R997" s="19">
        <f t="shared" si="1194"/>
        <v>0.81045542525982928</v>
      </c>
      <c r="S997" s="19">
        <f t="shared" si="1195"/>
        <v>1.8911527170472504</v>
      </c>
      <c r="T997" s="19">
        <f t="shared" si="1196"/>
        <v>7.5646108681890006E-2</v>
      </c>
      <c r="U997" s="21">
        <f t="shared" si="1197"/>
        <v>4.3295435252233565</v>
      </c>
    </row>
    <row r="998" spans="1:21" ht="16" hidden="1" thickBot="1" x14ac:dyDescent="0.25">
      <c r="A998" s="14">
        <v>2016</v>
      </c>
      <c r="B998" s="15" t="s">
        <v>32</v>
      </c>
      <c r="C998" s="16" t="s">
        <v>22</v>
      </c>
      <c r="D998" s="16" t="str">
        <f>A998&amp;"_"&amp;B998&amp;"_"&amp;C998</f>
        <v>2016_2016 Sample Plot # 04_Avi</v>
      </c>
      <c r="E998" s="17">
        <v>1.36</v>
      </c>
      <c r="F998" s="17">
        <f t="shared" si="1188"/>
        <v>1.45</v>
      </c>
      <c r="G998" s="18">
        <v>145</v>
      </c>
      <c r="H998" s="19">
        <f t="shared" si="1198"/>
        <v>1.1182686187141948</v>
      </c>
      <c r="I998" s="20">
        <f t="shared" si="1189"/>
        <v>111.82686187141948</v>
      </c>
      <c r="J998" s="20">
        <v>351.36</v>
      </c>
      <c r="K998" s="19">
        <f t="shared" si="1173"/>
        <v>0.30388873474225259</v>
      </c>
      <c r="L998" s="19">
        <f t="shared" si="1174"/>
        <v>2.0132084043751388</v>
      </c>
      <c r="M998" s="19">
        <f t="shared" si="1190"/>
        <v>8.0528336175005544E-2</v>
      </c>
      <c r="N998" s="19">
        <f t="shared" si="1175"/>
        <v>1.8581913572382531</v>
      </c>
      <c r="O998" s="19">
        <f t="shared" si="1191"/>
        <v>7.4327654289530129E-2</v>
      </c>
      <c r="P998" s="19">
        <f t="shared" si="1192"/>
        <v>0.15485599046453569</v>
      </c>
      <c r="Q998" s="19">
        <f t="shared" si="1193"/>
        <v>0.96634003410006664</v>
      </c>
      <c r="R998" s="19">
        <f t="shared" si="1194"/>
        <v>0.72469462932291873</v>
      </c>
      <c r="S998" s="19">
        <f t="shared" si="1195"/>
        <v>1.6910346634229854</v>
      </c>
      <c r="T998" s="19">
        <f t="shared" si="1196"/>
        <v>6.764138653691941E-2</v>
      </c>
      <c r="U998" s="21">
        <f t="shared" si="1197"/>
        <v>3.8713997616133922</v>
      </c>
    </row>
    <row r="999" spans="1:21" ht="16" hidden="1" thickBot="1" x14ac:dyDescent="0.25">
      <c r="A999" s="14">
        <v>2016</v>
      </c>
      <c r="B999" s="15" t="s">
        <v>32</v>
      </c>
      <c r="C999" s="16" t="s">
        <v>22</v>
      </c>
      <c r="D999" s="16" t="str">
        <f>A999&amp;"_"&amp;B999&amp;"_"&amp;C999</f>
        <v>2016_2016 Sample Plot # 04_Avi</v>
      </c>
      <c r="E999" s="17">
        <v>3.21</v>
      </c>
      <c r="F999" s="17">
        <f t="shared" si="1188"/>
        <v>0.63</v>
      </c>
      <c r="G999" s="18">
        <v>63</v>
      </c>
      <c r="H999" s="19">
        <f t="shared" si="1198"/>
        <v>2.8039465308720559</v>
      </c>
      <c r="I999" s="20">
        <f t="shared" si="1189"/>
        <v>280.3946530872056</v>
      </c>
      <c r="J999" s="20">
        <v>881</v>
      </c>
      <c r="K999" s="19">
        <f t="shared" si="1173"/>
        <v>1.1582272172953199</v>
      </c>
      <c r="L999" s="19">
        <f t="shared" si="1174"/>
        <v>14.395515361453789</v>
      </c>
      <c r="M999" s="19">
        <f t="shared" si="1190"/>
        <v>0.57582061445815158</v>
      </c>
      <c r="N999" s="19">
        <f t="shared" si="1175"/>
        <v>13.287060678621849</v>
      </c>
      <c r="O999" s="19">
        <f t="shared" si="1191"/>
        <v>0.53148242714487404</v>
      </c>
      <c r="P999" s="19">
        <f t="shared" si="1192"/>
        <v>1.1073030416030256</v>
      </c>
      <c r="Q999" s="19">
        <f t="shared" si="1193"/>
        <v>6.9098473734978185</v>
      </c>
      <c r="R999" s="19">
        <f t="shared" si="1194"/>
        <v>5.1819536646625215</v>
      </c>
      <c r="S999" s="19">
        <f t="shared" si="1195"/>
        <v>12.091801038160341</v>
      </c>
      <c r="T999" s="19">
        <f t="shared" si="1196"/>
        <v>0.48367204152641363</v>
      </c>
      <c r="U999" s="21">
        <f t="shared" si="1197"/>
        <v>27.682576040075638</v>
      </c>
    </row>
    <row r="1000" spans="1:21" ht="16" hidden="1" thickBot="1" x14ac:dyDescent="0.25">
      <c r="A1000" s="14"/>
      <c r="B1000" s="15"/>
      <c r="C1000" s="16"/>
      <c r="D1000" s="16"/>
      <c r="E1000" s="17"/>
      <c r="F1000" s="17"/>
      <c r="G1000" s="18"/>
      <c r="H1000" s="19"/>
      <c r="I1000" s="20"/>
      <c r="J1000" s="20"/>
      <c r="K1000" s="19"/>
      <c r="L1000" s="19"/>
      <c r="M1000" s="19"/>
      <c r="N1000" s="19"/>
      <c r="O1000" s="19"/>
      <c r="P1000" s="19"/>
      <c r="Q1000" s="19"/>
      <c r="R1000" s="19"/>
      <c r="S1000" s="19"/>
      <c r="T1000" s="19"/>
      <c r="U1000" s="21"/>
    </row>
    <row r="1001" spans="1:21" ht="16" hidden="1" thickBot="1" x14ac:dyDescent="0.25">
      <c r="A1001" s="14"/>
      <c r="B1001" s="15"/>
      <c r="C1001" s="16"/>
      <c r="D1001" s="16"/>
      <c r="E1001" s="17"/>
      <c r="F1001" s="17"/>
      <c r="G1001" s="18"/>
      <c r="H1001" s="19"/>
      <c r="I1001" s="20"/>
      <c r="J1001" s="20"/>
      <c r="K1001" s="19"/>
      <c r="L1001" s="19"/>
      <c r="M1001" s="19"/>
      <c r="N1001" s="19"/>
      <c r="O1001" s="19"/>
      <c r="P1001" s="19"/>
      <c r="Q1001" s="19"/>
      <c r="R1001" s="19"/>
      <c r="S1001" s="19"/>
      <c r="T1001" s="19"/>
      <c r="U1001" s="21"/>
    </row>
    <row r="1002" spans="1:21" ht="16" hidden="1" thickBot="1" x14ac:dyDescent="0.25">
      <c r="A1002" s="14"/>
      <c r="B1002" s="15"/>
      <c r="C1002" s="16"/>
      <c r="D1002" s="16"/>
      <c r="E1002" s="17"/>
      <c r="F1002" s="17"/>
      <c r="G1002" s="18"/>
      <c r="H1002" s="19"/>
      <c r="I1002" s="20"/>
      <c r="J1002" s="20"/>
      <c r="K1002" s="19"/>
      <c r="L1002" s="19"/>
      <c r="M1002" s="19"/>
      <c r="N1002" s="19"/>
      <c r="O1002" s="19"/>
      <c r="P1002" s="19"/>
      <c r="Q1002" s="19"/>
      <c r="R1002" s="19"/>
      <c r="S1002" s="19"/>
      <c r="T1002" s="19"/>
      <c r="U1002" s="21"/>
    </row>
    <row r="1003" spans="1:21" ht="16" hidden="1" thickBot="1" x14ac:dyDescent="0.25">
      <c r="A1003" s="14"/>
      <c r="B1003" s="15"/>
      <c r="C1003" s="16"/>
      <c r="D1003" s="16"/>
      <c r="E1003" s="17"/>
      <c r="F1003" s="17"/>
      <c r="G1003" s="18"/>
      <c r="H1003" s="19"/>
      <c r="I1003" s="20"/>
      <c r="J1003" s="20"/>
      <c r="K1003" s="19"/>
      <c r="L1003" s="19"/>
      <c r="M1003" s="19"/>
      <c r="N1003" s="19"/>
      <c r="O1003" s="19"/>
      <c r="P1003" s="19"/>
      <c r="Q1003" s="19"/>
      <c r="R1003" s="19"/>
      <c r="S1003" s="19"/>
      <c r="T1003" s="19"/>
      <c r="U1003" s="21"/>
    </row>
    <row r="1004" spans="1:21" ht="16" hidden="1" thickBot="1" x14ac:dyDescent="0.25">
      <c r="A1004" s="14"/>
      <c r="B1004" s="15"/>
      <c r="C1004" s="16"/>
      <c r="D1004" s="16"/>
      <c r="E1004" s="17"/>
      <c r="F1004" s="17"/>
      <c r="G1004" s="18"/>
      <c r="H1004" s="19"/>
      <c r="I1004" s="20"/>
      <c r="J1004" s="20"/>
      <c r="K1004" s="19"/>
      <c r="L1004" s="19"/>
      <c r="M1004" s="19"/>
      <c r="N1004" s="19"/>
      <c r="O1004" s="19"/>
      <c r="P1004" s="19"/>
      <c r="Q1004" s="19"/>
      <c r="R1004" s="19"/>
      <c r="S1004" s="19"/>
      <c r="T1004" s="19"/>
      <c r="U1004" s="21"/>
    </row>
    <row r="1005" spans="1:21" ht="16" hidden="1" thickBot="1" x14ac:dyDescent="0.25">
      <c r="A1005" s="14"/>
      <c r="B1005" s="15"/>
      <c r="C1005" s="16"/>
      <c r="D1005" s="16"/>
      <c r="E1005" s="17"/>
      <c r="F1005" s="17"/>
      <c r="G1005" s="18"/>
      <c r="H1005" s="19"/>
      <c r="I1005" s="20"/>
      <c r="J1005" s="20"/>
      <c r="K1005" s="19"/>
      <c r="L1005" s="19"/>
      <c r="M1005" s="19"/>
      <c r="N1005" s="19"/>
      <c r="O1005" s="19"/>
      <c r="P1005" s="19"/>
      <c r="Q1005" s="19"/>
      <c r="R1005" s="19"/>
      <c r="S1005" s="19"/>
      <c r="T1005" s="19"/>
      <c r="U1005" s="21"/>
    </row>
    <row r="1006" spans="1:21" ht="16" hidden="1" thickBot="1" x14ac:dyDescent="0.25">
      <c r="A1006" s="14"/>
      <c r="B1006" s="15"/>
      <c r="C1006" s="16"/>
      <c r="D1006" s="16"/>
      <c r="E1006" s="17"/>
      <c r="F1006" s="17"/>
      <c r="G1006" s="18"/>
      <c r="H1006" s="19"/>
      <c r="I1006" s="20"/>
      <c r="J1006" s="20"/>
      <c r="K1006" s="19"/>
      <c r="L1006" s="19"/>
      <c r="M1006" s="19"/>
      <c r="N1006" s="19"/>
      <c r="O1006" s="19"/>
      <c r="P1006" s="19"/>
      <c r="Q1006" s="19"/>
      <c r="R1006" s="19"/>
      <c r="S1006" s="19"/>
      <c r="T1006" s="19"/>
      <c r="U1006" s="21"/>
    </row>
    <row r="1007" spans="1:21" ht="16" hidden="1" thickBot="1" x14ac:dyDescent="0.25">
      <c r="A1007" s="14"/>
      <c r="B1007" s="15"/>
      <c r="C1007" s="16"/>
      <c r="D1007" s="16"/>
      <c r="E1007" s="17"/>
      <c r="F1007" s="17"/>
      <c r="G1007" s="18"/>
      <c r="H1007" s="19"/>
      <c r="I1007" s="20"/>
      <c r="J1007" s="20"/>
      <c r="K1007" s="19"/>
      <c r="L1007" s="19"/>
      <c r="M1007" s="19"/>
      <c r="N1007" s="19"/>
      <c r="O1007" s="19"/>
      <c r="P1007" s="19"/>
      <c r="Q1007" s="19"/>
      <c r="R1007" s="19"/>
      <c r="S1007" s="19"/>
      <c r="T1007" s="19"/>
      <c r="U1007" s="21"/>
    </row>
    <row r="1008" spans="1:21" ht="16" hidden="1" thickBot="1" x14ac:dyDescent="0.25">
      <c r="A1008" s="14"/>
      <c r="B1008" s="15"/>
      <c r="C1008" s="16"/>
      <c r="D1008" s="16"/>
      <c r="E1008" s="17"/>
      <c r="F1008" s="17"/>
      <c r="G1008" s="18"/>
      <c r="H1008" s="19"/>
      <c r="I1008" s="20"/>
      <c r="J1008" s="20"/>
      <c r="K1008" s="19"/>
      <c r="L1008" s="19"/>
      <c r="M1008" s="19"/>
      <c r="N1008" s="19"/>
      <c r="O1008" s="19"/>
      <c r="P1008" s="19"/>
      <c r="Q1008" s="19"/>
      <c r="R1008" s="19"/>
      <c r="S1008" s="19"/>
      <c r="T1008" s="19"/>
      <c r="U1008" s="21"/>
    </row>
    <row r="1009" spans="1:21" ht="16" hidden="1" thickBot="1" x14ac:dyDescent="0.25">
      <c r="A1009" s="14"/>
      <c r="B1009" s="15"/>
      <c r="C1009" s="16"/>
      <c r="D1009" s="16"/>
      <c r="E1009" s="17"/>
      <c r="F1009" s="17"/>
      <c r="G1009" s="18"/>
      <c r="H1009" s="19"/>
      <c r="I1009" s="20"/>
      <c r="J1009" s="20"/>
      <c r="K1009" s="19"/>
      <c r="L1009" s="19"/>
      <c r="M1009" s="19"/>
      <c r="N1009" s="19"/>
      <c r="O1009" s="19"/>
      <c r="P1009" s="19"/>
      <c r="Q1009" s="19"/>
      <c r="R1009" s="19"/>
      <c r="S1009" s="19"/>
      <c r="T1009" s="19"/>
      <c r="U1009" s="21"/>
    </row>
    <row r="1010" spans="1:21" ht="16" hidden="1" thickBot="1" x14ac:dyDescent="0.25">
      <c r="A1010" s="14"/>
      <c r="B1010" s="15"/>
      <c r="C1010" s="16"/>
      <c r="D1010" s="16"/>
      <c r="E1010" s="17"/>
      <c r="F1010" s="17"/>
      <c r="G1010" s="18"/>
      <c r="H1010" s="19"/>
      <c r="I1010" s="20"/>
      <c r="J1010" s="20"/>
      <c r="K1010" s="19"/>
      <c r="L1010" s="19"/>
      <c r="M1010" s="19"/>
      <c r="N1010" s="19"/>
      <c r="O1010" s="19"/>
      <c r="P1010" s="19"/>
      <c r="Q1010" s="19"/>
      <c r="R1010" s="19"/>
      <c r="S1010" s="19"/>
      <c r="T1010" s="19"/>
      <c r="U1010" s="21"/>
    </row>
    <row r="1011" spans="1:21" ht="16" hidden="1" thickBot="1" x14ac:dyDescent="0.25">
      <c r="A1011" s="14"/>
      <c r="B1011" s="15"/>
      <c r="C1011" s="16"/>
      <c r="D1011" s="16"/>
      <c r="E1011" s="17"/>
      <c r="F1011" s="17"/>
      <c r="G1011" s="18"/>
      <c r="H1011" s="19"/>
      <c r="I1011" s="20"/>
      <c r="J1011" s="20"/>
      <c r="K1011" s="19"/>
      <c r="L1011" s="19"/>
      <c r="M1011" s="19"/>
      <c r="N1011" s="19"/>
      <c r="O1011" s="19"/>
      <c r="P1011" s="19"/>
      <c r="Q1011" s="19"/>
      <c r="R1011" s="19"/>
      <c r="S1011" s="19"/>
      <c r="T1011" s="19"/>
      <c r="U1011" s="21"/>
    </row>
    <row r="1012" spans="1:21" ht="16" hidden="1" thickBot="1" x14ac:dyDescent="0.25">
      <c r="A1012" s="14"/>
      <c r="B1012" s="15"/>
      <c r="C1012" s="16"/>
      <c r="D1012" s="16"/>
      <c r="E1012" s="17"/>
      <c r="F1012" s="17"/>
      <c r="G1012" s="18"/>
      <c r="H1012" s="19"/>
      <c r="I1012" s="20"/>
      <c r="J1012" s="20"/>
      <c r="K1012" s="19"/>
      <c r="L1012" s="19"/>
      <c r="M1012" s="19"/>
      <c r="N1012" s="19"/>
      <c r="O1012" s="19"/>
      <c r="P1012" s="19"/>
      <c r="Q1012" s="19"/>
      <c r="R1012" s="19"/>
      <c r="S1012" s="19"/>
      <c r="T1012" s="19"/>
      <c r="U1012" s="21"/>
    </row>
    <row r="1013" spans="1:21" ht="16" hidden="1" thickBot="1" x14ac:dyDescent="0.25">
      <c r="A1013" s="14"/>
      <c r="B1013" s="15"/>
      <c r="C1013" s="16"/>
      <c r="D1013" s="16"/>
      <c r="E1013" s="17"/>
      <c r="F1013" s="17"/>
      <c r="G1013" s="18"/>
      <c r="H1013" s="19"/>
      <c r="I1013" s="20"/>
      <c r="J1013" s="20"/>
      <c r="K1013" s="19"/>
      <c r="L1013" s="19"/>
      <c r="M1013" s="19"/>
      <c r="N1013" s="19"/>
      <c r="O1013" s="19"/>
      <c r="P1013" s="19"/>
      <c r="Q1013" s="19"/>
      <c r="R1013" s="19"/>
      <c r="S1013" s="19"/>
      <c r="T1013" s="19"/>
      <c r="U1013" s="21"/>
    </row>
    <row r="1014" spans="1:21" ht="16" hidden="1" thickBot="1" x14ac:dyDescent="0.25">
      <c r="A1014" s="14">
        <v>2016</v>
      </c>
      <c r="B1014" s="15" t="s">
        <v>32</v>
      </c>
      <c r="C1014" s="16" t="s">
        <v>22</v>
      </c>
      <c r="D1014" s="16" t="str">
        <f>A1014&amp;"_"&amp;B1014&amp;"_"&amp;C1014</f>
        <v>2016_2016 Sample Plot # 04_Avi</v>
      </c>
      <c r="E1014" s="17">
        <v>2.4</v>
      </c>
      <c r="F1014" s="17">
        <f t="shared" si="1188"/>
        <v>1.35</v>
      </c>
      <c r="G1014" s="18">
        <v>135</v>
      </c>
      <c r="H1014" s="19">
        <f t="shared" si="1198"/>
        <v>1.6677275620623806</v>
      </c>
      <c r="I1014" s="20">
        <f t="shared" si="1189"/>
        <v>166.77275620623806</v>
      </c>
      <c r="J1014" s="20">
        <v>524</v>
      </c>
      <c r="K1014" s="19">
        <f t="shared" si="1173"/>
        <v>0.6753477274387123</v>
      </c>
      <c r="L1014" s="19">
        <f t="shared" si="1174"/>
        <v>4.7353024963761428</v>
      </c>
      <c r="M1014" s="19">
        <f t="shared" si="1190"/>
        <v>0.1894120998550457</v>
      </c>
      <c r="N1014" s="19">
        <f t="shared" si="1175"/>
        <v>4.3706842041551797</v>
      </c>
      <c r="O1014" s="19">
        <f t="shared" si="1191"/>
        <v>0.17482736816620717</v>
      </c>
      <c r="P1014" s="19">
        <f t="shared" si="1192"/>
        <v>0.36423946802125284</v>
      </c>
      <c r="Q1014" s="19">
        <f t="shared" si="1193"/>
        <v>2.2729451982605484</v>
      </c>
      <c r="R1014" s="19">
        <f t="shared" si="1194"/>
        <v>1.70456683962052</v>
      </c>
      <c r="S1014" s="19">
        <f t="shared" si="1195"/>
        <v>3.9775120378810684</v>
      </c>
      <c r="T1014" s="19">
        <f t="shared" si="1196"/>
        <v>0.15910048151524273</v>
      </c>
      <c r="U1014" s="21">
        <f t="shared" si="1197"/>
        <v>9.1059867005313215</v>
      </c>
    </row>
    <row r="1015" spans="1:21" ht="16" hidden="1" thickBot="1" x14ac:dyDescent="0.25">
      <c r="A1015" s="14">
        <v>2016</v>
      </c>
      <c r="B1015" s="15" t="s">
        <v>32</v>
      </c>
      <c r="C1015" s="16" t="s">
        <v>22</v>
      </c>
      <c r="D1015" s="16" t="str">
        <f>A1015&amp;"_"&amp;B1015&amp;"_"&amp;C1015</f>
        <v>2016_2016 Sample Plot # 04_Avi</v>
      </c>
      <c r="E1015" s="17">
        <v>4.5</v>
      </c>
      <c r="F1015" s="17">
        <f t="shared" si="1188"/>
        <v>1.1000000000000001</v>
      </c>
      <c r="G1015" s="18">
        <v>110</v>
      </c>
      <c r="H1015" s="19">
        <f t="shared" si="1198"/>
        <v>3.3163590070019096</v>
      </c>
      <c r="I1015" s="20">
        <f t="shared" si="1189"/>
        <v>331.63590070019097</v>
      </c>
      <c r="J1015" s="20">
        <v>1042</v>
      </c>
      <c r="K1015" s="19">
        <f t="shared" si="1173"/>
        <v>1.3142156918754393</v>
      </c>
      <c r="L1015" s="19">
        <f t="shared" si="1174"/>
        <v>20.616535770233845</v>
      </c>
      <c r="M1015" s="19">
        <f t="shared" si="1190"/>
        <v>0.82466143080935372</v>
      </c>
      <c r="N1015" s="19">
        <f t="shared" si="1175"/>
        <v>19.02906251592584</v>
      </c>
      <c r="O1015" s="19">
        <f t="shared" si="1191"/>
        <v>0.76116250063703361</v>
      </c>
      <c r="P1015" s="19">
        <f t="shared" si="1192"/>
        <v>1.5858239314463873</v>
      </c>
      <c r="Q1015" s="19">
        <f t="shared" si="1193"/>
        <v>9.895937169712246</v>
      </c>
      <c r="R1015" s="19">
        <f t="shared" si="1194"/>
        <v>7.4213343812110777</v>
      </c>
      <c r="S1015" s="19">
        <f t="shared" si="1195"/>
        <v>17.317271550923323</v>
      </c>
      <c r="T1015" s="19">
        <f t="shared" si="1196"/>
        <v>0.69269086203693286</v>
      </c>
      <c r="U1015" s="21">
        <f t="shared" si="1197"/>
        <v>39.645598286159682</v>
      </c>
    </row>
    <row r="1016" spans="1:21" ht="16" hidden="1" thickBot="1" x14ac:dyDescent="0.25">
      <c r="A1016" s="14">
        <v>2016</v>
      </c>
      <c r="B1016" s="15" t="s">
        <v>32</v>
      </c>
      <c r="C1016" s="16" t="s">
        <v>22</v>
      </c>
      <c r="D1016" s="16" t="str">
        <f>A1016&amp;"_"&amp;B1016&amp;"_"&amp;C1016</f>
        <v>2016_2016 Sample Plot # 04_Avi</v>
      </c>
      <c r="E1016" s="17">
        <v>3.2</v>
      </c>
      <c r="F1016" s="17">
        <f t="shared" si="1188"/>
        <v>0.6</v>
      </c>
      <c r="G1016" s="18">
        <v>60</v>
      </c>
      <c r="H1016" s="19">
        <f t="shared" si="1198"/>
        <v>2.1514958625079568</v>
      </c>
      <c r="I1016" s="20">
        <f t="shared" si="1189"/>
        <v>215.14958625079566</v>
      </c>
      <c r="J1016" s="20">
        <v>676</v>
      </c>
      <c r="K1016" s="19">
        <f t="shared" si="1173"/>
        <v>0.91206470260863814</v>
      </c>
      <c r="L1016" s="19">
        <f t="shared" si="1174"/>
        <v>8.1670403752696004</v>
      </c>
      <c r="M1016" s="19">
        <f t="shared" si="1190"/>
        <v>0.32668161501078402</v>
      </c>
      <c r="N1016" s="19">
        <f t="shared" si="1175"/>
        <v>7.5381782663738415</v>
      </c>
      <c r="O1016" s="19">
        <f t="shared" si="1191"/>
        <v>0.30152713065495368</v>
      </c>
      <c r="P1016" s="19">
        <f t="shared" si="1192"/>
        <v>0.6282087456657377</v>
      </c>
      <c r="Q1016" s="19">
        <f t="shared" si="1193"/>
        <v>3.920179380129408</v>
      </c>
      <c r="R1016" s="19">
        <f t="shared" si="1194"/>
        <v>2.9398895238857983</v>
      </c>
      <c r="S1016" s="19">
        <f t="shared" si="1195"/>
        <v>6.8600689040152059</v>
      </c>
      <c r="T1016" s="19">
        <f t="shared" si="1196"/>
        <v>0.27440275616060827</v>
      </c>
      <c r="U1016" s="21">
        <f t="shared" si="1197"/>
        <v>15.705218641643441</v>
      </c>
    </row>
    <row r="1017" spans="1:21" ht="16" hidden="1" thickBot="1" x14ac:dyDescent="0.25">
      <c r="A1017" s="14"/>
      <c r="B1017" s="15"/>
      <c r="C1017" s="16"/>
      <c r="D1017" s="16"/>
      <c r="E1017" s="17"/>
      <c r="F1017" s="17"/>
      <c r="G1017" s="18"/>
      <c r="H1017" s="19"/>
      <c r="I1017" s="20"/>
      <c r="J1017" s="20"/>
      <c r="K1017" s="19"/>
      <c r="L1017" s="19"/>
      <c r="M1017" s="19"/>
      <c r="N1017" s="19"/>
      <c r="O1017" s="19"/>
      <c r="P1017" s="19"/>
      <c r="Q1017" s="19"/>
      <c r="R1017" s="19"/>
      <c r="S1017" s="19"/>
      <c r="T1017" s="19"/>
      <c r="U1017" s="21"/>
    </row>
    <row r="1018" spans="1:21" ht="16" hidden="1" thickBot="1" x14ac:dyDescent="0.25">
      <c r="A1018" s="14"/>
      <c r="B1018" s="15"/>
      <c r="C1018" s="16"/>
      <c r="D1018" s="16"/>
      <c r="E1018" s="17"/>
      <c r="F1018" s="17"/>
      <c r="G1018" s="18"/>
      <c r="H1018" s="19"/>
      <c r="I1018" s="20"/>
      <c r="J1018" s="20"/>
      <c r="K1018" s="19"/>
      <c r="L1018" s="19"/>
      <c r="M1018" s="19"/>
      <c r="N1018" s="19"/>
      <c r="O1018" s="19"/>
      <c r="P1018" s="19"/>
      <c r="Q1018" s="19"/>
      <c r="R1018" s="19"/>
      <c r="S1018" s="19"/>
      <c r="T1018" s="19"/>
      <c r="U1018" s="21"/>
    </row>
    <row r="1019" spans="1:21" ht="16" hidden="1" thickBot="1" x14ac:dyDescent="0.25">
      <c r="A1019" s="14"/>
      <c r="B1019" s="15"/>
      <c r="C1019" s="16"/>
      <c r="D1019" s="16"/>
      <c r="E1019" s="17"/>
      <c r="F1019" s="17"/>
      <c r="G1019" s="18"/>
      <c r="H1019" s="19"/>
      <c r="I1019" s="20"/>
      <c r="J1019" s="20"/>
      <c r="K1019" s="19"/>
      <c r="L1019" s="19"/>
      <c r="M1019" s="19"/>
      <c r="N1019" s="19"/>
      <c r="O1019" s="19"/>
      <c r="P1019" s="19"/>
      <c r="Q1019" s="19"/>
      <c r="R1019" s="19"/>
      <c r="S1019" s="19"/>
      <c r="T1019" s="19"/>
      <c r="U1019" s="21"/>
    </row>
    <row r="1020" spans="1:21" ht="16" hidden="1" thickBot="1" x14ac:dyDescent="0.25">
      <c r="A1020" s="14">
        <v>2016</v>
      </c>
      <c r="B1020" s="15" t="s">
        <v>32</v>
      </c>
      <c r="C1020" s="16" t="s">
        <v>22</v>
      </c>
      <c r="D1020" s="16" t="str">
        <f>A1020&amp;"_"&amp;B1020&amp;"_"&amp;C1020</f>
        <v>2016_2016 Sample Plot # 04_Avi</v>
      </c>
      <c r="E1020" s="17">
        <v>1.6</v>
      </c>
      <c r="F1020" s="17">
        <f t="shared" si="1188"/>
        <v>0.9</v>
      </c>
      <c r="G1020" s="18">
        <v>90</v>
      </c>
      <c r="H1020" s="19">
        <f t="shared" si="1198"/>
        <v>1.1012094207511141</v>
      </c>
      <c r="I1020" s="20">
        <f t="shared" si="1189"/>
        <v>110.1209420751114</v>
      </c>
      <c r="J1020" s="20">
        <v>346</v>
      </c>
      <c r="K1020" s="19">
        <f t="shared" si="1173"/>
        <v>0.28960162471007939</v>
      </c>
      <c r="L1020" s="19">
        <f t="shared" si="1174"/>
        <v>1.948056841022469</v>
      </c>
      <c r="M1020" s="19">
        <f t="shared" si="1190"/>
        <v>7.7922273640898765E-2</v>
      </c>
      <c r="N1020" s="19">
        <f t="shared" si="1175"/>
        <v>1.7980564642637389</v>
      </c>
      <c r="O1020" s="19">
        <f t="shared" si="1191"/>
        <v>7.1922258570549555E-2</v>
      </c>
      <c r="P1020" s="19">
        <f t="shared" si="1192"/>
        <v>0.14984453221144833</v>
      </c>
      <c r="Q1020" s="19">
        <f t="shared" si="1193"/>
        <v>0.93506728369078507</v>
      </c>
      <c r="R1020" s="19">
        <f t="shared" si="1194"/>
        <v>0.70124202106285816</v>
      </c>
      <c r="S1020" s="19">
        <f t="shared" si="1195"/>
        <v>1.6363093047536432</v>
      </c>
      <c r="T1020" s="19">
        <f t="shared" si="1196"/>
        <v>6.5452372190145727E-2</v>
      </c>
      <c r="U1020" s="21">
        <f t="shared" si="1197"/>
        <v>3.7461133052862081</v>
      </c>
    </row>
    <row r="1021" spans="1:21" ht="16" hidden="1" thickBot="1" x14ac:dyDescent="0.25">
      <c r="A1021" s="14"/>
      <c r="B1021" s="15"/>
      <c r="C1021" s="16"/>
      <c r="D1021" s="16"/>
      <c r="E1021" s="17"/>
      <c r="F1021" s="17"/>
      <c r="G1021" s="18"/>
      <c r="H1021" s="19"/>
      <c r="I1021" s="20"/>
      <c r="J1021" s="20"/>
      <c r="K1021" s="19"/>
      <c r="L1021" s="19"/>
      <c r="M1021" s="19"/>
      <c r="N1021" s="19"/>
      <c r="O1021" s="19"/>
      <c r="P1021" s="19"/>
      <c r="Q1021" s="19"/>
      <c r="R1021" s="19"/>
      <c r="S1021" s="19"/>
      <c r="T1021" s="19"/>
      <c r="U1021" s="21"/>
    </row>
    <row r="1022" spans="1:21" ht="16" hidden="1" thickBot="1" x14ac:dyDescent="0.25">
      <c r="A1022" s="14"/>
      <c r="B1022" s="15"/>
      <c r="C1022" s="16"/>
      <c r="D1022" s="16"/>
      <c r="E1022" s="17"/>
      <c r="F1022" s="17"/>
      <c r="G1022" s="18"/>
      <c r="H1022" s="19"/>
      <c r="I1022" s="20"/>
      <c r="J1022" s="20"/>
      <c r="K1022" s="19"/>
      <c r="L1022" s="19"/>
      <c r="M1022" s="19"/>
      <c r="N1022" s="19"/>
      <c r="O1022" s="19"/>
      <c r="P1022" s="19"/>
      <c r="Q1022" s="19"/>
      <c r="R1022" s="19"/>
      <c r="S1022" s="19"/>
      <c r="T1022" s="19"/>
      <c r="U1022" s="21"/>
    </row>
    <row r="1023" spans="1:21" ht="16" hidden="1" thickBot="1" x14ac:dyDescent="0.25">
      <c r="A1023" s="14"/>
      <c r="B1023" s="15"/>
      <c r="C1023" s="16"/>
      <c r="D1023" s="16"/>
      <c r="E1023" s="17"/>
      <c r="F1023" s="17"/>
      <c r="G1023" s="18"/>
      <c r="H1023" s="19"/>
      <c r="I1023" s="20"/>
      <c r="J1023" s="20"/>
      <c r="K1023" s="19"/>
      <c r="L1023" s="19"/>
      <c r="M1023" s="19"/>
      <c r="N1023" s="19"/>
      <c r="O1023" s="19"/>
      <c r="P1023" s="19"/>
      <c r="Q1023" s="19"/>
      <c r="R1023" s="19"/>
      <c r="S1023" s="19"/>
      <c r="T1023" s="19"/>
      <c r="U1023" s="21"/>
    </row>
    <row r="1024" spans="1:21" ht="16" hidden="1" thickBot="1" x14ac:dyDescent="0.25">
      <c r="A1024" s="14"/>
      <c r="B1024" s="15"/>
      <c r="C1024" s="16"/>
      <c r="D1024" s="16"/>
      <c r="E1024" s="17"/>
      <c r="F1024" s="17"/>
      <c r="G1024" s="18"/>
      <c r="H1024" s="19"/>
      <c r="I1024" s="20"/>
      <c r="J1024" s="20"/>
      <c r="K1024" s="19"/>
      <c r="L1024" s="19"/>
      <c r="M1024" s="19"/>
      <c r="N1024" s="19"/>
      <c r="O1024" s="19"/>
      <c r="P1024" s="19"/>
      <c r="Q1024" s="19"/>
      <c r="R1024" s="19"/>
      <c r="S1024" s="19"/>
      <c r="T1024" s="19"/>
      <c r="U1024" s="21"/>
    </row>
    <row r="1025" spans="1:21" ht="16" hidden="1" thickBot="1" x14ac:dyDescent="0.25">
      <c r="A1025" s="14"/>
      <c r="B1025" s="15"/>
      <c r="C1025" s="16"/>
      <c r="D1025" s="16"/>
      <c r="E1025" s="17"/>
      <c r="F1025" s="17"/>
      <c r="G1025" s="18"/>
      <c r="H1025" s="19"/>
      <c r="I1025" s="20"/>
      <c r="J1025" s="20"/>
      <c r="K1025" s="19"/>
      <c r="L1025" s="19"/>
      <c r="M1025" s="19"/>
      <c r="N1025" s="19"/>
      <c r="O1025" s="19"/>
      <c r="P1025" s="19"/>
      <c r="Q1025" s="19"/>
      <c r="R1025" s="19"/>
      <c r="S1025" s="19"/>
      <c r="T1025" s="19"/>
      <c r="U1025" s="21"/>
    </row>
    <row r="1026" spans="1:21" ht="16" hidden="1" thickBot="1" x14ac:dyDescent="0.25">
      <c r="A1026" s="23"/>
      <c r="B1026" s="24"/>
      <c r="C1026" s="25"/>
      <c r="D1026" s="25"/>
      <c r="E1026" s="26"/>
      <c r="F1026" s="26"/>
      <c r="G1026" s="27"/>
      <c r="H1026" s="28"/>
      <c r="I1026" s="29"/>
      <c r="J1026" s="29"/>
      <c r="K1026" s="28"/>
      <c r="L1026" s="28"/>
      <c r="M1026" s="28"/>
      <c r="N1026" s="28"/>
      <c r="O1026" s="28"/>
      <c r="P1026" s="28"/>
      <c r="Q1026" s="28"/>
      <c r="R1026" s="28"/>
      <c r="S1026" s="28"/>
      <c r="T1026" s="28"/>
      <c r="U1026" s="30"/>
    </row>
    <row r="1027" spans="1:21" ht="16" hidden="1" thickBot="1" x14ac:dyDescent="0.25">
      <c r="A1027" s="31"/>
      <c r="B1027" s="32"/>
      <c r="C1027" s="33"/>
      <c r="D1027" s="33"/>
      <c r="E1027" s="34"/>
      <c r="F1027" s="34"/>
      <c r="G1027" s="35"/>
      <c r="H1027" s="36"/>
      <c r="I1027" s="22"/>
      <c r="J1027" s="22"/>
      <c r="K1027" s="36"/>
      <c r="L1027" s="36"/>
      <c r="M1027" s="36"/>
      <c r="N1027" s="36"/>
      <c r="O1027" s="36"/>
      <c r="P1027" s="36"/>
      <c r="Q1027" s="36"/>
      <c r="R1027" s="36"/>
      <c r="S1027" s="36"/>
      <c r="T1027" s="36"/>
      <c r="U1027" s="37"/>
    </row>
    <row r="1028" spans="1:21" ht="16" hidden="1" thickBot="1" x14ac:dyDescent="0.25">
      <c r="A1028" s="14"/>
      <c r="B1028" s="15"/>
      <c r="C1028" s="16"/>
      <c r="D1028" s="16"/>
      <c r="E1028" s="17"/>
      <c r="F1028" s="17"/>
      <c r="G1028" s="18"/>
      <c r="H1028" s="19"/>
      <c r="I1028" s="20"/>
      <c r="J1028" s="20"/>
      <c r="K1028" s="19"/>
      <c r="L1028" s="19"/>
      <c r="M1028" s="19"/>
      <c r="N1028" s="19"/>
      <c r="O1028" s="19"/>
      <c r="P1028" s="19"/>
      <c r="Q1028" s="19"/>
      <c r="R1028" s="19"/>
      <c r="S1028" s="19"/>
      <c r="T1028" s="19"/>
      <c r="U1028" s="21"/>
    </row>
    <row r="1029" spans="1:21" ht="16" hidden="1" thickBot="1" x14ac:dyDescent="0.25">
      <c r="A1029" s="14">
        <v>2016</v>
      </c>
      <c r="B1029" s="15" t="s">
        <v>33</v>
      </c>
      <c r="C1029" s="16" t="s">
        <v>22</v>
      </c>
      <c r="D1029" s="16"/>
      <c r="E1029" s="17">
        <v>3.45</v>
      </c>
      <c r="F1029" s="17">
        <f t="shared" si="1188"/>
        <v>1.6</v>
      </c>
      <c r="G1029" s="18">
        <v>160</v>
      </c>
      <c r="H1029" s="19">
        <f t="shared" si="1198"/>
        <v>1.2571610439210694</v>
      </c>
      <c r="I1029" s="20">
        <f t="shared" si="1189"/>
        <v>125.71610439210694</v>
      </c>
      <c r="J1029" s="20">
        <v>395</v>
      </c>
      <c r="K1029" s="19">
        <f t="shared" ref="K1029:K1030" si="1199">2.14*(LOG(H1029,10))+0.2</f>
        <v>0.41269655793416227</v>
      </c>
      <c r="L1029" s="19">
        <f t="shared" ref="L1029:L1030" si="1200">10^K1029</f>
        <v>2.5864051593560453</v>
      </c>
      <c r="M1029" s="19">
        <f t="shared" si="1190"/>
        <v>0.10345620637424181</v>
      </c>
      <c r="N1029" s="19">
        <f t="shared" ref="N1029:N1030" si="1201">0.923*L1029</f>
        <v>2.3872519620856298</v>
      </c>
      <c r="O1029" s="19">
        <f t="shared" si="1191"/>
        <v>9.5490078483425195E-2</v>
      </c>
      <c r="P1029" s="19">
        <f t="shared" si="1192"/>
        <v>0.19894628485766702</v>
      </c>
      <c r="Q1029" s="19">
        <f t="shared" si="1193"/>
        <v>1.2414744764909018</v>
      </c>
      <c r="R1029" s="19">
        <f t="shared" si="1194"/>
        <v>0.93102826521339566</v>
      </c>
      <c r="S1029" s="19">
        <f t="shared" si="1195"/>
        <v>2.1725027417042977</v>
      </c>
      <c r="T1029" s="19">
        <f t="shared" si="1196"/>
        <v>8.690010966817191E-2</v>
      </c>
      <c r="U1029" s="21">
        <f t="shared" si="1197"/>
        <v>4.9736571214416756</v>
      </c>
    </row>
    <row r="1030" spans="1:21" ht="16" hidden="1" thickBot="1" x14ac:dyDescent="0.25">
      <c r="A1030" s="14">
        <v>2016</v>
      </c>
      <c r="B1030" s="15" t="s">
        <v>33</v>
      </c>
      <c r="C1030" s="16" t="s">
        <v>22</v>
      </c>
      <c r="D1030" s="16"/>
      <c r="E1030" s="17">
        <v>3.75</v>
      </c>
      <c r="F1030" s="17">
        <f t="shared" si="1188"/>
        <v>1.25</v>
      </c>
      <c r="G1030" s="18">
        <v>125</v>
      </c>
      <c r="H1030" s="19">
        <f t="shared" si="1198"/>
        <v>2.6893698281349456</v>
      </c>
      <c r="I1030" s="20">
        <f t="shared" si="1189"/>
        <v>268.93698281349458</v>
      </c>
      <c r="J1030" s="20">
        <v>845</v>
      </c>
      <c r="K1030" s="19">
        <f t="shared" si="1199"/>
        <v>1.1194521304458789</v>
      </c>
      <c r="L1030" s="19">
        <f t="shared" si="1200"/>
        <v>13.165947847463123</v>
      </c>
      <c r="M1030" s="19">
        <f t="shared" si="1190"/>
        <v>0.52663791389852488</v>
      </c>
      <c r="N1030" s="19">
        <f t="shared" si="1201"/>
        <v>12.152169863208464</v>
      </c>
      <c r="O1030" s="19">
        <f t="shared" si="1191"/>
        <v>0.48608679452833853</v>
      </c>
      <c r="P1030" s="19">
        <f t="shared" si="1192"/>
        <v>1.0127247084268634</v>
      </c>
      <c r="Q1030" s="19">
        <f t="shared" si="1193"/>
        <v>6.3196549667822985</v>
      </c>
      <c r="R1030" s="19">
        <f t="shared" si="1194"/>
        <v>4.7393462466513006</v>
      </c>
      <c r="S1030" s="19">
        <f t="shared" si="1195"/>
        <v>11.0590012134336</v>
      </c>
      <c r="T1030" s="19">
        <f t="shared" si="1196"/>
        <v>0.44236004853734401</v>
      </c>
      <c r="U1030" s="21">
        <f t="shared" si="1197"/>
        <v>25.318117710671586</v>
      </c>
    </row>
    <row r="1031" spans="1:21" ht="16" hidden="1" thickBot="1" x14ac:dyDescent="0.25">
      <c r="A1031" s="14"/>
      <c r="B1031" s="15"/>
      <c r="C1031" s="16"/>
      <c r="D1031" s="16"/>
      <c r="E1031" s="17"/>
      <c r="F1031" s="17"/>
      <c r="G1031" s="18"/>
      <c r="H1031" s="19"/>
      <c r="I1031" s="20"/>
      <c r="J1031" s="20"/>
      <c r="K1031" s="19"/>
      <c r="L1031" s="19"/>
      <c r="M1031" s="19"/>
      <c r="N1031" s="19"/>
      <c r="O1031" s="19"/>
      <c r="P1031" s="19"/>
      <c r="Q1031" s="19"/>
      <c r="R1031" s="19"/>
      <c r="S1031" s="19"/>
      <c r="T1031" s="19"/>
      <c r="U1031" s="21"/>
    </row>
    <row r="1032" spans="1:21" ht="16" hidden="1" thickBot="1" x14ac:dyDescent="0.25">
      <c r="A1032" s="14"/>
      <c r="B1032" s="15"/>
      <c r="C1032" s="16"/>
      <c r="D1032" s="16"/>
      <c r="E1032" s="17"/>
      <c r="F1032" s="17"/>
      <c r="G1032" s="18"/>
      <c r="H1032" s="19"/>
      <c r="I1032" s="20"/>
      <c r="J1032" s="20"/>
      <c r="K1032" s="19"/>
      <c r="L1032" s="19"/>
      <c r="M1032" s="19"/>
      <c r="N1032" s="19"/>
      <c r="O1032" s="19"/>
      <c r="P1032" s="19"/>
      <c r="Q1032" s="19"/>
      <c r="R1032" s="19"/>
      <c r="S1032" s="19"/>
      <c r="T1032" s="19"/>
      <c r="U1032" s="21"/>
    </row>
    <row r="1033" spans="1:21" ht="16" hidden="1" thickBot="1" x14ac:dyDescent="0.25">
      <c r="A1033" s="14">
        <v>2016</v>
      </c>
      <c r="B1033" s="15" t="s">
        <v>33</v>
      </c>
      <c r="C1033" s="16" t="s">
        <v>22</v>
      </c>
      <c r="D1033" s="16"/>
      <c r="E1033" s="17">
        <v>3.4</v>
      </c>
      <c r="F1033" s="17">
        <f t="shared" si="1188"/>
        <v>1.3</v>
      </c>
      <c r="G1033" s="18">
        <v>130</v>
      </c>
      <c r="H1033" s="19">
        <f t="shared" si="1198"/>
        <v>2.2915340547422023</v>
      </c>
      <c r="I1033" s="20">
        <f t="shared" si="1189"/>
        <v>229.15340547422025</v>
      </c>
      <c r="J1033" s="20">
        <v>720</v>
      </c>
      <c r="K1033" s="19">
        <f>2.14*(LOG(H1033,10))+0.2</f>
        <v>0.97067031565645179</v>
      </c>
      <c r="L1033" s="19">
        <f t="shared" ref="L1033" si="1202">10^K1033</f>
        <v>9.3469585259754808</v>
      </c>
      <c r="M1033" s="19">
        <f t="shared" si="1190"/>
        <v>0.37387834103901924</v>
      </c>
      <c r="N1033" s="19">
        <f t="shared" ref="N1033" si="1203">0.923*L1033</f>
        <v>8.6272427194753689</v>
      </c>
      <c r="O1033" s="19">
        <f t="shared" si="1191"/>
        <v>0.34508970877901474</v>
      </c>
      <c r="P1033" s="19">
        <f t="shared" si="1192"/>
        <v>0.71896804981803397</v>
      </c>
      <c r="Q1033" s="19">
        <f t="shared" si="1193"/>
        <v>4.486540092468231</v>
      </c>
      <c r="R1033" s="19">
        <f t="shared" si="1194"/>
        <v>3.364624660595394</v>
      </c>
      <c r="S1033" s="19">
        <f t="shared" si="1195"/>
        <v>7.8511647530636246</v>
      </c>
      <c r="T1033" s="19">
        <f t="shared" si="1196"/>
        <v>0.31404659012254499</v>
      </c>
      <c r="U1033" s="21">
        <f t="shared" si="1197"/>
        <v>17.97420124545085</v>
      </c>
    </row>
    <row r="1034" spans="1:21" ht="16" hidden="1" thickBot="1" x14ac:dyDescent="0.25">
      <c r="A1034" s="14"/>
      <c r="B1034" s="15"/>
      <c r="C1034" s="16"/>
      <c r="D1034" s="16"/>
      <c r="E1034" s="17"/>
      <c r="F1034" s="17"/>
      <c r="G1034" s="18"/>
      <c r="H1034" s="19"/>
      <c r="I1034" s="20"/>
      <c r="J1034" s="20"/>
      <c r="K1034" s="19"/>
      <c r="L1034" s="19"/>
      <c r="M1034" s="19"/>
      <c r="N1034" s="19"/>
      <c r="O1034" s="19"/>
      <c r="P1034" s="19"/>
      <c r="Q1034" s="19"/>
      <c r="R1034" s="19"/>
      <c r="S1034" s="19"/>
      <c r="T1034" s="19"/>
      <c r="U1034" s="21"/>
    </row>
    <row r="1035" spans="1:21" ht="16" hidden="1" thickBot="1" x14ac:dyDescent="0.25">
      <c r="A1035" s="14"/>
      <c r="B1035" s="15"/>
      <c r="C1035" s="16"/>
      <c r="D1035" s="16"/>
      <c r="E1035" s="17"/>
      <c r="F1035" s="17"/>
      <c r="G1035" s="18"/>
      <c r="H1035" s="19"/>
      <c r="I1035" s="20"/>
      <c r="J1035" s="20"/>
      <c r="K1035" s="19"/>
      <c r="L1035" s="19"/>
      <c r="M1035" s="19"/>
      <c r="N1035" s="19"/>
      <c r="O1035" s="19"/>
      <c r="P1035" s="19"/>
      <c r="Q1035" s="19"/>
      <c r="R1035" s="19"/>
      <c r="S1035" s="19"/>
      <c r="T1035" s="19"/>
      <c r="U1035" s="21"/>
    </row>
    <row r="1036" spans="1:21" ht="16" hidden="1" thickBot="1" x14ac:dyDescent="0.25">
      <c r="A1036" s="14"/>
      <c r="B1036" s="15"/>
      <c r="C1036" s="16"/>
      <c r="D1036" s="16"/>
      <c r="E1036" s="17"/>
      <c r="F1036" s="17"/>
      <c r="G1036" s="18"/>
      <c r="H1036" s="19"/>
      <c r="I1036" s="20"/>
      <c r="J1036" s="20"/>
      <c r="K1036" s="19"/>
      <c r="L1036" s="19"/>
      <c r="M1036" s="19"/>
      <c r="N1036" s="19"/>
      <c r="O1036" s="19"/>
      <c r="P1036" s="19"/>
      <c r="Q1036" s="19"/>
      <c r="R1036" s="19"/>
      <c r="S1036" s="19"/>
      <c r="T1036" s="19"/>
      <c r="U1036" s="21"/>
    </row>
    <row r="1037" spans="1:21" ht="16" hidden="1" thickBot="1" x14ac:dyDescent="0.25">
      <c r="A1037" s="14"/>
      <c r="B1037" s="15"/>
      <c r="C1037" s="16"/>
      <c r="D1037" s="16"/>
      <c r="E1037" s="17"/>
      <c r="F1037" s="17"/>
      <c r="G1037" s="18"/>
      <c r="H1037" s="19"/>
      <c r="I1037" s="20"/>
      <c r="J1037" s="20"/>
      <c r="K1037" s="19"/>
      <c r="L1037" s="19"/>
      <c r="M1037" s="19"/>
      <c r="N1037" s="19"/>
      <c r="O1037" s="19"/>
      <c r="P1037" s="19"/>
      <c r="Q1037" s="19"/>
      <c r="R1037" s="19"/>
      <c r="S1037" s="19"/>
      <c r="T1037" s="19"/>
      <c r="U1037" s="21"/>
    </row>
    <row r="1038" spans="1:21" ht="16" hidden="1" thickBot="1" x14ac:dyDescent="0.25">
      <c r="A1038" s="14"/>
      <c r="B1038" s="15"/>
      <c r="C1038" s="16"/>
      <c r="D1038" s="16"/>
      <c r="E1038" s="17"/>
      <c r="F1038" s="17"/>
      <c r="G1038" s="18"/>
      <c r="H1038" s="19"/>
      <c r="I1038" s="20"/>
      <c r="J1038" s="20"/>
      <c r="K1038" s="19"/>
      <c r="L1038" s="19"/>
      <c r="M1038" s="19"/>
      <c r="N1038" s="19"/>
      <c r="O1038" s="19"/>
      <c r="P1038" s="19"/>
      <c r="Q1038" s="19"/>
      <c r="R1038" s="19"/>
      <c r="S1038" s="19"/>
      <c r="T1038" s="19"/>
      <c r="U1038" s="21"/>
    </row>
    <row r="1039" spans="1:21" ht="16" hidden="1" thickBot="1" x14ac:dyDescent="0.25">
      <c r="A1039" s="14">
        <v>2016</v>
      </c>
      <c r="B1039" s="15" t="s">
        <v>33</v>
      </c>
      <c r="C1039" s="16" t="s">
        <v>22</v>
      </c>
      <c r="D1039" s="16"/>
      <c r="E1039" s="17">
        <v>2.9</v>
      </c>
      <c r="F1039" s="17">
        <f t="shared" si="1188"/>
        <v>1.3</v>
      </c>
      <c r="G1039" s="18">
        <v>130</v>
      </c>
      <c r="H1039" s="19">
        <f t="shared" si="1198"/>
        <v>0.73201782304264795</v>
      </c>
      <c r="I1039" s="20">
        <f t="shared" si="1189"/>
        <v>73.201782304264796</v>
      </c>
      <c r="J1039" s="20">
        <v>230</v>
      </c>
      <c r="K1039" s="19">
        <f>2.14*(LOG(H1039,10))+0.2</f>
        <v>-8.9923657628813991E-2</v>
      </c>
      <c r="L1039" s="19">
        <f t="shared" ref="L1039" si="1204">10^K1039</f>
        <v>0.81297341197766604</v>
      </c>
      <c r="M1039" s="19">
        <f t="shared" si="1190"/>
        <v>3.2518936479106642E-2</v>
      </c>
      <c r="N1039" s="19">
        <f t="shared" ref="N1039" si="1205">0.923*L1039</f>
        <v>0.75037445925538582</v>
      </c>
      <c r="O1039" s="19">
        <f t="shared" si="1191"/>
        <v>3.0014978370215432E-2</v>
      </c>
      <c r="P1039" s="19">
        <f t="shared" si="1192"/>
        <v>6.2533914849322081E-2</v>
      </c>
      <c r="Q1039" s="19">
        <f t="shared" si="1193"/>
        <v>0.3902272377492797</v>
      </c>
      <c r="R1039" s="19">
        <f t="shared" si="1194"/>
        <v>0.29264603910960046</v>
      </c>
      <c r="S1039" s="19">
        <f t="shared" si="1195"/>
        <v>0.68287327685888011</v>
      </c>
      <c r="T1039" s="19">
        <f t="shared" si="1196"/>
        <v>2.7314931074355203E-2</v>
      </c>
      <c r="U1039" s="21">
        <f t="shared" si="1197"/>
        <v>1.5633478712330517</v>
      </c>
    </row>
    <row r="1040" spans="1:21" ht="16" hidden="1" thickBot="1" x14ac:dyDescent="0.25">
      <c r="A1040" s="14"/>
      <c r="B1040" s="15"/>
      <c r="C1040" s="16"/>
      <c r="D1040" s="16"/>
      <c r="E1040" s="17"/>
      <c r="F1040" s="17"/>
      <c r="G1040" s="18"/>
      <c r="H1040" s="19"/>
      <c r="I1040" s="20"/>
      <c r="J1040" s="20"/>
      <c r="K1040" s="19"/>
      <c r="L1040" s="19"/>
      <c r="M1040" s="19"/>
      <c r="N1040" s="19"/>
      <c r="O1040" s="19"/>
      <c r="P1040" s="19"/>
      <c r="Q1040" s="19"/>
      <c r="R1040" s="19"/>
      <c r="S1040" s="19"/>
      <c r="T1040" s="19"/>
      <c r="U1040" s="21"/>
    </row>
    <row r="1041" spans="1:21" ht="16" hidden="1" thickBot="1" x14ac:dyDescent="0.25">
      <c r="A1041" s="14"/>
      <c r="B1041" s="15"/>
      <c r="C1041" s="16"/>
      <c r="D1041" s="16"/>
      <c r="E1041" s="17"/>
      <c r="F1041" s="17"/>
      <c r="G1041" s="18"/>
      <c r="H1041" s="19"/>
      <c r="I1041" s="20"/>
      <c r="J1041" s="20"/>
      <c r="K1041" s="19"/>
      <c r="L1041" s="19"/>
      <c r="M1041" s="19"/>
      <c r="N1041" s="19"/>
      <c r="O1041" s="19"/>
      <c r="P1041" s="19"/>
      <c r="Q1041" s="19"/>
      <c r="R1041" s="19"/>
      <c r="S1041" s="19"/>
      <c r="T1041" s="19"/>
      <c r="U1041" s="21"/>
    </row>
    <row r="1042" spans="1:21" ht="16" hidden="1" thickBot="1" x14ac:dyDescent="0.25">
      <c r="A1042" s="14">
        <v>2016</v>
      </c>
      <c r="B1042" s="15" t="s">
        <v>33</v>
      </c>
      <c r="C1042" s="16" t="s">
        <v>22</v>
      </c>
      <c r="D1042" s="16"/>
      <c r="E1042" s="17">
        <v>3.2</v>
      </c>
      <c r="F1042" s="17">
        <f t="shared" si="1188"/>
        <v>1.3</v>
      </c>
      <c r="G1042" s="18">
        <v>130</v>
      </c>
      <c r="H1042" s="19">
        <f t="shared" si="1198"/>
        <v>1.5276893698281351</v>
      </c>
      <c r="I1042" s="20">
        <f t="shared" si="1189"/>
        <v>152.7689369828135</v>
      </c>
      <c r="J1042" s="20">
        <v>480</v>
      </c>
      <c r="K1042" s="19">
        <f>2.14*(LOG(H1042,10))+0.2</f>
        <v>0.59383502127729404</v>
      </c>
      <c r="L1042" s="19">
        <f t="shared" ref="L1042" si="1206">10^K1042</f>
        <v>3.9249580673158659</v>
      </c>
      <c r="M1042" s="19">
        <f t="shared" ref="M1042:M1122" si="1207">L1042*40/1000</f>
        <v>0.15699832269263464</v>
      </c>
      <c r="N1042" s="19">
        <f t="shared" ref="N1042" si="1208">0.923*L1042</f>
        <v>3.6227362961325444</v>
      </c>
      <c r="O1042" s="19">
        <f t="shared" ref="O1042:O1105" si="1209">N1042*40/1000</f>
        <v>0.1449094518453018</v>
      </c>
      <c r="P1042" s="19">
        <f t="shared" ref="P1042:P1105" si="1210">M1042+O1042</f>
        <v>0.30190777453793644</v>
      </c>
      <c r="Q1042" s="19">
        <f t="shared" ref="Q1042:Q1122" si="1211">L1042*0.48</f>
        <v>1.8839798723116157</v>
      </c>
      <c r="R1042" s="19">
        <f t="shared" ref="R1042:R1105" si="1212">N1042*0.39</f>
        <v>1.4128671554916923</v>
      </c>
      <c r="S1042" s="19">
        <f t="shared" ref="S1042:S1105" si="1213">R1042+Q1042</f>
        <v>3.2968470278033077</v>
      </c>
      <c r="T1042" s="19">
        <f t="shared" ref="T1042:T1105" si="1214">S1042*40/1000</f>
        <v>0.13187388111213233</v>
      </c>
      <c r="U1042" s="21">
        <f t="shared" ref="U1042:U1122" si="1215">(L1042+N1042)</f>
        <v>7.5476943634484108</v>
      </c>
    </row>
    <row r="1043" spans="1:21" ht="16" hidden="1" thickBot="1" x14ac:dyDescent="0.25">
      <c r="A1043" s="14"/>
      <c r="B1043" s="15"/>
      <c r="C1043" s="16"/>
      <c r="D1043" s="16"/>
      <c r="E1043" s="17"/>
      <c r="F1043" s="17"/>
      <c r="G1043" s="18"/>
      <c r="H1043" s="19"/>
      <c r="I1043" s="20"/>
      <c r="J1043" s="20"/>
      <c r="K1043" s="19"/>
      <c r="L1043" s="19"/>
      <c r="M1043" s="19"/>
      <c r="N1043" s="19"/>
      <c r="O1043" s="19"/>
      <c r="P1043" s="19"/>
      <c r="Q1043" s="19"/>
      <c r="R1043" s="19"/>
      <c r="S1043" s="19"/>
      <c r="T1043" s="19"/>
      <c r="U1043" s="21"/>
    </row>
    <row r="1044" spans="1:21" ht="16" hidden="1" thickBot="1" x14ac:dyDescent="0.25">
      <c r="A1044" s="14"/>
      <c r="B1044" s="15"/>
      <c r="C1044" s="16"/>
      <c r="D1044" s="16"/>
      <c r="E1044" s="17"/>
      <c r="F1044" s="17"/>
      <c r="G1044" s="18"/>
      <c r="H1044" s="19"/>
      <c r="I1044" s="20"/>
      <c r="J1044" s="20"/>
      <c r="K1044" s="19"/>
      <c r="L1044" s="19"/>
      <c r="M1044" s="19"/>
      <c r="N1044" s="19"/>
      <c r="O1044" s="19"/>
      <c r="P1044" s="19"/>
      <c r="Q1044" s="19"/>
      <c r="R1044" s="19"/>
      <c r="S1044" s="19"/>
      <c r="T1044" s="19"/>
      <c r="U1044" s="21"/>
    </row>
    <row r="1045" spans="1:21" ht="16" hidden="1" thickBot="1" x14ac:dyDescent="0.25">
      <c r="A1045" s="14"/>
      <c r="B1045" s="15"/>
      <c r="C1045" s="16"/>
      <c r="D1045" s="16"/>
      <c r="E1045" s="17"/>
      <c r="F1045" s="17"/>
      <c r="G1045" s="18"/>
      <c r="H1045" s="19"/>
      <c r="I1045" s="20"/>
      <c r="J1045" s="20"/>
      <c r="K1045" s="19"/>
      <c r="L1045" s="19"/>
      <c r="M1045" s="19"/>
      <c r="N1045" s="19"/>
      <c r="O1045" s="19"/>
      <c r="P1045" s="19"/>
      <c r="Q1045" s="19"/>
      <c r="R1045" s="19"/>
      <c r="S1045" s="19"/>
      <c r="T1045" s="19"/>
      <c r="U1045" s="21"/>
    </row>
    <row r="1046" spans="1:21" ht="16" hidden="1" thickBot="1" x14ac:dyDescent="0.25">
      <c r="A1046" s="14">
        <v>2016</v>
      </c>
      <c r="B1046" s="15" t="s">
        <v>33</v>
      </c>
      <c r="C1046" s="16" t="s">
        <v>22</v>
      </c>
      <c r="D1046" s="16"/>
      <c r="E1046" s="17">
        <v>2.9</v>
      </c>
      <c r="F1046" s="17">
        <f t="shared" ref="F1046:F1107" si="1216">G1046/100</f>
        <v>1.3</v>
      </c>
      <c r="G1046" s="18">
        <v>130</v>
      </c>
      <c r="H1046" s="19">
        <f t="shared" si="1198"/>
        <v>0.73201782304264795</v>
      </c>
      <c r="I1046" s="20">
        <f t="shared" ref="I1046:I1107" si="1217">J1046/3.142</f>
        <v>73.201782304264796</v>
      </c>
      <c r="J1046" s="20">
        <v>230</v>
      </c>
      <c r="K1046" s="19">
        <f>2.14*(LOG(H1046,10))+0.2</f>
        <v>-8.9923657628813991E-2</v>
      </c>
      <c r="L1046" s="19">
        <f t="shared" ref="L1046" si="1218">10^K1046</f>
        <v>0.81297341197766604</v>
      </c>
      <c r="M1046" s="19">
        <f t="shared" si="1207"/>
        <v>3.2518936479106642E-2</v>
      </c>
      <c r="N1046" s="19">
        <f t="shared" ref="N1046" si="1219">0.923*L1046</f>
        <v>0.75037445925538582</v>
      </c>
      <c r="O1046" s="19">
        <f t="shared" si="1209"/>
        <v>3.0014978370215432E-2</v>
      </c>
      <c r="P1046" s="19">
        <f t="shared" si="1210"/>
        <v>6.2533914849322081E-2</v>
      </c>
      <c r="Q1046" s="19">
        <f t="shared" si="1211"/>
        <v>0.3902272377492797</v>
      </c>
      <c r="R1046" s="19">
        <f t="shared" si="1212"/>
        <v>0.29264603910960046</v>
      </c>
      <c r="S1046" s="19">
        <f t="shared" si="1213"/>
        <v>0.68287327685888011</v>
      </c>
      <c r="T1046" s="19">
        <f t="shared" si="1214"/>
        <v>2.7314931074355203E-2</v>
      </c>
      <c r="U1046" s="21">
        <f t="shared" si="1215"/>
        <v>1.5633478712330517</v>
      </c>
    </row>
    <row r="1047" spans="1:21" ht="16" hidden="1" thickBot="1" x14ac:dyDescent="0.25">
      <c r="A1047" s="14"/>
      <c r="B1047" s="15"/>
      <c r="C1047" s="16"/>
      <c r="D1047" s="16"/>
      <c r="E1047" s="17"/>
      <c r="F1047" s="17"/>
      <c r="G1047" s="18"/>
      <c r="H1047" s="19"/>
      <c r="I1047" s="20"/>
      <c r="J1047" s="20"/>
      <c r="K1047" s="19"/>
      <c r="L1047" s="19"/>
      <c r="M1047" s="19"/>
      <c r="N1047" s="19"/>
      <c r="O1047" s="19"/>
      <c r="P1047" s="19"/>
      <c r="Q1047" s="19"/>
      <c r="R1047" s="19"/>
      <c r="S1047" s="19"/>
      <c r="T1047" s="19"/>
      <c r="U1047" s="21"/>
    </row>
    <row r="1048" spans="1:21" ht="16" hidden="1" thickBot="1" x14ac:dyDescent="0.25">
      <c r="A1048" s="14"/>
      <c r="B1048" s="15"/>
      <c r="C1048" s="16"/>
      <c r="D1048" s="16"/>
      <c r="E1048" s="17"/>
      <c r="F1048" s="17"/>
      <c r="G1048" s="18"/>
      <c r="H1048" s="19"/>
      <c r="I1048" s="20"/>
      <c r="J1048" s="20"/>
      <c r="K1048" s="19"/>
      <c r="L1048" s="19"/>
      <c r="M1048" s="19"/>
      <c r="N1048" s="19"/>
      <c r="O1048" s="19"/>
      <c r="P1048" s="19"/>
      <c r="Q1048" s="19"/>
      <c r="R1048" s="19"/>
      <c r="S1048" s="19"/>
      <c r="T1048" s="19"/>
      <c r="U1048" s="21"/>
    </row>
    <row r="1049" spans="1:21" ht="16" hidden="1" thickBot="1" x14ac:dyDescent="0.25">
      <c r="A1049" s="14"/>
      <c r="B1049" s="15"/>
      <c r="C1049" s="16"/>
      <c r="D1049" s="16"/>
      <c r="E1049" s="17"/>
      <c r="F1049" s="17"/>
      <c r="G1049" s="18"/>
      <c r="H1049" s="19"/>
      <c r="I1049" s="20"/>
      <c r="J1049" s="20"/>
      <c r="K1049" s="19"/>
      <c r="L1049" s="19"/>
      <c r="M1049" s="19"/>
      <c r="N1049" s="19"/>
      <c r="O1049" s="19"/>
      <c r="P1049" s="19"/>
      <c r="Q1049" s="19"/>
      <c r="R1049" s="19"/>
      <c r="S1049" s="19"/>
      <c r="T1049" s="19"/>
      <c r="U1049" s="21"/>
    </row>
    <row r="1050" spans="1:21" ht="16" hidden="1" thickBot="1" x14ac:dyDescent="0.25">
      <c r="A1050" s="14"/>
      <c r="B1050" s="15"/>
      <c r="C1050" s="16"/>
      <c r="D1050" s="16"/>
      <c r="E1050" s="17"/>
      <c r="F1050" s="17"/>
      <c r="G1050" s="18"/>
      <c r="H1050" s="19"/>
      <c r="I1050" s="20"/>
      <c r="J1050" s="20"/>
      <c r="K1050" s="19"/>
      <c r="L1050" s="19"/>
      <c r="M1050" s="19"/>
      <c r="N1050" s="19"/>
      <c r="O1050" s="19"/>
      <c r="P1050" s="19"/>
      <c r="Q1050" s="19"/>
      <c r="R1050" s="19"/>
      <c r="S1050" s="19"/>
      <c r="T1050" s="19"/>
      <c r="U1050" s="21"/>
    </row>
    <row r="1051" spans="1:21" ht="16" hidden="1" thickBot="1" x14ac:dyDescent="0.25">
      <c r="A1051" s="14">
        <v>2016</v>
      </c>
      <c r="B1051" s="15" t="s">
        <v>33</v>
      </c>
      <c r="C1051" s="16" t="s">
        <v>22</v>
      </c>
      <c r="D1051" s="16"/>
      <c r="E1051" s="17">
        <v>3.35</v>
      </c>
      <c r="F1051" s="17">
        <f t="shared" si="1216"/>
        <v>1.4</v>
      </c>
      <c r="G1051" s="18">
        <v>140</v>
      </c>
      <c r="H1051" s="19">
        <f t="shared" ref="H1051:H1114" si="1220">I1051/100</f>
        <v>0.7479312539783578</v>
      </c>
      <c r="I1051" s="20">
        <f t="shared" si="1217"/>
        <v>74.79312539783578</v>
      </c>
      <c r="J1051" s="20">
        <v>235</v>
      </c>
      <c r="K1051" s="19">
        <f t="shared" ref="K1051:K1052" si="1221">2.14*(LOG(H1051,10))+0.2</f>
        <v>-6.9936001444946938E-2</v>
      </c>
      <c r="L1051" s="19">
        <f t="shared" ref="L1051:L1052" si="1222">10^K1051</f>
        <v>0.85126347294904792</v>
      </c>
      <c r="M1051" s="19">
        <f t="shared" si="1207"/>
        <v>3.4050538917961913E-2</v>
      </c>
      <c r="N1051" s="19">
        <f t="shared" ref="N1051:N1052" si="1223">0.923*L1051</f>
        <v>0.78571618553197131</v>
      </c>
      <c r="O1051" s="19">
        <f t="shared" si="1209"/>
        <v>3.1428647421278856E-2</v>
      </c>
      <c r="P1051" s="19">
        <f t="shared" si="1210"/>
        <v>6.5479186339240769E-2</v>
      </c>
      <c r="Q1051" s="19">
        <f t="shared" si="1211"/>
        <v>0.40860646701554298</v>
      </c>
      <c r="R1051" s="19">
        <f t="shared" si="1212"/>
        <v>0.30642931235746884</v>
      </c>
      <c r="S1051" s="19">
        <f t="shared" si="1213"/>
        <v>0.71503577937301177</v>
      </c>
      <c r="T1051" s="19">
        <f t="shared" si="1214"/>
        <v>2.8601431174920471E-2</v>
      </c>
      <c r="U1051" s="21">
        <f t="shared" si="1215"/>
        <v>1.6369796584810192</v>
      </c>
    </row>
    <row r="1052" spans="1:21" ht="16" hidden="1" thickBot="1" x14ac:dyDescent="0.25">
      <c r="A1052" s="14">
        <v>2016</v>
      </c>
      <c r="B1052" s="15" t="s">
        <v>33</v>
      </c>
      <c r="C1052" s="16" t="s">
        <v>22</v>
      </c>
      <c r="D1052" s="16"/>
      <c r="E1052" s="17">
        <v>3.1</v>
      </c>
      <c r="F1052" s="17">
        <f t="shared" si="1216"/>
        <v>1.4</v>
      </c>
      <c r="G1052" s="18">
        <v>140</v>
      </c>
      <c r="H1052" s="19">
        <f t="shared" si="1220"/>
        <v>1.0025461489497136</v>
      </c>
      <c r="I1052" s="20">
        <f t="shared" si="1217"/>
        <v>100.25461489497135</v>
      </c>
      <c r="J1052" s="20">
        <v>315</v>
      </c>
      <c r="K1052" s="19">
        <f t="shared" si="1221"/>
        <v>0.20236335840328246</v>
      </c>
      <c r="L1052" s="19">
        <f t="shared" si="1222"/>
        <v>1.5935414276381847</v>
      </c>
      <c r="M1052" s="19">
        <f t="shared" si="1207"/>
        <v>6.3741657105527386E-2</v>
      </c>
      <c r="N1052" s="19">
        <f t="shared" si="1223"/>
        <v>1.4708387377100445</v>
      </c>
      <c r="O1052" s="19">
        <f t="shared" si="1209"/>
        <v>5.8833549508401778E-2</v>
      </c>
      <c r="P1052" s="19">
        <f t="shared" si="1210"/>
        <v>0.12257520661392916</v>
      </c>
      <c r="Q1052" s="19">
        <f t="shared" si="1211"/>
        <v>0.76489988526632868</v>
      </c>
      <c r="R1052" s="19">
        <f t="shared" si="1212"/>
        <v>0.57362710770691738</v>
      </c>
      <c r="S1052" s="19">
        <f t="shared" si="1213"/>
        <v>1.3385269929732462</v>
      </c>
      <c r="T1052" s="19">
        <f t="shared" si="1214"/>
        <v>5.3541079718929852E-2</v>
      </c>
      <c r="U1052" s="21">
        <f t="shared" si="1215"/>
        <v>3.0643801653482292</v>
      </c>
    </row>
    <row r="1053" spans="1:21" ht="16" hidden="1" thickBot="1" x14ac:dyDescent="0.25">
      <c r="A1053" s="14"/>
      <c r="B1053" s="15"/>
      <c r="C1053" s="16"/>
      <c r="D1053" s="16"/>
      <c r="E1053" s="17"/>
      <c r="F1053" s="17"/>
      <c r="G1053" s="18"/>
      <c r="H1053" s="19"/>
      <c r="I1053" s="20"/>
      <c r="J1053" s="20"/>
      <c r="K1053" s="19"/>
      <c r="L1053" s="19"/>
      <c r="M1053" s="19"/>
      <c r="N1053" s="19"/>
      <c r="O1053" s="19"/>
      <c r="P1053" s="19"/>
      <c r="Q1053" s="19"/>
      <c r="R1053" s="19"/>
      <c r="S1053" s="19"/>
      <c r="T1053" s="19"/>
      <c r="U1053" s="21"/>
    </row>
    <row r="1054" spans="1:21" ht="16" hidden="1" thickBot="1" x14ac:dyDescent="0.25">
      <c r="A1054" s="14"/>
      <c r="B1054" s="15"/>
      <c r="C1054" s="16"/>
      <c r="D1054" s="16"/>
      <c r="E1054" s="17"/>
      <c r="F1054" s="17"/>
      <c r="G1054" s="18"/>
      <c r="H1054" s="19"/>
      <c r="I1054" s="20"/>
      <c r="J1054" s="20"/>
      <c r="K1054" s="19"/>
      <c r="L1054" s="19"/>
      <c r="M1054" s="19"/>
      <c r="N1054" s="19"/>
      <c r="O1054" s="19"/>
      <c r="P1054" s="19"/>
      <c r="Q1054" s="19"/>
      <c r="R1054" s="19"/>
      <c r="S1054" s="19"/>
      <c r="T1054" s="19"/>
      <c r="U1054" s="21"/>
    </row>
    <row r="1055" spans="1:21" ht="16" hidden="1" thickBot="1" x14ac:dyDescent="0.25">
      <c r="A1055" s="14">
        <v>2016</v>
      </c>
      <c r="B1055" s="15" t="s">
        <v>33</v>
      </c>
      <c r="C1055" s="16" t="s">
        <v>22</v>
      </c>
      <c r="D1055" s="16"/>
      <c r="E1055" s="17">
        <v>3.95</v>
      </c>
      <c r="F1055" s="17">
        <f t="shared" si="1216"/>
        <v>1.4</v>
      </c>
      <c r="G1055" s="18">
        <v>140</v>
      </c>
      <c r="H1055" s="19">
        <f t="shared" si="1220"/>
        <v>1.0407383831954169</v>
      </c>
      <c r="I1055" s="20">
        <f t="shared" si="1217"/>
        <v>104.07383831954169</v>
      </c>
      <c r="J1055" s="20">
        <v>327</v>
      </c>
      <c r="K1055" s="19">
        <f>2.14*(LOG(H1055,10))+0.2</f>
        <v>0.23711096398654949</v>
      </c>
      <c r="L1055" s="19">
        <f t="shared" ref="L1055" si="1224">10^K1055</f>
        <v>1.7262789068498343</v>
      </c>
      <c r="M1055" s="19">
        <f t="shared" si="1207"/>
        <v>6.9051156273993372E-2</v>
      </c>
      <c r="N1055" s="19">
        <f t="shared" ref="N1055" si="1225">0.923*L1055</f>
        <v>1.5933554310223972</v>
      </c>
      <c r="O1055" s="19">
        <f t="shared" si="1209"/>
        <v>6.3734217240895882E-2</v>
      </c>
      <c r="P1055" s="19">
        <f t="shared" si="1210"/>
        <v>0.13278537351488925</v>
      </c>
      <c r="Q1055" s="19">
        <f t="shared" si="1211"/>
        <v>0.82861387528792041</v>
      </c>
      <c r="R1055" s="19">
        <f t="shared" si="1212"/>
        <v>0.62140861809873493</v>
      </c>
      <c r="S1055" s="19">
        <f t="shared" si="1213"/>
        <v>1.4500224933866552</v>
      </c>
      <c r="T1055" s="19">
        <f t="shared" si="1214"/>
        <v>5.8000899735466203E-2</v>
      </c>
      <c r="U1055" s="21">
        <f t="shared" si="1215"/>
        <v>3.3196343378722313</v>
      </c>
    </row>
    <row r="1056" spans="1:21" ht="16" hidden="1" thickBot="1" x14ac:dyDescent="0.25">
      <c r="A1056" s="14"/>
      <c r="B1056" s="15"/>
      <c r="C1056" s="16"/>
      <c r="D1056" s="16"/>
      <c r="E1056" s="17"/>
      <c r="F1056" s="17"/>
      <c r="G1056" s="18"/>
      <c r="H1056" s="19"/>
      <c r="I1056" s="20"/>
      <c r="J1056" s="20"/>
      <c r="K1056" s="19"/>
      <c r="L1056" s="19"/>
      <c r="M1056" s="19"/>
      <c r="N1056" s="19"/>
      <c r="O1056" s="19"/>
      <c r="P1056" s="19"/>
      <c r="Q1056" s="19"/>
      <c r="R1056" s="19"/>
      <c r="S1056" s="19"/>
      <c r="T1056" s="19"/>
      <c r="U1056" s="21"/>
    </row>
    <row r="1057" spans="1:21" ht="16" hidden="1" thickBot="1" x14ac:dyDescent="0.25">
      <c r="A1057" s="14">
        <v>2016</v>
      </c>
      <c r="B1057" s="15" t="s">
        <v>33</v>
      </c>
      <c r="C1057" s="16" t="s">
        <v>22</v>
      </c>
      <c r="D1057" s="16"/>
      <c r="E1057" s="17">
        <v>3.1</v>
      </c>
      <c r="F1057" s="17">
        <f t="shared" si="1216"/>
        <v>1.25</v>
      </c>
      <c r="G1057" s="18">
        <v>125</v>
      </c>
      <c r="H1057" s="19">
        <f t="shared" si="1220"/>
        <v>1.161680458306811</v>
      </c>
      <c r="I1057" s="20">
        <f t="shared" si="1217"/>
        <v>116.16804583068109</v>
      </c>
      <c r="J1057" s="20">
        <v>365</v>
      </c>
      <c r="K1057" s="19">
        <f>2.14*(LOG(H1057,10))+0.2</f>
        <v>0.33928550323039319</v>
      </c>
      <c r="L1057" s="19">
        <f t="shared" ref="L1057" si="1226">10^K1057</f>
        <v>2.1841653003834161</v>
      </c>
      <c r="M1057" s="19">
        <f t="shared" ref="M1057" si="1227">L1057*40/1000</f>
        <v>8.7366612015336645E-2</v>
      </c>
      <c r="N1057" s="19">
        <f t="shared" ref="N1057" si="1228">0.923*L1057</f>
        <v>2.0159845722538932</v>
      </c>
      <c r="O1057" s="19">
        <f t="shared" ref="O1057" si="1229">N1057*40/1000</f>
        <v>8.0639382890155736E-2</v>
      </c>
      <c r="P1057" s="19">
        <f t="shared" ref="P1057" si="1230">M1057+O1057</f>
        <v>0.1680059949054924</v>
      </c>
      <c r="Q1057" s="19">
        <f t="shared" ref="Q1057" si="1231">L1057*0.48</f>
        <v>1.0483993441840396</v>
      </c>
      <c r="R1057" s="19">
        <f t="shared" ref="R1057" si="1232">N1057*0.39</f>
        <v>0.78623398317901838</v>
      </c>
      <c r="S1057" s="19">
        <f t="shared" ref="S1057" si="1233">R1057+Q1057</f>
        <v>1.834633327363058</v>
      </c>
      <c r="T1057" s="19">
        <f t="shared" ref="T1057" si="1234">S1057*40/1000</f>
        <v>7.3385333094522318E-2</v>
      </c>
      <c r="U1057" s="21">
        <f t="shared" ref="U1057" si="1235">(L1057+N1057)</f>
        <v>4.2001498726373097</v>
      </c>
    </row>
    <row r="1058" spans="1:21" ht="16" hidden="1" thickBot="1" x14ac:dyDescent="0.25">
      <c r="A1058" s="14"/>
      <c r="B1058" s="15"/>
      <c r="C1058" s="16"/>
      <c r="D1058" s="16"/>
      <c r="E1058" s="17"/>
      <c r="F1058" s="17"/>
      <c r="G1058" s="18"/>
      <c r="H1058" s="19"/>
      <c r="I1058" s="20"/>
      <c r="J1058" s="20"/>
      <c r="K1058" s="19"/>
      <c r="L1058" s="19"/>
      <c r="M1058" s="19"/>
      <c r="N1058" s="19"/>
      <c r="O1058" s="19"/>
      <c r="P1058" s="19"/>
      <c r="Q1058" s="19"/>
      <c r="R1058" s="19"/>
      <c r="S1058" s="19"/>
      <c r="T1058" s="19"/>
      <c r="U1058" s="21"/>
    </row>
    <row r="1059" spans="1:21" ht="16" hidden="1" thickBot="1" x14ac:dyDescent="0.25">
      <c r="A1059" s="14"/>
      <c r="B1059" s="15"/>
      <c r="C1059" s="16"/>
      <c r="D1059" s="16"/>
      <c r="E1059" s="17"/>
      <c r="F1059" s="17"/>
      <c r="G1059" s="18"/>
      <c r="H1059" s="19"/>
      <c r="I1059" s="20"/>
      <c r="J1059" s="20"/>
      <c r="K1059" s="19"/>
      <c r="L1059" s="19"/>
      <c r="M1059" s="19"/>
      <c r="N1059" s="19"/>
      <c r="O1059" s="19"/>
      <c r="P1059" s="19"/>
      <c r="Q1059" s="19"/>
      <c r="R1059" s="19"/>
      <c r="S1059" s="19"/>
      <c r="T1059" s="19"/>
      <c r="U1059" s="21"/>
    </row>
    <row r="1060" spans="1:21" ht="16" hidden="1" thickBot="1" x14ac:dyDescent="0.25">
      <c r="A1060" s="14"/>
      <c r="B1060" s="15"/>
      <c r="C1060" s="16"/>
      <c r="D1060" s="16"/>
      <c r="E1060" s="17"/>
      <c r="F1060" s="17"/>
      <c r="G1060" s="18"/>
      <c r="H1060" s="19"/>
      <c r="I1060" s="20"/>
      <c r="J1060" s="20"/>
      <c r="K1060" s="19"/>
      <c r="L1060" s="19"/>
      <c r="M1060" s="19"/>
      <c r="N1060" s="19"/>
      <c r="O1060" s="19"/>
      <c r="P1060" s="19"/>
      <c r="Q1060" s="19"/>
      <c r="R1060" s="19"/>
      <c r="S1060" s="19"/>
      <c r="T1060" s="19"/>
      <c r="U1060" s="21"/>
    </row>
    <row r="1061" spans="1:21" ht="16" hidden="1" thickBot="1" x14ac:dyDescent="0.25">
      <c r="A1061" s="14"/>
      <c r="B1061" s="15"/>
      <c r="C1061" s="16"/>
      <c r="D1061" s="16"/>
      <c r="E1061" s="17"/>
      <c r="F1061" s="17"/>
      <c r="G1061" s="18"/>
      <c r="H1061" s="19"/>
      <c r="I1061" s="20"/>
      <c r="J1061" s="20"/>
      <c r="K1061" s="19"/>
      <c r="L1061" s="19"/>
      <c r="M1061" s="19"/>
      <c r="N1061" s="19"/>
      <c r="O1061" s="19"/>
      <c r="P1061" s="19"/>
      <c r="Q1061" s="19"/>
      <c r="R1061" s="19"/>
      <c r="S1061" s="19"/>
      <c r="T1061" s="19"/>
      <c r="U1061" s="21"/>
    </row>
    <row r="1062" spans="1:21" ht="16" hidden="1" thickBot="1" x14ac:dyDescent="0.25">
      <c r="A1062" s="14"/>
      <c r="B1062" s="15"/>
      <c r="C1062" s="16"/>
      <c r="D1062" s="16"/>
      <c r="E1062" s="17"/>
      <c r="F1062" s="17"/>
      <c r="G1062" s="18"/>
      <c r="H1062" s="19"/>
      <c r="I1062" s="20"/>
      <c r="J1062" s="20"/>
      <c r="K1062" s="19"/>
      <c r="L1062" s="19"/>
      <c r="M1062" s="19"/>
      <c r="N1062" s="19"/>
      <c r="O1062" s="19"/>
      <c r="P1062" s="19"/>
      <c r="Q1062" s="19"/>
      <c r="R1062" s="19"/>
      <c r="S1062" s="19"/>
      <c r="T1062" s="19"/>
      <c r="U1062" s="21"/>
    </row>
    <row r="1063" spans="1:21" ht="16" hidden="1" thickBot="1" x14ac:dyDescent="0.25">
      <c r="A1063" s="14"/>
      <c r="B1063" s="15"/>
      <c r="C1063" s="16"/>
      <c r="D1063" s="16"/>
      <c r="E1063" s="17"/>
      <c r="F1063" s="17"/>
      <c r="G1063" s="18"/>
      <c r="H1063" s="19"/>
      <c r="I1063" s="20"/>
      <c r="J1063" s="20"/>
      <c r="K1063" s="19"/>
      <c r="L1063" s="19"/>
      <c r="M1063" s="19"/>
      <c r="N1063" s="19"/>
      <c r="O1063" s="19"/>
      <c r="P1063" s="19"/>
      <c r="Q1063" s="19"/>
      <c r="R1063" s="19"/>
      <c r="S1063" s="19"/>
      <c r="T1063" s="19"/>
      <c r="U1063" s="21"/>
    </row>
    <row r="1064" spans="1:21" ht="16" hidden="1" thickBot="1" x14ac:dyDescent="0.25">
      <c r="A1064" s="14"/>
      <c r="B1064" s="15"/>
      <c r="C1064" s="16"/>
      <c r="D1064" s="16"/>
      <c r="E1064" s="17"/>
      <c r="F1064" s="17"/>
      <c r="G1064" s="18"/>
      <c r="H1064" s="19"/>
      <c r="I1064" s="20"/>
      <c r="J1064" s="20"/>
      <c r="K1064" s="19"/>
      <c r="L1064" s="19"/>
      <c r="M1064" s="19"/>
      <c r="N1064" s="19"/>
      <c r="O1064" s="19"/>
      <c r="P1064" s="19"/>
      <c r="Q1064" s="19"/>
      <c r="R1064" s="19"/>
      <c r="S1064" s="19"/>
      <c r="T1064" s="19"/>
      <c r="U1064" s="21"/>
    </row>
    <row r="1065" spans="1:21" ht="16" hidden="1" thickBot="1" x14ac:dyDescent="0.25">
      <c r="A1065" s="14"/>
      <c r="B1065" s="15"/>
      <c r="C1065" s="16"/>
      <c r="D1065" s="16"/>
      <c r="E1065" s="17"/>
      <c r="F1065" s="17"/>
      <c r="G1065" s="18"/>
      <c r="H1065" s="19"/>
      <c r="I1065" s="20"/>
      <c r="J1065" s="20"/>
      <c r="K1065" s="19"/>
      <c r="L1065" s="19"/>
      <c r="M1065" s="19"/>
      <c r="N1065" s="19"/>
      <c r="O1065" s="19"/>
      <c r="P1065" s="19"/>
      <c r="Q1065" s="19"/>
      <c r="R1065" s="19"/>
      <c r="S1065" s="19"/>
      <c r="T1065" s="19"/>
      <c r="U1065" s="21"/>
    </row>
    <row r="1066" spans="1:21" ht="16" hidden="1" thickBot="1" x14ac:dyDescent="0.25">
      <c r="A1066" s="14"/>
      <c r="B1066" s="15"/>
      <c r="C1066" s="16"/>
      <c r="D1066" s="16"/>
      <c r="E1066" s="17"/>
      <c r="F1066" s="17"/>
      <c r="G1066" s="18"/>
      <c r="H1066" s="19"/>
      <c r="I1066" s="20"/>
      <c r="J1066" s="20"/>
      <c r="K1066" s="19"/>
      <c r="L1066" s="19"/>
      <c r="M1066" s="19"/>
      <c r="N1066" s="19"/>
      <c r="O1066" s="19"/>
      <c r="P1066" s="19"/>
      <c r="Q1066" s="19"/>
      <c r="R1066" s="19"/>
      <c r="S1066" s="19"/>
      <c r="T1066" s="19"/>
      <c r="U1066" s="21"/>
    </row>
    <row r="1067" spans="1:21" ht="16" hidden="1" thickBot="1" x14ac:dyDescent="0.25">
      <c r="A1067" s="14"/>
      <c r="B1067" s="15"/>
      <c r="C1067" s="16"/>
      <c r="D1067" s="16"/>
      <c r="E1067" s="17"/>
      <c r="F1067" s="17"/>
      <c r="G1067" s="18"/>
      <c r="H1067" s="19"/>
      <c r="I1067" s="20"/>
      <c r="J1067" s="20"/>
      <c r="K1067" s="19"/>
      <c r="L1067" s="19"/>
      <c r="M1067" s="19"/>
      <c r="N1067" s="19"/>
      <c r="O1067" s="19"/>
      <c r="P1067" s="19"/>
      <c r="Q1067" s="19"/>
      <c r="R1067" s="19"/>
      <c r="S1067" s="19"/>
      <c r="T1067" s="19"/>
      <c r="U1067" s="21"/>
    </row>
    <row r="1068" spans="1:21" ht="16" hidden="1" thickBot="1" x14ac:dyDescent="0.25">
      <c r="A1068" s="14"/>
      <c r="B1068" s="15"/>
      <c r="C1068" s="16"/>
      <c r="D1068" s="16"/>
      <c r="E1068" s="17"/>
      <c r="F1068" s="17"/>
      <c r="G1068" s="18"/>
      <c r="H1068" s="19"/>
      <c r="I1068" s="20"/>
      <c r="J1068" s="20"/>
      <c r="K1068" s="19"/>
      <c r="L1068" s="19"/>
      <c r="M1068" s="19"/>
      <c r="N1068" s="19"/>
      <c r="O1068" s="19"/>
      <c r="P1068" s="19"/>
      <c r="Q1068" s="19"/>
      <c r="R1068" s="19"/>
      <c r="S1068" s="19"/>
      <c r="T1068" s="19"/>
      <c r="U1068" s="21"/>
    </row>
    <row r="1069" spans="1:21" ht="16" hidden="1" thickBot="1" x14ac:dyDescent="0.25">
      <c r="A1069" s="14"/>
      <c r="B1069" s="15"/>
      <c r="C1069" s="16"/>
      <c r="D1069" s="16"/>
      <c r="E1069" s="17"/>
      <c r="F1069" s="17"/>
      <c r="G1069" s="18"/>
      <c r="H1069" s="19"/>
      <c r="I1069" s="20"/>
      <c r="J1069" s="20"/>
      <c r="K1069" s="19"/>
      <c r="L1069" s="19"/>
      <c r="M1069" s="19"/>
      <c r="N1069" s="19"/>
      <c r="O1069" s="19"/>
      <c r="P1069" s="19"/>
      <c r="Q1069" s="19"/>
      <c r="R1069" s="19"/>
      <c r="S1069" s="19"/>
      <c r="T1069" s="19"/>
      <c r="U1069" s="21"/>
    </row>
    <row r="1070" spans="1:21" ht="16" hidden="1" thickBot="1" x14ac:dyDescent="0.25">
      <c r="A1070" s="14"/>
      <c r="B1070" s="15"/>
      <c r="C1070" s="16"/>
      <c r="D1070" s="16"/>
      <c r="E1070" s="17"/>
      <c r="F1070" s="17"/>
      <c r="G1070" s="18"/>
      <c r="H1070" s="19"/>
      <c r="I1070" s="20"/>
      <c r="J1070" s="20"/>
      <c r="K1070" s="19"/>
      <c r="L1070" s="19"/>
      <c r="M1070" s="19"/>
      <c r="N1070" s="19"/>
      <c r="O1070" s="19"/>
      <c r="P1070" s="19"/>
      <c r="Q1070" s="19"/>
      <c r="R1070" s="19"/>
      <c r="S1070" s="19"/>
      <c r="T1070" s="19"/>
      <c r="U1070" s="21"/>
    </row>
    <row r="1071" spans="1:21" ht="16" hidden="1" thickBot="1" x14ac:dyDescent="0.25">
      <c r="A1071" s="14">
        <v>2016</v>
      </c>
      <c r="B1071" s="15" t="s">
        <v>33</v>
      </c>
      <c r="C1071" s="16" t="s">
        <v>22</v>
      </c>
      <c r="D1071" s="16"/>
      <c r="E1071" s="17">
        <v>3.4</v>
      </c>
      <c r="F1071" s="17">
        <f t="shared" si="1216"/>
        <v>1.4</v>
      </c>
      <c r="G1071" s="18">
        <v>140</v>
      </c>
      <c r="H1071" s="19">
        <f t="shared" si="1220"/>
        <v>0.70019096117122859</v>
      </c>
      <c r="I1071" s="20">
        <f t="shared" si="1217"/>
        <v>70.019096117122857</v>
      </c>
      <c r="J1071" s="20">
        <v>220</v>
      </c>
      <c r="K1071" s="19">
        <f>2.14*(LOG(H1071,10))+0.2</f>
        <v>-0.13123668974694119</v>
      </c>
      <c r="L1071" s="19">
        <f t="shared" ref="L1071" si="1236">10^K1071</f>
        <v>0.73920230127323927</v>
      </c>
      <c r="M1071" s="19">
        <f t="shared" si="1207"/>
        <v>2.956809205092957E-2</v>
      </c>
      <c r="N1071" s="19">
        <f t="shared" ref="N1071" si="1237">0.923*L1071</f>
        <v>0.68228372407519988</v>
      </c>
      <c r="O1071" s="19">
        <f t="shared" si="1209"/>
        <v>2.7291348963007993E-2</v>
      </c>
      <c r="P1071" s="19">
        <f t="shared" si="1210"/>
        <v>5.6859441013937563E-2</v>
      </c>
      <c r="Q1071" s="19">
        <f t="shared" si="1211"/>
        <v>0.35481710461115484</v>
      </c>
      <c r="R1071" s="19">
        <f t="shared" si="1212"/>
        <v>0.26609065238932794</v>
      </c>
      <c r="S1071" s="19">
        <f t="shared" si="1213"/>
        <v>0.62090775700048284</v>
      </c>
      <c r="T1071" s="19">
        <f t="shared" si="1214"/>
        <v>2.483631028001931E-2</v>
      </c>
      <c r="U1071" s="21">
        <f t="shared" si="1215"/>
        <v>1.4214860253484392</v>
      </c>
    </row>
    <row r="1072" spans="1:21" ht="16" hidden="1" thickBot="1" x14ac:dyDescent="0.25">
      <c r="A1072" s="14"/>
      <c r="B1072" s="15"/>
      <c r="C1072" s="16"/>
      <c r="D1072" s="16"/>
      <c r="E1072" s="17"/>
      <c r="F1072" s="17"/>
      <c r="G1072" s="18"/>
      <c r="H1072" s="19"/>
      <c r="I1072" s="20"/>
      <c r="J1072" s="20"/>
      <c r="K1072" s="19"/>
      <c r="L1072" s="19"/>
      <c r="M1072" s="19"/>
      <c r="N1072" s="19"/>
      <c r="O1072" s="19"/>
      <c r="P1072" s="19"/>
      <c r="Q1072" s="19"/>
      <c r="R1072" s="19"/>
      <c r="S1072" s="19"/>
      <c r="T1072" s="19"/>
      <c r="U1072" s="21"/>
    </row>
    <row r="1073" spans="1:21" ht="16" hidden="1" thickBot="1" x14ac:dyDescent="0.25">
      <c r="A1073" s="14"/>
      <c r="B1073" s="15"/>
      <c r="C1073" s="16"/>
      <c r="D1073" s="16"/>
      <c r="E1073" s="17"/>
      <c r="F1073" s="17"/>
      <c r="G1073" s="18"/>
      <c r="H1073" s="19"/>
      <c r="I1073" s="20"/>
      <c r="J1073" s="20"/>
      <c r="K1073" s="19"/>
      <c r="L1073" s="19"/>
      <c r="M1073" s="19"/>
      <c r="N1073" s="19"/>
      <c r="O1073" s="19"/>
      <c r="P1073" s="19"/>
      <c r="Q1073" s="19"/>
      <c r="R1073" s="19"/>
      <c r="S1073" s="19"/>
      <c r="T1073" s="19"/>
      <c r="U1073" s="21"/>
    </row>
    <row r="1074" spans="1:21" ht="16" hidden="1" thickBot="1" x14ac:dyDescent="0.25">
      <c r="A1074" s="14"/>
      <c r="B1074" s="15"/>
      <c r="C1074" s="16"/>
      <c r="D1074" s="16"/>
      <c r="E1074" s="17"/>
      <c r="F1074" s="17"/>
      <c r="G1074" s="18"/>
      <c r="H1074" s="19"/>
      <c r="I1074" s="20"/>
      <c r="J1074" s="20"/>
      <c r="K1074" s="19"/>
      <c r="L1074" s="19"/>
      <c r="M1074" s="19"/>
      <c r="N1074" s="19"/>
      <c r="O1074" s="19"/>
      <c r="P1074" s="19"/>
      <c r="Q1074" s="19"/>
      <c r="R1074" s="19"/>
      <c r="S1074" s="19"/>
      <c r="T1074" s="19"/>
      <c r="U1074" s="21"/>
    </row>
    <row r="1075" spans="1:21" ht="16" hidden="1" thickBot="1" x14ac:dyDescent="0.25">
      <c r="A1075" s="14"/>
      <c r="B1075" s="15"/>
      <c r="C1075" s="16"/>
      <c r="D1075" s="16"/>
      <c r="E1075" s="17"/>
      <c r="F1075" s="17"/>
      <c r="G1075" s="18"/>
      <c r="H1075" s="19"/>
      <c r="I1075" s="20"/>
      <c r="J1075" s="20"/>
      <c r="K1075" s="19"/>
      <c r="L1075" s="19"/>
      <c r="M1075" s="19"/>
      <c r="N1075" s="19"/>
      <c r="O1075" s="19"/>
      <c r="P1075" s="19"/>
      <c r="Q1075" s="19"/>
      <c r="R1075" s="19"/>
      <c r="S1075" s="19"/>
      <c r="T1075" s="19"/>
      <c r="U1075" s="21"/>
    </row>
    <row r="1076" spans="1:21" ht="16" hidden="1" thickBot="1" x14ac:dyDescent="0.25">
      <c r="A1076" s="14"/>
      <c r="B1076" s="15"/>
      <c r="C1076" s="16"/>
      <c r="D1076" s="16"/>
      <c r="E1076" s="17"/>
      <c r="F1076" s="17"/>
      <c r="G1076" s="18"/>
      <c r="H1076" s="19"/>
      <c r="I1076" s="20"/>
      <c r="J1076" s="20"/>
      <c r="K1076" s="19"/>
      <c r="L1076" s="19"/>
      <c r="M1076" s="19"/>
      <c r="N1076" s="19"/>
      <c r="O1076" s="19"/>
      <c r="P1076" s="19"/>
      <c r="Q1076" s="19"/>
      <c r="R1076" s="19"/>
      <c r="S1076" s="19"/>
      <c r="T1076" s="19"/>
      <c r="U1076" s="21"/>
    </row>
    <row r="1077" spans="1:21" ht="16" hidden="1" thickBot="1" x14ac:dyDescent="0.25">
      <c r="A1077" s="14"/>
      <c r="B1077" s="15"/>
      <c r="C1077" s="16"/>
      <c r="D1077" s="16"/>
      <c r="E1077" s="17"/>
      <c r="F1077" s="17"/>
      <c r="G1077" s="18"/>
      <c r="H1077" s="19"/>
      <c r="I1077" s="20"/>
      <c r="J1077" s="20"/>
      <c r="K1077" s="19"/>
      <c r="L1077" s="19"/>
      <c r="M1077" s="19"/>
      <c r="N1077" s="19"/>
      <c r="O1077" s="19"/>
      <c r="P1077" s="19"/>
      <c r="Q1077" s="19"/>
      <c r="R1077" s="19"/>
      <c r="S1077" s="19"/>
      <c r="T1077" s="19"/>
      <c r="U1077" s="21"/>
    </row>
    <row r="1078" spans="1:21" ht="16" hidden="1" thickBot="1" x14ac:dyDescent="0.25">
      <c r="A1078" s="14"/>
      <c r="B1078" s="15"/>
      <c r="C1078" s="16"/>
      <c r="D1078" s="16"/>
      <c r="E1078" s="17"/>
      <c r="F1078" s="17"/>
      <c r="G1078" s="18"/>
      <c r="H1078" s="19"/>
      <c r="I1078" s="20"/>
      <c r="J1078" s="20"/>
      <c r="K1078" s="19"/>
      <c r="L1078" s="19"/>
      <c r="M1078" s="19"/>
      <c r="N1078" s="19"/>
      <c r="O1078" s="19"/>
      <c r="P1078" s="19"/>
      <c r="Q1078" s="19"/>
      <c r="R1078" s="19"/>
      <c r="S1078" s="19"/>
      <c r="T1078" s="19"/>
      <c r="U1078" s="21"/>
    </row>
    <row r="1079" spans="1:21" ht="16" hidden="1" thickBot="1" x14ac:dyDescent="0.25">
      <c r="A1079" s="14"/>
      <c r="B1079" s="15"/>
      <c r="C1079" s="16"/>
      <c r="D1079" s="16"/>
      <c r="E1079" s="17"/>
      <c r="F1079" s="17"/>
      <c r="G1079" s="18"/>
      <c r="H1079" s="19"/>
      <c r="I1079" s="20"/>
      <c r="J1079" s="20"/>
      <c r="K1079" s="19"/>
      <c r="L1079" s="19"/>
      <c r="M1079" s="19"/>
      <c r="N1079" s="19"/>
      <c r="O1079" s="19"/>
      <c r="P1079" s="19"/>
      <c r="Q1079" s="19"/>
      <c r="R1079" s="19"/>
      <c r="S1079" s="19"/>
      <c r="T1079" s="19"/>
      <c r="U1079" s="21"/>
    </row>
    <row r="1080" spans="1:21" ht="16" hidden="1" thickBot="1" x14ac:dyDescent="0.25">
      <c r="A1080" s="14"/>
      <c r="B1080" s="15"/>
      <c r="C1080" s="16"/>
      <c r="D1080" s="16"/>
      <c r="E1080" s="17"/>
      <c r="F1080" s="17"/>
      <c r="G1080" s="18"/>
      <c r="H1080" s="19"/>
      <c r="I1080" s="20"/>
      <c r="J1080" s="20"/>
      <c r="K1080" s="19"/>
      <c r="L1080" s="19"/>
      <c r="M1080" s="19"/>
      <c r="N1080" s="19"/>
      <c r="O1080" s="19"/>
      <c r="P1080" s="19"/>
      <c r="Q1080" s="19"/>
      <c r="R1080" s="19"/>
      <c r="S1080" s="19"/>
      <c r="T1080" s="19"/>
      <c r="U1080" s="21"/>
    </row>
    <row r="1081" spans="1:21" ht="16" hidden="1" thickBot="1" x14ac:dyDescent="0.25">
      <c r="A1081" s="14">
        <v>2016</v>
      </c>
      <c r="B1081" s="15" t="s">
        <v>33</v>
      </c>
      <c r="C1081" s="16" t="s">
        <v>22</v>
      </c>
      <c r="D1081" s="16"/>
      <c r="E1081" s="17">
        <v>3.2</v>
      </c>
      <c r="F1081" s="17">
        <f t="shared" si="1216"/>
        <v>1.3</v>
      </c>
      <c r="G1081" s="18">
        <v>130</v>
      </c>
      <c r="H1081" s="19">
        <f t="shared" si="1220"/>
        <v>0.87523870146403571</v>
      </c>
      <c r="I1081" s="20">
        <f t="shared" si="1217"/>
        <v>87.523870146403567</v>
      </c>
      <c r="J1081" s="20">
        <v>275</v>
      </c>
      <c r="K1081" s="19">
        <f>2.14*(LOG(H1081,10))+0.2</f>
        <v>7.6150738090299458E-2</v>
      </c>
      <c r="L1081" s="19">
        <f t="shared" ref="L1081" si="1238">10^K1081</f>
        <v>1.191655544737884</v>
      </c>
      <c r="M1081" s="19">
        <f t="shared" si="1207"/>
        <v>4.7666221789515364E-2</v>
      </c>
      <c r="N1081" s="19">
        <f t="shared" ref="N1081" si="1239">0.923*L1081</f>
        <v>1.099898067793067</v>
      </c>
      <c r="O1081" s="19">
        <f t="shared" si="1209"/>
        <v>4.3995922711722681E-2</v>
      </c>
      <c r="P1081" s="19">
        <f t="shared" si="1210"/>
        <v>9.1662144501238052E-2</v>
      </c>
      <c r="Q1081" s="19">
        <f t="shared" si="1211"/>
        <v>0.57199466147418432</v>
      </c>
      <c r="R1081" s="19">
        <f t="shared" si="1212"/>
        <v>0.42896024643929614</v>
      </c>
      <c r="S1081" s="19">
        <f t="shared" si="1213"/>
        <v>1.0009549079134805</v>
      </c>
      <c r="T1081" s="19">
        <f t="shared" si="1214"/>
        <v>4.0038196316539224E-2</v>
      </c>
      <c r="U1081" s="21">
        <f t="shared" si="1215"/>
        <v>2.2915536125309508</v>
      </c>
    </row>
    <row r="1082" spans="1:21" ht="16" hidden="1" thickBot="1" x14ac:dyDescent="0.25">
      <c r="A1082" s="14"/>
      <c r="B1082" s="15"/>
      <c r="C1082" s="16"/>
      <c r="D1082" s="16"/>
      <c r="E1082" s="17"/>
      <c r="F1082" s="17"/>
      <c r="G1082" s="18"/>
      <c r="H1082" s="19"/>
      <c r="I1082" s="20"/>
      <c r="J1082" s="20"/>
      <c r="K1082" s="19"/>
      <c r="L1082" s="19"/>
      <c r="M1082" s="19"/>
      <c r="N1082" s="19"/>
      <c r="O1082" s="19"/>
      <c r="P1082" s="19"/>
      <c r="Q1082" s="19"/>
      <c r="R1082" s="19"/>
      <c r="S1082" s="19"/>
      <c r="T1082" s="19"/>
      <c r="U1082" s="21"/>
    </row>
    <row r="1083" spans="1:21" ht="16" hidden="1" thickBot="1" x14ac:dyDescent="0.25">
      <c r="A1083" s="14"/>
      <c r="B1083" s="15"/>
      <c r="C1083" s="16"/>
      <c r="D1083" s="16"/>
      <c r="E1083" s="17"/>
      <c r="F1083" s="17"/>
      <c r="G1083" s="18"/>
      <c r="H1083" s="19"/>
      <c r="I1083" s="20"/>
      <c r="J1083" s="20"/>
      <c r="K1083" s="19"/>
      <c r="L1083" s="19"/>
      <c r="M1083" s="19"/>
      <c r="N1083" s="19"/>
      <c r="O1083" s="19"/>
      <c r="P1083" s="19"/>
      <c r="Q1083" s="19"/>
      <c r="R1083" s="19"/>
      <c r="S1083" s="19"/>
      <c r="T1083" s="19"/>
      <c r="U1083" s="21"/>
    </row>
    <row r="1084" spans="1:21" ht="16" hidden="1" thickBot="1" x14ac:dyDescent="0.25">
      <c r="A1084" s="14"/>
      <c r="B1084" s="15"/>
      <c r="C1084" s="16"/>
      <c r="D1084" s="16"/>
      <c r="E1084" s="17"/>
      <c r="F1084" s="17"/>
      <c r="G1084" s="18"/>
      <c r="H1084" s="19"/>
      <c r="I1084" s="20"/>
      <c r="J1084" s="20"/>
      <c r="K1084" s="19"/>
      <c r="L1084" s="19"/>
      <c r="M1084" s="19"/>
      <c r="N1084" s="19"/>
      <c r="O1084" s="19"/>
      <c r="P1084" s="19"/>
      <c r="Q1084" s="19"/>
      <c r="R1084" s="19"/>
      <c r="S1084" s="19"/>
      <c r="T1084" s="19"/>
      <c r="U1084" s="21"/>
    </row>
    <row r="1085" spans="1:21" ht="16" hidden="1" thickBot="1" x14ac:dyDescent="0.25">
      <c r="A1085" s="14">
        <v>2016</v>
      </c>
      <c r="B1085" s="15" t="s">
        <v>33</v>
      </c>
      <c r="C1085" s="16" t="s">
        <v>22</v>
      </c>
      <c r="D1085" s="16"/>
      <c r="E1085" s="17">
        <v>3.9</v>
      </c>
      <c r="F1085" s="17">
        <f t="shared" si="1216"/>
        <v>1.25</v>
      </c>
      <c r="G1085" s="18">
        <v>125</v>
      </c>
      <c r="H1085" s="19">
        <f t="shared" si="1220"/>
        <v>1.0502864417568427</v>
      </c>
      <c r="I1085" s="20">
        <f t="shared" si="1217"/>
        <v>105.02864417568428</v>
      </c>
      <c r="J1085" s="20">
        <v>330</v>
      </c>
      <c r="K1085" s="19">
        <f>2.14*(LOG(H1085,10))+0.2</f>
        <v>0.24559860463221647</v>
      </c>
      <c r="L1085" s="19">
        <f t="shared" ref="L1085" si="1240">10^K1085</f>
        <v>1.7603482976906326</v>
      </c>
      <c r="M1085" s="19">
        <f t="shared" si="1207"/>
        <v>7.0413931907625307E-2</v>
      </c>
      <c r="N1085" s="19">
        <f t="shared" ref="N1085" si="1241">0.923*L1085</f>
        <v>1.6248014787684539</v>
      </c>
      <c r="O1085" s="19">
        <f t="shared" si="1209"/>
        <v>6.4992059150738163E-2</v>
      </c>
      <c r="P1085" s="19">
        <f t="shared" si="1210"/>
        <v>0.13540599105836348</v>
      </c>
      <c r="Q1085" s="19">
        <f t="shared" si="1211"/>
        <v>0.84496718289150363</v>
      </c>
      <c r="R1085" s="19">
        <f t="shared" si="1212"/>
        <v>0.63367257671969701</v>
      </c>
      <c r="S1085" s="19">
        <f t="shared" si="1213"/>
        <v>1.4786397596112006</v>
      </c>
      <c r="T1085" s="19">
        <f t="shared" si="1214"/>
        <v>5.9145590384448027E-2</v>
      </c>
      <c r="U1085" s="21">
        <f t="shared" si="1215"/>
        <v>3.3851497764590865</v>
      </c>
    </row>
    <row r="1086" spans="1:21" ht="16" hidden="1" thickBot="1" x14ac:dyDescent="0.25">
      <c r="A1086" s="14"/>
      <c r="B1086" s="15"/>
      <c r="C1086" s="16"/>
      <c r="D1086" s="16"/>
      <c r="E1086" s="17"/>
      <c r="F1086" s="17"/>
      <c r="G1086" s="18"/>
      <c r="H1086" s="19"/>
      <c r="I1086" s="20"/>
      <c r="J1086" s="20"/>
      <c r="K1086" s="19"/>
      <c r="L1086" s="19"/>
      <c r="M1086" s="19"/>
      <c r="N1086" s="19"/>
      <c r="O1086" s="19"/>
      <c r="P1086" s="19"/>
      <c r="Q1086" s="19"/>
      <c r="R1086" s="19"/>
      <c r="S1086" s="19"/>
      <c r="T1086" s="19"/>
      <c r="U1086" s="21"/>
    </row>
    <row r="1087" spans="1:21" ht="16" hidden="1" thickBot="1" x14ac:dyDescent="0.25">
      <c r="A1087" s="14"/>
      <c r="B1087" s="15"/>
      <c r="C1087" s="16"/>
      <c r="D1087" s="16"/>
      <c r="E1087" s="17"/>
      <c r="F1087" s="17"/>
      <c r="G1087" s="18"/>
      <c r="H1087" s="19"/>
      <c r="I1087" s="20"/>
      <c r="J1087" s="20"/>
      <c r="K1087" s="19"/>
      <c r="L1087" s="19"/>
      <c r="M1087" s="19"/>
      <c r="N1087" s="19"/>
      <c r="O1087" s="19"/>
      <c r="P1087" s="19"/>
      <c r="Q1087" s="19"/>
      <c r="R1087" s="19"/>
      <c r="S1087" s="19"/>
      <c r="T1087" s="19"/>
      <c r="U1087" s="21"/>
    </row>
    <row r="1088" spans="1:21" ht="16" hidden="1" thickBot="1" x14ac:dyDescent="0.25">
      <c r="A1088" s="14"/>
      <c r="B1088" s="15"/>
      <c r="C1088" s="16"/>
      <c r="D1088" s="16"/>
      <c r="E1088" s="17"/>
      <c r="F1088" s="17"/>
      <c r="G1088" s="18"/>
      <c r="H1088" s="19"/>
      <c r="I1088" s="20"/>
      <c r="J1088" s="20"/>
      <c r="K1088" s="19"/>
      <c r="L1088" s="19"/>
      <c r="M1088" s="19"/>
      <c r="N1088" s="19"/>
      <c r="O1088" s="19"/>
      <c r="P1088" s="19"/>
      <c r="Q1088" s="19"/>
      <c r="R1088" s="19"/>
      <c r="S1088" s="19"/>
      <c r="T1088" s="19"/>
      <c r="U1088" s="21"/>
    </row>
    <row r="1089" spans="1:21" ht="16" hidden="1" thickBot="1" x14ac:dyDescent="0.25">
      <c r="A1089" s="14"/>
      <c r="B1089" s="15"/>
      <c r="C1089" s="16"/>
      <c r="D1089" s="16"/>
      <c r="E1089" s="17"/>
      <c r="F1089" s="17"/>
      <c r="G1089" s="18"/>
      <c r="H1089" s="19"/>
      <c r="I1089" s="20"/>
      <c r="J1089" s="20"/>
      <c r="K1089" s="19"/>
      <c r="L1089" s="19"/>
      <c r="M1089" s="19"/>
      <c r="N1089" s="19"/>
      <c r="O1089" s="19"/>
      <c r="P1089" s="19"/>
      <c r="Q1089" s="19"/>
      <c r="R1089" s="19"/>
      <c r="S1089" s="19"/>
      <c r="T1089" s="19"/>
      <c r="U1089" s="21"/>
    </row>
    <row r="1090" spans="1:21" ht="16" hidden="1" thickBot="1" x14ac:dyDescent="0.25">
      <c r="A1090" s="14">
        <v>2016</v>
      </c>
      <c r="B1090" s="15" t="s">
        <v>33</v>
      </c>
      <c r="C1090" s="16" t="s">
        <v>22</v>
      </c>
      <c r="D1090" s="16"/>
      <c r="E1090" s="17">
        <v>2.1</v>
      </c>
      <c r="F1090" s="17">
        <f t="shared" si="1216"/>
        <v>1.7</v>
      </c>
      <c r="G1090" s="18">
        <v>170</v>
      </c>
      <c r="H1090" s="19">
        <f t="shared" si="1220"/>
        <v>1.1457670273711011</v>
      </c>
      <c r="I1090" s="20">
        <f t="shared" si="1217"/>
        <v>114.57670273711012</v>
      </c>
      <c r="J1090" s="20">
        <v>360</v>
      </c>
      <c r="K1090" s="19">
        <f>2.14*(LOG(H1090,10))+0.2</f>
        <v>0.32646612493553201</v>
      </c>
      <c r="L1090" s="19">
        <f t="shared" ref="L1090" si="1242">10^K1090</f>
        <v>2.1206359765694507</v>
      </c>
      <c r="M1090" s="19">
        <f t="shared" si="1207"/>
        <v>8.4825439062778035E-2</v>
      </c>
      <c r="N1090" s="19">
        <f t="shared" ref="N1090" si="1243">0.923*L1090</f>
        <v>1.9573470063736031</v>
      </c>
      <c r="O1090" s="19">
        <f t="shared" si="1209"/>
        <v>7.8293880254944132E-2</v>
      </c>
      <c r="P1090" s="19">
        <f t="shared" si="1210"/>
        <v>0.16311931931772217</v>
      </c>
      <c r="Q1090" s="19">
        <f t="shared" si="1211"/>
        <v>1.0179052687533363</v>
      </c>
      <c r="R1090" s="19">
        <f t="shared" si="1212"/>
        <v>0.76336533248570526</v>
      </c>
      <c r="S1090" s="19">
        <f t="shared" si="1213"/>
        <v>1.7812706012390416</v>
      </c>
      <c r="T1090" s="19">
        <f t="shared" si="1214"/>
        <v>7.1250824049561651E-2</v>
      </c>
      <c r="U1090" s="21">
        <f t="shared" si="1215"/>
        <v>4.0779829829430536</v>
      </c>
    </row>
    <row r="1091" spans="1:21" ht="16" hidden="1" thickBot="1" x14ac:dyDescent="0.25">
      <c r="A1091" s="14"/>
      <c r="B1091" s="15"/>
      <c r="C1091" s="16"/>
      <c r="D1091" s="16"/>
      <c r="E1091" s="17"/>
      <c r="F1091" s="17"/>
      <c r="G1091" s="18"/>
      <c r="H1091" s="19"/>
      <c r="I1091" s="20"/>
      <c r="J1091" s="20"/>
      <c r="K1091" s="19"/>
      <c r="L1091" s="19"/>
      <c r="M1091" s="19"/>
      <c r="N1091" s="19"/>
      <c r="O1091" s="19"/>
      <c r="P1091" s="19"/>
      <c r="Q1091" s="19"/>
      <c r="R1091" s="19"/>
      <c r="S1091" s="19"/>
      <c r="T1091" s="19"/>
      <c r="U1091" s="21"/>
    </row>
    <row r="1092" spans="1:21" ht="16" hidden="1" thickBot="1" x14ac:dyDescent="0.25">
      <c r="A1092" s="14"/>
      <c r="B1092" s="15"/>
      <c r="C1092" s="16"/>
      <c r="D1092" s="16"/>
      <c r="E1092" s="17"/>
      <c r="F1092" s="17"/>
      <c r="G1092" s="18"/>
      <c r="H1092" s="19"/>
      <c r="I1092" s="20"/>
      <c r="J1092" s="20"/>
      <c r="K1092" s="19"/>
      <c r="L1092" s="19"/>
      <c r="M1092" s="19"/>
      <c r="N1092" s="19"/>
      <c r="O1092" s="19"/>
      <c r="P1092" s="19"/>
      <c r="Q1092" s="19"/>
      <c r="R1092" s="19"/>
      <c r="S1092" s="19"/>
      <c r="T1092" s="19"/>
      <c r="U1092" s="21"/>
    </row>
    <row r="1093" spans="1:21" ht="16" hidden="1" thickBot="1" x14ac:dyDescent="0.25">
      <c r="A1093" s="14"/>
      <c r="B1093" s="15"/>
      <c r="C1093" s="16"/>
      <c r="D1093" s="16"/>
      <c r="E1093" s="17"/>
      <c r="F1093" s="17"/>
      <c r="G1093" s="18"/>
      <c r="H1093" s="19"/>
      <c r="I1093" s="20"/>
      <c r="J1093" s="20"/>
      <c r="K1093" s="19"/>
      <c r="L1093" s="19"/>
      <c r="M1093" s="19"/>
      <c r="N1093" s="19"/>
      <c r="O1093" s="19"/>
      <c r="P1093" s="19"/>
      <c r="Q1093" s="19"/>
      <c r="R1093" s="19"/>
      <c r="S1093" s="19"/>
      <c r="T1093" s="19"/>
      <c r="U1093" s="21"/>
    </row>
    <row r="1094" spans="1:21" ht="16" hidden="1" thickBot="1" x14ac:dyDescent="0.25">
      <c r="A1094" s="14"/>
      <c r="B1094" s="15"/>
      <c r="C1094" s="16"/>
      <c r="D1094" s="16"/>
      <c r="E1094" s="17"/>
      <c r="F1094" s="17"/>
      <c r="G1094" s="18"/>
      <c r="H1094" s="19"/>
      <c r="I1094" s="20"/>
      <c r="J1094" s="20"/>
      <c r="K1094" s="19"/>
      <c r="L1094" s="19"/>
      <c r="M1094" s="19"/>
      <c r="N1094" s="19"/>
      <c r="O1094" s="19"/>
      <c r="P1094" s="19"/>
      <c r="Q1094" s="19"/>
      <c r="R1094" s="19"/>
      <c r="S1094" s="19"/>
      <c r="T1094" s="19"/>
      <c r="U1094" s="21"/>
    </row>
    <row r="1095" spans="1:21" ht="16" hidden="1" thickBot="1" x14ac:dyDescent="0.25">
      <c r="A1095" s="14"/>
      <c r="B1095" s="15"/>
      <c r="C1095" s="16"/>
      <c r="D1095" s="16"/>
      <c r="E1095" s="17"/>
      <c r="F1095" s="17"/>
      <c r="G1095" s="18"/>
      <c r="H1095" s="19"/>
      <c r="I1095" s="20"/>
      <c r="J1095" s="20"/>
      <c r="K1095" s="19"/>
      <c r="L1095" s="19"/>
      <c r="M1095" s="19"/>
      <c r="N1095" s="19"/>
      <c r="O1095" s="19"/>
      <c r="P1095" s="19"/>
      <c r="Q1095" s="19"/>
      <c r="R1095" s="19"/>
      <c r="S1095" s="19"/>
      <c r="T1095" s="19"/>
      <c r="U1095" s="21"/>
    </row>
    <row r="1096" spans="1:21" ht="16" hidden="1" thickBot="1" x14ac:dyDescent="0.25">
      <c r="A1096" s="38"/>
      <c r="B1096" s="39"/>
      <c r="C1096" s="40"/>
      <c r="D1096" s="40"/>
      <c r="E1096" s="41"/>
      <c r="F1096" s="41"/>
      <c r="G1096" s="42"/>
      <c r="H1096" s="43"/>
      <c r="I1096" s="44"/>
      <c r="J1096" s="44"/>
      <c r="K1096" s="43"/>
      <c r="L1096" s="43"/>
      <c r="M1096" s="43"/>
      <c r="N1096" s="43"/>
      <c r="O1096" s="43"/>
      <c r="P1096" s="43"/>
      <c r="Q1096" s="43"/>
      <c r="R1096" s="43"/>
      <c r="S1096" s="43"/>
      <c r="T1096" s="43"/>
      <c r="U1096" s="45"/>
    </row>
    <row r="1097" spans="1:21" ht="16" hidden="1" thickBot="1" x14ac:dyDescent="0.25">
      <c r="A1097" s="6">
        <v>2016</v>
      </c>
      <c r="B1097" s="7" t="s">
        <v>34</v>
      </c>
      <c r="C1097" s="8" t="s">
        <v>22</v>
      </c>
      <c r="D1097" s="8" t="str">
        <f t="shared" ref="D1097:D1128" si="1244">A1097&amp;"_"&amp;B1097&amp;"_"&amp;C1097</f>
        <v>2016_2016 Sample Plot # 06_Avi</v>
      </c>
      <c r="E1097" s="9">
        <v>4.5599999999999996</v>
      </c>
      <c r="F1097" s="9">
        <f t="shared" si="1216"/>
        <v>2.4</v>
      </c>
      <c r="G1097" s="10">
        <v>240</v>
      </c>
      <c r="H1097" s="11">
        <f t="shared" si="1220"/>
        <v>5.2514322087842142</v>
      </c>
      <c r="I1097" s="12">
        <f t="shared" si="1217"/>
        <v>525.1432208784214</v>
      </c>
      <c r="J1097" s="12">
        <v>1650</v>
      </c>
      <c r="K1097" s="11">
        <f t="shared" ref="K1097:K1152" si="1245">2.14*(LOG(H1097,10))+0.2</f>
        <v>1.7413944139112969</v>
      </c>
      <c r="L1097" s="11">
        <f t="shared" ref="L1097:L1152" si="1246">10^K1097</f>
        <v>55.130815152344013</v>
      </c>
      <c r="M1097" s="11">
        <f t="shared" si="1207"/>
        <v>2.2052326060937602</v>
      </c>
      <c r="N1097" s="11">
        <f t="shared" ref="N1097:N1152" si="1247">0.923*L1097</f>
        <v>50.885742385613526</v>
      </c>
      <c r="O1097" s="11">
        <f t="shared" si="1209"/>
        <v>2.0354296954245412</v>
      </c>
      <c r="P1097" s="11">
        <f t="shared" si="1210"/>
        <v>4.2406623015183014</v>
      </c>
      <c r="Q1097" s="11">
        <f t="shared" si="1211"/>
        <v>26.462791273125124</v>
      </c>
      <c r="R1097" s="11">
        <f t="shared" si="1212"/>
        <v>19.845439530389275</v>
      </c>
      <c r="S1097" s="11">
        <f t="shared" si="1213"/>
        <v>46.308230803514398</v>
      </c>
      <c r="T1097" s="11">
        <f t="shared" si="1214"/>
        <v>1.8523292321405758</v>
      </c>
      <c r="U1097" s="13">
        <f t="shared" si="1215"/>
        <v>106.01655753795754</v>
      </c>
    </row>
    <row r="1098" spans="1:21" ht="16" hidden="1" thickBot="1" x14ac:dyDescent="0.25">
      <c r="A1098" s="14">
        <v>2016</v>
      </c>
      <c r="B1098" s="15" t="s">
        <v>34</v>
      </c>
      <c r="C1098" s="16" t="s">
        <v>22</v>
      </c>
      <c r="D1098" s="16" t="str">
        <f t="shared" si="1244"/>
        <v>2016_2016 Sample Plot # 06_Avi</v>
      </c>
      <c r="E1098" s="17">
        <v>2.9</v>
      </c>
      <c r="F1098" s="17">
        <f t="shared" si="1216"/>
        <v>1.5</v>
      </c>
      <c r="G1098" s="18">
        <v>150</v>
      </c>
      <c r="H1098" s="19">
        <f t="shared" si="1220"/>
        <v>1.648631444939529</v>
      </c>
      <c r="I1098" s="20">
        <f t="shared" si="1217"/>
        <v>164.86314449395289</v>
      </c>
      <c r="J1098" s="20">
        <v>518</v>
      </c>
      <c r="K1098" s="19">
        <f t="shared" si="1245"/>
        <v>0.66464445914833603</v>
      </c>
      <c r="L1098" s="19">
        <f t="shared" si="1246"/>
        <v>4.6200264203882382</v>
      </c>
      <c r="M1098" s="19">
        <f t="shared" si="1207"/>
        <v>0.18480105681552952</v>
      </c>
      <c r="N1098" s="19">
        <f t="shared" si="1247"/>
        <v>4.2642843860183444</v>
      </c>
      <c r="O1098" s="19">
        <f t="shared" si="1209"/>
        <v>0.17057137544073378</v>
      </c>
      <c r="P1098" s="19">
        <f t="shared" si="1210"/>
        <v>0.3553724322562633</v>
      </c>
      <c r="Q1098" s="19">
        <f t="shared" si="1211"/>
        <v>2.2176126817863544</v>
      </c>
      <c r="R1098" s="19">
        <f t="shared" si="1212"/>
        <v>1.6630709105471544</v>
      </c>
      <c r="S1098" s="19">
        <f t="shared" si="1213"/>
        <v>3.8806835923335088</v>
      </c>
      <c r="T1098" s="19">
        <f t="shared" si="1214"/>
        <v>0.15522734369334035</v>
      </c>
      <c r="U1098" s="21">
        <f t="shared" si="1215"/>
        <v>8.8843108064065817</v>
      </c>
    </row>
    <row r="1099" spans="1:21" ht="16" hidden="1" thickBot="1" x14ac:dyDescent="0.25">
      <c r="A1099" s="14">
        <v>2016</v>
      </c>
      <c r="B1099" s="15" t="s">
        <v>34</v>
      </c>
      <c r="C1099" s="16" t="s">
        <v>22</v>
      </c>
      <c r="D1099" s="16" t="str">
        <f t="shared" si="1244"/>
        <v>2016_2016 Sample Plot # 06_Avi</v>
      </c>
      <c r="E1099" s="17">
        <v>7.5</v>
      </c>
      <c r="F1099" s="17">
        <f t="shared" si="1216"/>
        <v>1.5</v>
      </c>
      <c r="G1099" s="18">
        <v>150</v>
      </c>
      <c r="H1099" s="19">
        <f t="shared" si="1220"/>
        <v>3.5009548058561428</v>
      </c>
      <c r="I1099" s="20">
        <f t="shared" si="1217"/>
        <v>350.09548058561427</v>
      </c>
      <c r="J1099" s="20">
        <v>1100</v>
      </c>
      <c r="K1099" s="19">
        <f t="shared" si="1245"/>
        <v>1.3645591195321389</v>
      </c>
      <c r="L1099" s="19">
        <f t="shared" si="1246"/>
        <v>23.150433062107709</v>
      </c>
      <c r="M1099" s="19">
        <f t="shared" si="1207"/>
        <v>0.92601732248430835</v>
      </c>
      <c r="N1099" s="19">
        <f t="shared" si="1247"/>
        <v>21.367849716325416</v>
      </c>
      <c r="O1099" s="19">
        <f t="shared" si="1209"/>
        <v>0.85471398865301673</v>
      </c>
      <c r="P1099" s="19">
        <f t="shared" si="1210"/>
        <v>1.7807313111373251</v>
      </c>
      <c r="Q1099" s="19">
        <f t="shared" si="1211"/>
        <v>11.1122078698117</v>
      </c>
      <c r="R1099" s="19">
        <f t="shared" si="1212"/>
        <v>8.3334613893669118</v>
      </c>
      <c r="S1099" s="19">
        <f t="shared" si="1213"/>
        <v>19.445669259178612</v>
      </c>
      <c r="T1099" s="19">
        <f t="shared" si="1214"/>
        <v>0.77782677036714454</v>
      </c>
      <c r="U1099" s="21">
        <f t="shared" si="1215"/>
        <v>44.518282778433125</v>
      </c>
    </row>
    <row r="1100" spans="1:21" ht="16" hidden="1" thickBot="1" x14ac:dyDescent="0.25">
      <c r="A1100" s="14">
        <v>2016</v>
      </c>
      <c r="B1100" s="15" t="s">
        <v>34</v>
      </c>
      <c r="C1100" s="16" t="s">
        <v>22</v>
      </c>
      <c r="D1100" s="16" t="str">
        <f t="shared" si="1244"/>
        <v>2016_2016 Sample Plot # 06_Avi</v>
      </c>
      <c r="E1100" s="17">
        <v>4.8</v>
      </c>
      <c r="F1100" s="17">
        <f t="shared" si="1216"/>
        <v>1.4</v>
      </c>
      <c r="G1100" s="18">
        <v>140</v>
      </c>
      <c r="H1100" s="19">
        <f t="shared" si="1220"/>
        <v>1.6295353278166775</v>
      </c>
      <c r="I1100" s="20">
        <f t="shared" si="1217"/>
        <v>162.95353278166775</v>
      </c>
      <c r="J1100" s="20">
        <v>512</v>
      </c>
      <c r="K1100" s="19">
        <f t="shared" si="1245"/>
        <v>0.65381648978181528</v>
      </c>
      <c r="L1100" s="19">
        <f t="shared" si="1246"/>
        <v>4.5062625313316964</v>
      </c>
      <c r="M1100" s="19">
        <f t="shared" si="1207"/>
        <v>0.18025050125326786</v>
      </c>
      <c r="N1100" s="19">
        <f t="shared" si="1247"/>
        <v>4.1592803164191556</v>
      </c>
      <c r="O1100" s="19">
        <f t="shared" si="1209"/>
        <v>0.16637121265676624</v>
      </c>
      <c r="P1100" s="19">
        <f t="shared" si="1210"/>
        <v>0.3466217139100341</v>
      </c>
      <c r="Q1100" s="19">
        <f t="shared" si="1211"/>
        <v>2.1630060150392141</v>
      </c>
      <c r="R1100" s="19">
        <f t="shared" si="1212"/>
        <v>1.6221193234034708</v>
      </c>
      <c r="S1100" s="19">
        <f t="shared" si="1213"/>
        <v>3.7851253384426848</v>
      </c>
      <c r="T1100" s="19">
        <f t="shared" si="1214"/>
        <v>0.15140501353770738</v>
      </c>
      <c r="U1100" s="21">
        <f t="shared" si="1215"/>
        <v>8.6655428477508529</v>
      </c>
    </row>
    <row r="1101" spans="1:21" ht="16" hidden="1" thickBot="1" x14ac:dyDescent="0.25">
      <c r="A1101" s="14">
        <v>2016</v>
      </c>
      <c r="B1101" s="15" t="s">
        <v>34</v>
      </c>
      <c r="C1101" s="16" t="s">
        <v>22</v>
      </c>
      <c r="D1101" s="16" t="str">
        <f t="shared" si="1244"/>
        <v>2016_2016 Sample Plot # 06_Avi</v>
      </c>
      <c r="E1101" s="17">
        <v>7.3</v>
      </c>
      <c r="F1101" s="17">
        <f t="shared" si="1216"/>
        <v>1.4</v>
      </c>
      <c r="G1101" s="18">
        <v>140</v>
      </c>
      <c r="H1101" s="19">
        <f t="shared" si="1220"/>
        <v>2.0369191597708469</v>
      </c>
      <c r="I1101" s="20">
        <f t="shared" si="1217"/>
        <v>203.69191597708468</v>
      </c>
      <c r="J1101" s="20">
        <v>640</v>
      </c>
      <c r="K1101" s="19">
        <f t="shared" si="1245"/>
        <v>0.86120391761905601</v>
      </c>
      <c r="L1101" s="19">
        <f t="shared" si="1246"/>
        <v>7.26446971587694</v>
      </c>
      <c r="M1101" s="19">
        <f t="shared" si="1207"/>
        <v>0.29057878863507763</v>
      </c>
      <c r="N1101" s="19">
        <f t="shared" si="1247"/>
        <v>6.7051055477544157</v>
      </c>
      <c r="O1101" s="19">
        <f t="shared" si="1209"/>
        <v>0.26820422191017662</v>
      </c>
      <c r="P1101" s="19">
        <f t="shared" si="1210"/>
        <v>0.55878301054525426</v>
      </c>
      <c r="Q1101" s="19">
        <f t="shared" si="1211"/>
        <v>3.4869454636209309</v>
      </c>
      <c r="R1101" s="19">
        <f t="shared" si="1212"/>
        <v>2.614991163624222</v>
      </c>
      <c r="S1101" s="19">
        <f t="shared" si="1213"/>
        <v>6.101936627245153</v>
      </c>
      <c r="T1101" s="19">
        <f t="shared" si="1214"/>
        <v>0.2440774650898061</v>
      </c>
      <c r="U1101" s="21">
        <f t="shared" si="1215"/>
        <v>13.969575263631356</v>
      </c>
    </row>
    <row r="1102" spans="1:21" ht="16" hidden="1" thickBot="1" x14ac:dyDescent="0.25">
      <c r="A1102" s="14">
        <v>2016</v>
      </c>
      <c r="B1102" s="15" t="s">
        <v>34</v>
      </c>
      <c r="C1102" s="16" t="s">
        <v>22</v>
      </c>
      <c r="D1102" s="16" t="str">
        <f t="shared" si="1244"/>
        <v>2016_2016 Sample Plot # 06_Avi</v>
      </c>
      <c r="E1102" s="17">
        <v>6</v>
      </c>
      <c r="F1102" s="17">
        <f t="shared" si="1216"/>
        <v>1.4</v>
      </c>
      <c r="G1102" s="18">
        <v>140</v>
      </c>
      <c r="H1102" s="19">
        <f t="shared" si="1220"/>
        <v>1.6900063653723743</v>
      </c>
      <c r="I1102" s="20">
        <f t="shared" si="1217"/>
        <v>169.00063653723743</v>
      </c>
      <c r="J1102" s="20">
        <v>531</v>
      </c>
      <c r="K1102" s="19">
        <f t="shared" si="1245"/>
        <v>0.68768104840788102</v>
      </c>
      <c r="L1102" s="19">
        <f t="shared" si="1246"/>
        <v>4.8717057419911267</v>
      </c>
      <c r="M1102" s="19">
        <f t="shared" si="1207"/>
        <v>0.19486822967964509</v>
      </c>
      <c r="N1102" s="19">
        <f t="shared" si="1247"/>
        <v>4.4965843998578103</v>
      </c>
      <c r="O1102" s="19">
        <f t="shared" si="1209"/>
        <v>0.1798633759943124</v>
      </c>
      <c r="P1102" s="19">
        <f t="shared" si="1210"/>
        <v>0.37473160567395747</v>
      </c>
      <c r="Q1102" s="19">
        <f t="shared" si="1211"/>
        <v>2.3384187561557406</v>
      </c>
      <c r="R1102" s="19">
        <f t="shared" si="1212"/>
        <v>1.7536679159445461</v>
      </c>
      <c r="S1102" s="19">
        <f t="shared" si="1213"/>
        <v>4.0920866721002866</v>
      </c>
      <c r="T1102" s="19">
        <f t="shared" si="1214"/>
        <v>0.16368346688401147</v>
      </c>
      <c r="U1102" s="21">
        <f t="shared" si="1215"/>
        <v>9.3682901418489379</v>
      </c>
    </row>
    <row r="1103" spans="1:21" ht="16" hidden="1" thickBot="1" x14ac:dyDescent="0.25">
      <c r="A1103" s="14">
        <v>2016</v>
      </c>
      <c r="B1103" s="15" t="s">
        <v>34</v>
      </c>
      <c r="C1103" s="16" t="s">
        <v>22</v>
      </c>
      <c r="D1103" s="16" t="str">
        <f t="shared" si="1244"/>
        <v>2016_2016 Sample Plot # 06_Avi</v>
      </c>
      <c r="E1103" s="17">
        <v>7.2</v>
      </c>
      <c r="F1103" s="17">
        <f t="shared" si="1216"/>
        <v>2</v>
      </c>
      <c r="G1103" s="18">
        <v>200</v>
      </c>
      <c r="H1103" s="19">
        <f t="shared" si="1220"/>
        <v>3.1190324633991087</v>
      </c>
      <c r="I1103" s="20">
        <f t="shared" si="1217"/>
        <v>311.90324633991088</v>
      </c>
      <c r="J1103" s="20">
        <v>980</v>
      </c>
      <c r="K1103" s="19">
        <f t="shared" si="1245"/>
        <v>1.2572025752754761</v>
      </c>
      <c r="L1103" s="19">
        <f t="shared" si="1246"/>
        <v>18.080172732426345</v>
      </c>
      <c r="M1103" s="19">
        <f t="shared" si="1207"/>
        <v>0.72320690929705378</v>
      </c>
      <c r="N1103" s="19">
        <f t="shared" si="1247"/>
        <v>16.687999432029518</v>
      </c>
      <c r="O1103" s="19">
        <f t="shared" si="1209"/>
        <v>0.66751997728118062</v>
      </c>
      <c r="P1103" s="19">
        <f t="shared" si="1210"/>
        <v>1.3907268865782343</v>
      </c>
      <c r="Q1103" s="19">
        <f t="shared" si="1211"/>
        <v>8.6784829115646449</v>
      </c>
      <c r="R1103" s="19">
        <f t="shared" si="1212"/>
        <v>6.5083197784915123</v>
      </c>
      <c r="S1103" s="19">
        <f t="shared" si="1213"/>
        <v>15.186802690056158</v>
      </c>
      <c r="T1103" s="19">
        <f t="shared" si="1214"/>
        <v>0.60747210760224635</v>
      </c>
      <c r="U1103" s="21">
        <f t="shared" si="1215"/>
        <v>34.768172164455862</v>
      </c>
    </row>
    <row r="1104" spans="1:21" ht="16" hidden="1" thickBot="1" x14ac:dyDescent="0.25">
      <c r="A1104" s="14">
        <v>2016</v>
      </c>
      <c r="B1104" s="15" t="s">
        <v>34</v>
      </c>
      <c r="C1104" s="16" t="s">
        <v>22</v>
      </c>
      <c r="D1104" s="16" t="str">
        <f t="shared" si="1244"/>
        <v>2016_2016 Sample Plot # 06_Avi</v>
      </c>
      <c r="E1104" s="17">
        <v>4.9000000000000004</v>
      </c>
      <c r="F1104" s="17">
        <f t="shared" si="1216"/>
        <v>1.4</v>
      </c>
      <c r="G1104" s="18">
        <v>140</v>
      </c>
      <c r="H1104" s="19">
        <f t="shared" si="1220"/>
        <v>1.4322087842138764</v>
      </c>
      <c r="I1104" s="20">
        <f t="shared" si="1217"/>
        <v>143.22087842138765</v>
      </c>
      <c r="J1104" s="20">
        <v>450</v>
      </c>
      <c r="K1104" s="19">
        <f t="shared" si="1245"/>
        <v>0.5338535527727728</v>
      </c>
      <c r="L1104" s="19">
        <f t="shared" si="1246"/>
        <v>3.4186414402347984</v>
      </c>
      <c r="M1104" s="19">
        <f t="shared" si="1207"/>
        <v>0.13674565760939195</v>
      </c>
      <c r="N1104" s="19">
        <f t="shared" si="1247"/>
        <v>3.1554060493367193</v>
      </c>
      <c r="O1104" s="19">
        <f t="shared" si="1209"/>
        <v>0.12621624197346876</v>
      </c>
      <c r="P1104" s="19">
        <f t="shared" si="1210"/>
        <v>0.2629618995828607</v>
      </c>
      <c r="Q1104" s="19">
        <f t="shared" si="1211"/>
        <v>1.6409478913127031</v>
      </c>
      <c r="R1104" s="19">
        <f t="shared" si="1212"/>
        <v>1.2306083592413206</v>
      </c>
      <c r="S1104" s="19">
        <f t="shared" si="1213"/>
        <v>2.8715562505540237</v>
      </c>
      <c r="T1104" s="19">
        <f t="shared" si="1214"/>
        <v>0.11486225002216095</v>
      </c>
      <c r="U1104" s="21">
        <f t="shared" si="1215"/>
        <v>6.5740474895715177</v>
      </c>
    </row>
    <row r="1105" spans="1:21" ht="16" hidden="1" thickBot="1" x14ac:dyDescent="0.25">
      <c r="A1105" s="14">
        <v>2016</v>
      </c>
      <c r="B1105" s="15" t="s">
        <v>34</v>
      </c>
      <c r="C1105" s="16" t="s">
        <v>22</v>
      </c>
      <c r="D1105" s="16" t="str">
        <f t="shared" si="1244"/>
        <v>2016_2016 Sample Plot # 06_Avi</v>
      </c>
      <c r="E1105" s="17">
        <v>6.7</v>
      </c>
      <c r="F1105" s="17">
        <f t="shared" si="1216"/>
        <v>1.6</v>
      </c>
      <c r="G1105" s="18">
        <v>160</v>
      </c>
      <c r="H1105" s="19">
        <f t="shared" si="1220"/>
        <v>2.8644175684277529</v>
      </c>
      <c r="I1105" s="20">
        <f t="shared" si="1217"/>
        <v>286.44175684277531</v>
      </c>
      <c r="J1105" s="20">
        <v>900</v>
      </c>
      <c r="K1105" s="19">
        <f t="shared" si="1245"/>
        <v>1.1780577434936925</v>
      </c>
      <c r="L1105" s="19">
        <f t="shared" si="1246"/>
        <v>15.068073969370037</v>
      </c>
      <c r="M1105" s="19">
        <f t="shared" si="1207"/>
        <v>0.60272295877480142</v>
      </c>
      <c r="N1105" s="19">
        <f t="shared" si="1247"/>
        <v>13.907832273728545</v>
      </c>
      <c r="O1105" s="19">
        <f t="shared" si="1209"/>
        <v>0.55631329094914184</v>
      </c>
      <c r="P1105" s="19">
        <f t="shared" si="1210"/>
        <v>1.1590362497239433</v>
      </c>
      <c r="Q1105" s="19">
        <f t="shared" si="1211"/>
        <v>7.2326755052976175</v>
      </c>
      <c r="R1105" s="19">
        <f t="shared" si="1212"/>
        <v>5.4240545867541323</v>
      </c>
      <c r="S1105" s="19">
        <f t="shared" si="1213"/>
        <v>12.656730092051749</v>
      </c>
      <c r="T1105" s="19">
        <f t="shared" si="1214"/>
        <v>0.50626920368206996</v>
      </c>
      <c r="U1105" s="21">
        <f t="shared" si="1215"/>
        <v>28.975906243098581</v>
      </c>
    </row>
    <row r="1106" spans="1:21" ht="16" hidden="1" thickBot="1" x14ac:dyDescent="0.25">
      <c r="A1106" s="14">
        <v>2016</v>
      </c>
      <c r="B1106" s="15" t="s">
        <v>34</v>
      </c>
      <c r="C1106" s="16" t="s">
        <v>22</v>
      </c>
      <c r="D1106" s="16" t="str">
        <f t="shared" si="1244"/>
        <v>2016_2016 Sample Plot # 06_Avi</v>
      </c>
      <c r="E1106" s="17">
        <v>5.8</v>
      </c>
      <c r="F1106" s="17">
        <f t="shared" si="1216"/>
        <v>1.9</v>
      </c>
      <c r="G1106" s="18">
        <v>190</v>
      </c>
      <c r="H1106" s="19">
        <f t="shared" si="1220"/>
        <v>2.1642266072565248</v>
      </c>
      <c r="I1106" s="20">
        <f t="shared" si="1217"/>
        <v>216.42266072565246</v>
      </c>
      <c r="J1106" s="20">
        <v>680</v>
      </c>
      <c r="K1106" s="19">
        <f t="shared" si="1245"/>
        <v>0.91754784648488297</v>
      </c>
      <c r="L1106" s="19">
        <f t="shared" si="1246"/>
        <v>8.2708062351963871</v>
      </c>
      <c r="M1106" s="19">
        <f t="shared" si="1207"/>
        <v>0.33083224940785549</v>
      </c>
      <c r="N1106" s="19">
        <f t="shared" si="1247"/>
        <v>7.6339541550862657</v>
      </c>
      <c r="O1106" s="19">
        <f t="shared" ref="O1106:O1159" si="1248">N1106*40/1000</f>
        <v>0.30535816620345063</v>
      </c>
      <c r="P1106" s="19">
        <f t="shared" ref="P1106:P1159" si="1249">M1106+O1106</f>
        <v>0.63619041561130607</v>
      </c>
      <c r="Q1106" s="19">
        <f t="shared" si="1211"/>
        <v>3.9699869928942655</v>
      </c>
      <c r="R1106" s="19">
        <f t="shared" ref="R1106:R1159" si="1250">N1106*0.39</f>
        <v>2.9772421204836439</v>
      </c>
      <c r="S1106" s="19">
        <f t="shared" ref="S1106:S1159" si="1251">R1106+Q1106</f>
        <v>6.9472291133779098</v>
      </c>
      <c r="T1106" s="19">
        <f t="shared" ref="T1106:T1159" si="1252">S1106*40/1000</f>
        <v>0.27788916453511636</v>
      </c>
      <c r="U1106" s="21">
        <f t="shared" si="1215"/>
        <v>15.904760390282654</v>
      </c>
    </row>
    <row r="1107" spans="1:21" ht="16" hidden="1" thickBot="1" x14ac:dyDescent="0.25">
      <c r="A1107" s="14">
        <v>2016</v>
      </c>
      <c r="B1107" s="15" t="s">
        <v>34</v>
      </c>
      <c r="C1107" s="16" t="s">
        <v>22</v>
      </c>
      <c r="D1107" s="16" t="str">
        <f t="shared" si="1244"/>
        <v>2016_2016 Sample Plot # 06_Avi</v>
      </c>
      <c r="E1107" s="17">
        <v>7.4</v>
      </c>
      <c r="F1107" s="17">
        <f t="shared" si="1216"/>
        <v>1.4</v>
      </c>
      <c r="G1107" s="18">
        <v>140</v>
      </c>
      <c r="H1107" s="19">
        <f t="shared" si="1220"/>
        <v>2.259707192870783</v>
      </c>
      <c r="I1107" s="20">
        <f t="shared" si="1217"/>
        <v>225.97071928707831</v>
      </c>
      <c r="J1107" s="20">
        <v>710</v>
      </c>
      <c r="K1107" s="19">
        <f t="shared" si="1245"/>
        <v>0.95767163955235857</v>
      </c>
      <c r="L1107" s="19">
        <f t="shared" si="1246"/>
        <v>9.0713440657781188</v>
      </c>
      <c r="M1107" s="19">
        <f t="shared" si="1207"/>
        <v>0.36285376263112479</v>
      </c>
      <c r="N1107" s="19">
        <f t="shared" si="1247"/>
        <v>8.3728505727132045</v>
      </c>
      <c r="O1107" s="19">
        <f t="shared" si="1248"/>
        <v>0.33491402290852818</v>
      </c>
      <c r="P1107" s="19">
        <f t="shared" si="1249"/>
        <v>0.69776778553965291</v>
      </c>
      <c r="Q1107" s="19">
        <f t="shared" si="1211"/>
        <v>4.3542451515734966</v>
      </c>
      <c r="R1107" s="19">
        <f t="shared" si="1250"/>
        <v>3.2654117233581497</v>
      </c>
      <c r="S1107" s="19">
        <f t="shared" si="1251"/>
        <v>7.6196568749316462</v>
      </c>
      <c r="T1107" s="19">
        <f t="shared" si="1252"/>
        <v>0.3047862749972659</v>
      </c>
      <c r="U1107" s="21">
        <f t="shared" si="1215"/>
        <v>17.444194638491325</v>
      </c>
    </row>
    <row r="1108" spans="1:21" ht="16" hidden="1" thickBot="1" x14ac:dyDescent="0.25">
      <c r="A1108" s="14">
        <v>2016</v>
      </c>
      <c r="B1108" s="15" t="s">
        <v>34</v>
      </c>
      <c r="C1108" s="16" t="s">
        <v>22</v>
      </c>
      <c r="D1108" s="16" t="str">
        <f t="shared" si="1244"/>
        <v>2016_2016 Sample Plot # 06_Avi</v>
      </c>
      <c r="E1108" s="17">
        <v>7.3</v>
      </c>
      <c r="F1108" s="17">
        <f t="shared" ref="F1108:F1169" si="1253">G1108/100</f>
        <v>1.5</v>
      </c>
      <c r="G1108" s="18">
        <v>150</v>
      </c>
      <c r="H1108" s="19">
        <f t="shared" si="1220"/>
        <v>2.323360916613622</v>
      </c>
      <c r="I1108" s="20">
        <f t="shared" ref="I1108:I1169" si="1254">J1108/3.142</f>
        <v>232.33609166136219</v>
      </c>
      <c r="J1108" s="20">
        <v>730</v>
      </c>
      <c r="K1108" s="19">
        <f t="shared" si="1245"/>
        <v>0.98348969395131292</v>
      </c>
      <c r="L1108" s="19">
        <f t="shared" si="1246"/>
        <v>9.6269716736506403</v>
      </c>
      <c r="M1108" s="19">
        <f t="shared" si="1207"/>
        <v>0.38507886694602567</v>
      </c>
      <c r="N1108" s="19">
        <f t="shared" si="1247"/>
        <v>8.8856948547795422</v>
      </c>
      <c r="O1108" s="19">
        <f t="shared" si="1248"/>
        <v>0.3554277941911817</v>
      </c>
      <c r="P1108" s="19">
        <f t="shared" si="1249"/>
        <v>0.74050666113720731</v>
      </c>
      <c r="Q1108" s="19">
        <f t="shared" si="1211"/>
        <v>4.6209464033523071</v>
      </c>
      <c r="R1108" s="19">
        <f t="shared" si="1250"/>
        <v>3.4654209933640217</v>
      </c>
      <c r="S1108" s="19">
        <f t="shared" si="1251"/>
        <v>8.0863673967163283</v>
      </c>
      <c r="T1108" s="19">
        <f t="shared" si="1252"/>
        <v>0.32345469586865311</v>
      </c>
      <c r="U1108" s="21">
        <f t="shared" si="1215"/>
        <v>18.512666528430181</v>
      </c>
    </row>
    <row r="1109" spans="1:21" ht="16" hidden="1" thickBot="1" x14ac:dyDescent="0.25">
      <c r="A1109" s="14">
        <v>2016</v>
      </c>
      <c r="B1109" s="15" t="s">
        <v>34</v>
      </c>
      <c r="C1109" s="16" t="s">
        <v>22</v>
      </c>
      <c r="D1109" s="16" t="str">
        <f t="shared" si="1244"/>
        <v>2016_2016 Sample Plot # 06_Avi</v>
      </c>
      <c r="E1109" s="17">
        <v>8.6999999999999993</v>
      </c>
      <c r="F1109" s="17">
        <f t="shared" si="1253"/>
        <v>2</v>
      </c>
      <c r="G1109" s="18">
        <v>200</v>
      </c>
      <c r="H1109" s="19">
        <f t="shared" si="1220"/>
        <v>2.1005728835136854</v>
      </c>
      <c r="I1109" s="20">
        <f t="shared" si="1254"/>
        <v>210.05728835136856</v>
      </c>
      <c r="J1109" s="20">
        <v>660</v>
      </c>
      <c r="K1109" s="19">
        <f t="shared" si="1245"/>
        <v>0.88980279535313622</v>
      </c>
      <c r="L1109" s="19">
        <f t="shared" si="1246"/>
        <v>7.7589471797999634</v>
      </c>
      <c r="M1109" s="19">
        <f t="shared" si="1207"/>
        <v>0.31035788719199853</v>
      </c>
      <c r="N1109" s="19">
        <f t="shared" si="1247"/>
        <v>7.1615082469553668</v>
      </c>
      <c r="O1109" s="19">
        <f t="shared" si="1248"/>
        <v>0.28646032987821468</v>
      </c>
      <c r="P1109" s="19">
        <f t="shared" si="1249"/>
        <v>0.59681821707021321</v>
      </c>
      <c r="Q1109" s="19">
        <f t="shared" si="1211"/>
        <v>3.7242946463039823</v>
      </c>
      <c r="R1109" s="19">
        <f t="shared" si="1250"/>
        <v>2.792988216312593</v>
      </c>
      <c r="S1109" s="19">
        <f t="shared" si="1251"/>
        <v>6.5172828626165753</v>
      </c>
      <c r="T1109" s="19">
        <f t="shared" si="1252"/>
        <v>0.26069131450466299</v>
      </c>
      <c r="U1109" s="21">
        <f t="shared" si="1215"/>
        <v>14.92045542675533</v>
      </c>
    </row>
    <row r="1110" spans="1:21" ht="16" hidden="1" thickBot="1" x14ac:dyDescent="0.25">
      <c r="A1110" s="14">
        <v>2016</v>
      </c>
      <c r="B1110" s="15" t="s">
        <v>34</v>
      </c>
      <c r="C1110" s="16" t="s">
        <v>22</v>
      </c>
      <c r="D1110" s="16" t="str">
        <f t="shared" si="1244"/>
        <v>2016_2016 Sample Plot # 06_Avi</v>
      </c>
      <c r="E1110" s="17">
        <v>3.9</v>
      </c>
      <c r="F1110" s="17">
        <f t="shared" si="1253"/>
        <v>1.4</v>
      </c>
      <c r="G1110" s="18">
        <v>140</v>
      </c>
      <c r="H1110" s="19">
        <f t="shared" si="1220"/>
        <v>1.6549968173138128</v>
      </c>
      <c r="I1110" s="20">
        <f t="shared" si="1254"/>
        <v>165.49968173138129</v>
      </c>
      <c r="J1110" s="20">
        <v>520</v>
      </c>
      <c r="K1110" s="19">
        <f t="shared" si="1245"/>
        <v>0.66822592867200736</v>
      </c>
      <c r="L1110" s="19">
        <f t="shared" si="1246"/>
        <v>4.6582836372835894</v>
      </c>
      <c r="M1110" s="19">
        <f t="shared" si="1207"/>
        <v>0.18633134549134356</v>
      </c>
      <c r="N1110" s="19">
        <f t="shared" si="1247"/>
        <v>4.2995957972127536</v>
      </c>
      <c r="O1110" s="19">
        <f t="shared" si="1248"/>
        <v>0.17198383188851013</v>
      </c>
      <c r="P1110" s="19">
        <f t="shared" si="1249"/>
        <v>0.35831517737985369</v>
      </c>
      <c r="Q1110" s="19">
        <f t="shared" si="1211"/>
        <v>2.2359761458961227</v>
      </c>
      <c r="R1110" s="19">
        <f t="shared" si="1250"/>
        <v>1.6768423609129739</v>
      </c>
      <c r="S1110" s="19">
        <f t="shared" si="1251"/>
        <v>3.9128185068090966</v>
      </c>
      <c r="T1110" s="19">
        <f t="shared" si="1252"/>
        <v>0.15651274027236386</v>
      </c>
      <c r="U1110" s="21">
        <f t="shared" si="1215"/>
        <v>8.9578794344963431</v>
      </c>
    </row>
    <row r="1111" spans="1:21" ht="16" hidden="1" thickBot="1" x14ac:dyDescent="0.25">
      <c r="A1111" s="14">
        <v>2016</v>
      </c>
      <c r="B1111" s="15" t="s">
        <v>34</v>
      </c>
      <c r="C1111" s="16" t="s">
        <v>22</v>
      </c>
      <c r="D1111" s="16" t="str">
        <f t="shared" si="1244"/>
        <v>2016_2016 Sample Plot # 06_Avi</v>
      </c>
      <c r="E1111" s="17">
        <v>6.6</v>
      </c>
      <c r="F1111" s="17">
        <f t="shared" si="1253"/>
        <v>1.4</v>
      </c>
      <c r="G1111" s="18">
        <v>140</v>
      </c>
      <c r="H1111" s="19">
        <f t="shared" si="1220"/>
        <v>2.4188415022278802</v>
      </c>
      <c r="I1111" s="20">
        <f t="shared" si="1254"/>
        <v>241.88415022278804</v>
      </c>
      <c r="J1111" s="20">
        <v>760</v>
      </c>
      <c r="K1111" s="19">
        <f t="shared" si="1245"/>
        <v>1.0209198607744308</v>
      </c>
      <c r="L1111" s="19">
        <f t="shared" si="1246"/>
        <v>10.49348777198847</v>
      </c>
      <c r="M1111" s="19">
        <f t="shared" si="1207"/>
        <v>0.41973951087953876</v>
      </c>
      <c r="N1111" s="19">
        <f t="shared" si="1247"/>
        <v>9.6854892135453579</v>
      </c>
      <c r="O1111" s="19">
        <f t="shared" si="1248"/>
        <v>0.38741956854181431</v>
      </c>
      <c r="P1111" s="19">
        <f t="shared" si="1249"/>
        <v>0.80715907942135301</v>
      </c>
      <c r="Q1111" s="19">
        <f t="shared" si="1211"/>
        <v>5.0368741305544651</v>
      </c>
      <c r="R1111" s="19">
        <f t="shared" si="1250"/>
        <v>3.7773407932826899</v>
      </c>
      <c r="S1111" s="19">
        <f t="shared" si="1251"/>
        <v>8.8142149238371559</v>
      </c>
      <c r="T1111" s="19">
        <f t="shared" si="1252"/>
        <v>0.35256859695348625</v>
      </c>
      <c r="U1111" s="21">
        <f t="shared" si="1215"/>
        <v>20.178976985533829</v>
      </c>
    </row>
    <row r="1112" spans="1:21" ht="16" hidden="1" thickBot="1" x14ac:dyDescent="0.25">
      <c r="A1112" s="14">
        <v>2016</v>
      </c>
      <c r="B1112" s="15" t="s">
        <v>34</v>
      </c>
      <c r="C1112" s="16" t="s">
        <v>22</v>
      </c>
      <c r="D1112" s="16" t="str">
        <f t="shared" si="1244"/>
        <v>2016_2016 Sample Plot # 06_Avi</v>
      </c>
      <c r="E1112" s="17">
        <v>5.3</v>
      </c>
      <c r="F1112" s="17">
        <f t="shared" si="1253"/>
        <v>1.4</v>
      </c>
      <c r="G1112" s="18">
        <v>140</v>
      </c>
      <c r="H1112" s="19">
        <f t="shared" si="1220"/>
        <v>1.4003819223424572</v>
      </c>
      <c r="I1112" s="20">
        <f t="shared" si="1254"/>
        <v>140.03819223424571</v>
      </c>
      <c r="J1112" s="20">
        <v>440</v>
      </c>
      <c r="K1112" s="19">
        <f t="shared" si="1245"/>
        <v>0.51296750097397847</v>
      </c>
      <c r="L1112" s="19">
        <f t="shared" si="1246"/>
        <v>3.2581231897629839</v>
      </c>
      <c r="M1112" s="19">
        <f t="shared" si="1207"/>
        <v>0.13032492759051936</v>
      </c>
      <c r="N1112" s="19">
        <f t="shared" si="1247"/>
        <v>3.0072477041512342</v>
      </c>
      <c r="O1112" s="19">
        <f t="shared" si="1248"/>
        <v>0.12028990816604937</v>
      </c>
      <c r="P1112" s="19">
        <f t="shared" si="1249"/>
        <v>0.25061483575656873</v>
      </c>
      <c r="Q1112" s="19">
        <f t="shared" si="1211"/>
        <v>1.5638991310862322</v>
      </c>
      <c r="R1112" s="19">
        <f t="shared" si="1250"/>
        <v>1.1728266046189815</v>
      </c>
      <c r="S1112" s="19">
        <f t="shared" si="1251"/>
        <v>2.7367257357052139</v>
      </c>
      <c r="T1112" s="19">
        <f t="shared" si="1252"/>
        <v>0.10946902942820856</v>
      </c>
      <c r="U1112" s="21">
        <f t="shared" si="1215"/>
        <v>6.2653708939142181</v>
      </c>
    </row>
    <row r="1113" spans="1:21" ht="16" hidden="1" thickBot="1" x14ac:dyDescent="0.25">
      <c r="A1113" s="14">
        <v>2016</v>
      </c>
      <c r="B1113" s="15" t="s">
        <v>34</v>
      </c>
      <c r="C1113" s="16" t="s">
        <v>22</v>
      </c>
      <c r="D1113" s="16" t="str">
        <f t="shared" si="1244"/>
        <v>2016_2016 Sample Plot # 06_Avi</v>
      </c>
      <c r="E1113" s="17">
        <v>5.9</v>
      </c>
      <c r="F1113" s="17">
        <f t="shared" si="1253"/>
        <v>2</v>
      </c>
      <c r="G1113" s="18">
        <v>200</v>
      </c>
      <c r="H1113" s="19">
        <f t="shared" si="1220"/>
        <v>2.8962444302991726</v>
      </c>
      <c r="I1113" s="20">
        <f t="shared" si="1254"/>
        <v>289.62444302991724</v>
      </c>
      <c r="J1113" s="20">
        <v>910</v>
      </c>
      <c r="K1113" s="19">
        <f t="shared" si="1245"/>
        <v>1.1883273528606777</v>
      </c>
      <c r="L1113" s="19">
        <f t="shared" si="1246"/>
        <v>15.428629597869351</v>
      </c>
      <c r="M1113" s="19">
        <f t="shared" si="1207"/>
        <v>0.61714518391477402</v>
      </c>
      <c r="N1113" s="19">
        <f t="shared" si="1247"/>
        <v>14.240625118833412</v>
      </c>
      <c r="O1113" s="19">
        <f t="shared" si="1248"/>
        <v>0.56962500475333655</v>
      </c>
      <c r="P1113" s="19">
        <f t="shared" si="1249"/>
        <v>1.1867701886681106</v>
      </c>
      <c r="Q1113" s="19">
        <f t="shared" si="1211"/>
        <v>7.4057422069772887</v>
      </c>
      <c r="R1113" s="19">
        <f t="shared" si="1250"/>
        <v>5.5538437963450313</v>
      </c>
      <c r="S1113" s="19">
        <f t="shared" si="1251"/>
        <v>12.95958600332232</v>
      </c>
      <c r="T1113" s="19">
        <f t="shared" si="1252"/>
        <v>0.51838344013289284</v>
      </c>
      <c r="U1113" s="21">
        <f t="shared" si="1215"/>
        <v>29.669254716702763</v>
      </c>
    </row>
    <row r="1114" spans="1:21" ht="16" hidden="1" thickBot="1" x14ac:dyDescent="0.25">
      <c r="A1114" s="14">
        <v>2016</v>
      </c>
      <c r="B1114" s="15" t="s">
        <v>34</v>
      </c>
      <c r="C1114" s="16" t="s">
        <v>22</v>
      </c>
      <c r="D1114" s="16" t="str">
        <f t="shared" si="1244"/>
        <v>2016_2016 Sample Plot # 06_Avi</v>
      </c>
      <c r="E1114" s="17">
        <v>4.8</v>
      </c>
      <c r="F1114" s="17">
        <f t="shared" si="1253"/>
        <v>1.6</v>
      </c>
      <c r="G1114" s="18">
        <v>160</v>
      </c>
      <c r="H1114" s="19">
        <f t="shared" si="1220"/>
        <v>2.7689369828134947</v>
      </c>
      <c r="I1114" s="20">
        <f t="shared" si="1254"/>
        <v>276.89369828134949</v>
      </c>
      <c r="J1114" s="20">
        <v>870</v>
      </c>
      <c r="K1114" s="19">
        <f t="shared" si="1245"/>
        <v>1.146549973897381</v>
      </c>
      <c r="L1114" s="19">
        <f t="shared" si="1246"/>
        <v>14.0136082906377</v>
      </c>
      <c r="M1114" s="19">
        <f t="shared" si="1207"/>
        <v>0.56054433162550799</v>
      </c>
      <c r="N1114" s="19">
        <f t="shared" si="1247"/>
        <v>12.934560452258598</v>
      </c>
      <c r="O1114" s="19">
        <f t="shared" si="1248"/>
        <v>0.51738241809034391</v>
      </c>
      <c r="P1114" s="19">
        <f t="shared" si="1249"/>
        <v>1.0779267497158518</v>
      </c>
      <c r="Q1114" s="19">
        <f t="shared" si="1211"/>
        <v>6.7265319795060963</v>
      </c>
      <c r="R1114" s="19">
        <f t="shared" si="1250"/>
        <v>5.0444785763808531</v>
      </c>
      <c r="S1114" s="19">
        <f t="shared" si="1251"/>
        <v>11.771010555886949</v>
      </c>
      <c r="T1114" s="19">
        <f t="shared" si="1252"/>
        <v>0.47084042223547795</v>
      </c>
      <c r="U1114" s="21">
        <f t="shared" si="1215"/>
        <v>26.9481687428963</v>
      </c>
    </row>
    <row r="1115" spans="1:21" ht="16" hidden="1" thickBot="1" x14ac:dyDescent="0.25">
      <c r="A1115" s="14">
        <v>2016</v>
      </c>
      <c r="B1115" s="15" t="s">
        <v>34</v>
      </c>
      <c r="C1115" s="16" t="s">
        <v>22</v>
      </c>
      <c r="D1115" s="16" t="str">
        <f t="shared" si="1244"/>
        <v>2016_2016 Sample Plot # 06_Avi</v>
      </c>
      <c r="E1115" s="17">
        <v>4.5999999999999996</v>
      </c>
      <c r="F1115" s="17">
        <f t="shared" si="1253"/>
        <v>1.9</v>
      </c>
      <c r="G1115" s="18">
        <v>190</v>
      </c>
      <c r="H1115" s="19">
        <f t="shared" ref="H1115:H1169" si="1255">I1115/100</f>
        <v>2.1323997453851051</v>
      </c>
      <c r="I1115" s="20">
        <f t="shared" si="1254"/>
        <v>213.23997453851052</v>
      </c>
      <c r="J1115" s="20">
        <v>670</v>
      </c>
      <c r="K1115" s="19">
        <f t="shared" si="1245"/>
        <v>0.9037788510733058</v>
      </c>
      <c r="L1115" s="19">
        <f t="shared" si="1246"/>
        <v>8.0126994143595649</v>
      </c>
      <c r="M1115" s="19">
        <f t="shared" si="1207"/>
        <v>0.32050797657438262</v>
      </c>
      <c r="N1115" s="19">
        <f t="shared" si="1247"/>
        <v>7.3957215594538788</v>
      </c>
      <c r="O1115" s="19">
        <f t="shared" si="1248"/>
        <v>0.29582886237815514</v>
      </c>
      <c r="P1115" s="19">
        <f t="shared" si="1249"/>
        <v>0.61633683895253777</v>
      </c>
      <c r="Q1115" s="19">
        <f t="shared" si="1211"/>
        <v>3.8460957188925908</v>
      </c>
      <c r="R1115" s="19">
        <f t="shared" si="1250"/>
        <v>2.8843314081870126</v>
      </c>
      <c r="S1115" s="19">
        <f t="shared" si="1251"/>
        <v>6.7304271270796034</v>
      </c>
      <c r="T1115" s="19">
        <f t="shared" si="1252"/>
        <v>0.26921708508318415</v>
      </c>
      <c r="U1115" s="21">
        <f t="shared" si="1215"/>
        <v>15.408420973813444</v>
      </c>
    </row>
    <row r="1116" spans="1:21" ht="16" hidden="1" thickBot="1" x14ac:dyDescent="0.25">
      <c r="A1116" s="14">
        <v>2016</v>
      </c>
      <c r="B1116" s="15" t="s">
        <v>34</v>
      </c>
      <c r="C1116" s="16" t="s">
        <v>22</v>
      </c>
      <c r="D1116" s="16" t="str">
        <f t="shared" si="1244"/>
        <v>2016_2016 Sample Plot # 06_Avi</v>
      </c>
      <c r="E1116" s="17">
        <v>4.8</v>
      </c>
      <c r="F1116" s="17">
        <f t="shared" si="1253"/>
        <v>1.5</v>
      </c>
      <c r="G1116" s="18">
        <v>150</v>
      </c>
      <c r="H1116" s="19">
        <f t="shared" si="1255"/>
        <v>1.8777848504137493</v>
      </c>
      <c r="I1116" s="20">
        <f t="shared" si="1254"/>
        <v>187.77848504137492</v>
      </c>
      <c r="J1116" s="20">
        <v>590</v>
      </c>
      <c r="K1116" s="19">
        <f t="shared" si="1245"/>
        <v>0.78560207820772598</v>
      </c>
      <c r="L1116" s="19">
        <f t="shared" si="1246"/>
        <v>6.1038250638451039</v>
      </c>
      <c r="M1116" s="19">
        <f t="shared" si="1207"/>
        <v>0.24415300255380415</v>
      </c>
      <c r="N1116" s="19">
        <f t="shared" si="1247"/>
        <v>5.6338305339290313</v>
      </c>
      <c r="O1116" s="19">
        <f t="shared" si="1248"/>
        <v>0.22535322135716127</v>
      </c>
      <c r="P1116" s="19">
        <f t="shared" si="1249"/>
        <v>0.46950622391096541</v>
      </c>
      <c r="Q1116" s="19">
        <f t="shared" si="1211"/>
        <v>2.9298360306456499</v>
      </c>
      <c r="R1116" s="19">
        <f t="shared" si="1250"/>
        <v>2.1971939082323222</v>
      </c>
      <c r="S1116" s="19">
        <f t="shared" si="1251"/>
        <v>5.1270299388779721</v>
      </c>
      <c r="T1116" s="19">
        <f t="shared" si="1252"/>
        <v>0.20508119755511889</v>
      </c>
      <c r="U1116" s="21">
        <f t="shared" si="1215"/>
        <v>11.737655597774136</v>
      </c>
    </row>
    <row r="1117" spans="1:21" ht="16" hidden="1" thickBot="1" x14ac:dyDescent="0.25">
      <c r="A1117" s="14">
        <v>2016</v>
      </c>
      <c r="B1117" s="15" t="s">
        <v>34</v>
      </c>
      <c r="C1117" s="16" t="s">
        <v>22</v>
      </c>
      <c r="D1117" s="16" t="str">
        <f t="shared" si="1244"/>
        <v>2016_2016 Sample Plot # 06_Avi</v>
      </c>
      <c r="E1117" s="17">
        <v>5.7</v>
      </c>
      <c r="F1117" s="17">
        <f t="shared" si="1253"/>
        <v>1.35</v>
      </c>
      <c r="G1117" s="18">
        <v>135</v>
      </c>
      <c r="H1117" s="19">
        <f t="shared" si="1255"/>
        <v>1.9732654360280077</v>
      </c>
      <c r="I1117" s="20">
        <f t="shared" si="1254"/>
        <v>197.32654360280077</v>
      </c>
      <c r="J1117" s="20">
        <v>620</v>
      </c>
      <c r="K1117" s="19">
        <f t="shared" si="1245"/>
        <v>0.8316969888198007</v>
      </c>
      <c r="L1117" s="19">
        <f t="shared" si="1246"/>
        <v>6.7872991139085563</v>
      </c>
      <c r="M1117" s="19">
        <f t="shared" si="1207"/>
        <v>0.27149196455634228</v>
      </c>
      <c r="N1117" s="19">
        <f t="shared" si="1247"/>
        <v>6.2646770821375979</v>
      </c>
      <c r="O1117" s="19">
        <f t="shared" si="1248"/>
        <v>0.25058708328550394</v>
      </c>
      <c r="P1117" s="19">
        <f t="shared" si="1249"/>
        <v>0.52207904784184622</v>
      </c>
      <c r="Q1117" s="19">
        <f t="shared" si="1211"/>
        <v>3.2579035746761069</v>
      </c>
      <c r="R1117" s="19">
        <f t="shared" si="1250"/>
        <v>2.4432240620336634</v>
      </c>
      <c r="S1117" s="19">
        <f t="shared" si="1251"/>
        <v>5.7011276367097707</v>
      </c>
      <c r="T1117" s="19">
        <f t="shared" si="1252"/>
        <v>0.22804510546839082</v>
      </c>
      <c r="U1117" s="21">
        <f t="shared" si="1215"/>
        <v>13.051976196046155</v>
      </c>
    </row>
    <row r="1118" spans="1:21" ht="16" hidden="1" thickBot="1" x14ac:dyDescent="0.25">
      <c r="A1118" s="14">
        <v>2016</v>
      </c>
      <c r="B1118" s="15" t="s">
        <v>34</v>
      </c>
      <c r="C1118" s="16" t="s">
        <v>22</v>
      </c>
      <c r="D1118" s="16" t="str">
        <f t="shared" si="1244"/>
        <v>2016_2016 Sample Plot # 06_Avi</v>
      </c>
      <c r="E1118" s="17">
        <v>7.9</v>
      </c>
      <c r="F1118" s="17">
        <f t="shared" si="1253"/>
        <v>1.5</v>
      </c>
      <c r="G1118" s="18">
        <v>150</v>
      </c>
      <c r="H1118" s="19">
        <f t="shared" si="1255"/>
        <v>2.4506683640992999</v>
      </c>
      <c r="I1118" s="20">
        <f t="shared" si="1254"/>
        <v>245.06683640992998</v>
      </c>
      <c r="J1118" s="20">
        <v>770</v>
      </c>
      <c r="K1118" s="19">
        <f t="shared" si="1245"/>
        <v>1.0330689251626484</v>
      </c>
      <c r="L1118" s="19">
        <f t="shared" si="1246"/>
        <v>10.791179711932466</v>
      </c>
      <c r="M1118" s="19">
        <f t="shared" si="1207"/>
        <v>0.43164718847729866</v>
      </c>
      <c r="N1118" s="19">
        <f t="shared" si="1247"/>
        <v>9.9602588741136664</v>
      </c>
      <c r="O1118" s="19">
        <f t="shared" si="1248"/>
        <v>0.39841035496454663</v>
      </c>
      <c r="P1118" s="19">
        <f t="shared" si="1249"/>
        <v>0.83005754344184535</v>
      </c>
      <c r="Q1118" s="19">
        <f t="shared" si="1211"/>
        <v>5.1797662617275835</v>
      </c>
      <c r="R1118" s="19">
        <f t="shared" si="1250"/>
        <v>3.8845009609043299</v>
      </c>
      <c r="S1118" s="19">
        <f t="shared" si="1251"/>
        <v>9.0642672226319139</v>
      </c>
      <c r="T1118" s="19">
        <f t="shared" si="1252"/>
        <v>0.36257068890527655</v>
      </c>
      <c r="U1118" s="21">
        <f t="shared" si="1215"/>
        <v>20.751438586046135</v>
      </c>
    </row>
    <row r="1119" spans="1:21" ht="16" hidden="1" thickBot="1" x14ac:dyDescent="0.25">
      <c r="A1119" s="14">
        <v>2016</v>
      </c>
      <c r="B1119" s="15" t="s">
        <v>34</v>
      </c>
      <c r="C1119" s="16" t="s">
        <v>22</v>
      </c>
      <c r="D1119" s="16" t="str">
        <f t="shared" si="1244"/>
        <v>2016_2016 Sample Plot # 06_Avi</v>
      </c>
      <c r="E1119" s="17">
        <v>6.8</v>
      </c>
      <c r="F1119" s="17">
        <f t="shared" si="1253"/>
        <v>1.7</v>
      </c>
      <c r="G1119" s="18">
        <v>170</v>
      </c>
      <c r="H1119" s="19">
        <f t="shared" si="1255"/>
        <v>2.259707192870783</v>
      </c>
      <c r="I1119" s="20">
        <f t="shared" si="1254"/>
        <v>225.97071928707831</v>
      </c>
      <c r="J1119" s="20">
        <v>710</v>
      </c>
      <c r="K1119" s="19">
        <f t="shared" si="1245"/>
        <v>0.95767163955235857</v>
      </c>
      <c r="L1119" s="19">
        <f t="shared" si="1246"/>
        <v>9.0713440657781188</v>
      </c>
      <c r="M1119" s="19">
        <f t="shared" si="1207"/>
        <v>0.36285376263112479</v>
      </c>
      <c r="N1119" s="19">
        <f t="shared" si="1247"/>
        <v>8.3728505727132045</v>
      </c>
      <c r="O1119" s="19">
        <f t="shared" si="1248"/>
        <v>0.33491402290852818</v>
      </c>
      <c r="P1119" s="19">
        <f t="shared" si="1249"/>
        <v>0.69776778553965291</v>
      </c>
      <c r="Q1119" s="19">
        <f t="shared" si="1211"/>
        <v>4.3542451515734966</v>
      </c>
      <c r="R1119" s="19">
        <f t="shared" si="1250"/>
        <v>3.2654117233581497</v>
      </c>
      <c r="S1119" s="19">
        <f t="shared" si="1251"/>
        <v>7.6196568749316462</v>
      </c>
      <c r="T1119" s="19">
        <f t="shared" si="1252"/>
        <v>0.3047862749972659</v>
      </c>
      <c r="U1119" s="21">
        <f t="shared" si="1215"/>
        <v>17.444194638491325</v>
      </c>
    </row>
    <row r="1120" spans="1:21" ht="16" hidden="1" thickBot="1" x14ac:dyDescent="0.25">
      <c r="A1120" s="14">
        <v>2016</v>
      </c>
      <c r="B1120" s="15" t="s">
        <v>34</v>
      </c>
      <c r="C1120" s="16" t="s">
        <v>22</v>
      </c>
      <c r="D1120" s="16" t="str">
        <f t="shared" si="1244"/>
        <v>2016_2016 Sample Plot # 06_Avi</v>
      </c>
      <c r="E1120" s="17">
        <v>8.3000000000000007</v>
      </c>
      <c r="F1120" s="17">
        <f t="shared" si="1253"/>
        <v>1.8</v>
      </c>
      <c r="G1120" s="18">
        <v>180</v>
      </c>
      <c r="H1120" s="19">
        <f t="shared" si="1255"/>
        <v>1.9414385741565883</v>
      </c>
      <c r="I1120" s="20">
        <f t="shared" si="1254"/>
        <v>194.14385741565883</v>
      </c>
      <c r="J1120" s="20">
        <v>610</v>
      </c>
      <c r="K1120" s="19">
        <f t="shared" si="1245"/>
        <v>0.81658462021657896</v>
      </c>
      <c r="L1120" s="19">
        <f t="shared" si="1246"/>
        <v>6.5551799795873018</v>
      </c>
      <c r="M1120" s="19">
        <f t="shared" si="1207"/>
        <v>0.26220719918349211</v>
      </c>
      <c r="N1120" s="19">
        <f t="shared" si="1247"/>
        <v>6.0504311211590798</v>
      </c>
      <c r="O1120" s="19">
        <f t="shared" si="1248"/>
        <v>0.24201724484636319</v>
      </c>
      <c r="P1120" s="19">
        <f t="shared" si="1249"/>
        <v>0.50422444402985533</v>
      </c>
      <c r="Q1120" s="19">
        <f t="shared" si="1211"/>
        <v>3.1464863902019049</v>
      </c>
      <c r="R1120" s="19">
        <f t="shared" si="1250"/>
        <v>2.3596681372520414</v>
      </c>
      <c r="S1120" s="19">
        <f t="shared" si="1251"/>
        <v>5.5061545274539458</v>
      </c>
      <c r="T1120" s="19">
        <f t="shared" si="1252"/>
        <v>0.22024618109815783</v>
      </c>
      <c r="U1120" s="21">
        <f t="shared" si="1215"/>
        <v>12.605611100746382</v>
      </c>
    </row>
    <row r="1121" spans="1:21" ht="16" hidden="1" thickBot="1" x14ac:dyDescent="0.25">
      <c r="A1121" s="14">
        <v>2016</v>
      </c>
      <c r="B1121" s="15" t="s">
        <v>34</v>
      </c>
      <c r="C1121" s="16" t="s">
        <v>22</v>
      </c>
      <c r="D1121" s="16" t="str">
        <f t="shared" si="1244"/>
        <v>2016_2016 Sample Plot # 06_Avi</v>
      </c>
      <c r="E1121" s="17">
        <v>7.7</v>
      </c>
      <c r="F1121" s="17">
        <f t="shared" si="1253"/>
        <v>1.5</v>
      </c>
      <c r="G1121" s="18">
        <v>150</v>
      </c>
      <c r="H1121" s="19">
        <f t="shared" si="1255"/>
        <v>2.1323997453851051</v>
      </c>
      <c r="I1121" s="20">
        <f t="shared" si="1254"/>
        <v>213.23997453851052</v>
      </c>
      <c r="J1121" s="20">
        <v>670</v>
      </c>
      <c r="K1121" s="19">
        <f t="shared" si="1245"/>
        <v>0.9037788510733058</v>
      </c>
      <c r="L1121" s="19">
        <f t="shared" si="1246"/>
        <v>8.0126994143595649</v>
      </c>
      <c r="M1121" s="19">
        <f t="shared" si="1207"/>
        <v>0.32050797657438262</v>
      </c>
      <c r="N1121" s="19">
        <f t="shared" si="1247"/>
        <v>7.3957215594538788</v>
      </c>
      <c r="O1121" s="19">
        <f t="shared" si="1248"/>
        <v>0.29582886237815514</v>
      </c>
      <c r="P1121" s="19">
        <f t="shared" si="1249"/>
        <v>0.61633683895253777</v>
      </c>
      <c r="Q1121" s="19">
        <f t="shared" si="1211"/>
        <v>3.8460957188925908</v>
      </c>
      <c r="R1121" s="19">
        <f t="shared" si="1250"/>
        <v>2.8843314081870126</v>
      </c>
      <c r="S1121" s="19">
        <f t="shared" si="1251"/>
        <v>6.7304271270796034</v>
      </c>
      <c r="T1121" s="19">
        <f t="shared" si="1252"/>
        <v>0.26921708508318415</v>
      </c>
      <c r="U1121" s="21">
        <f t="shared" si="1215"/>
        <v>15.408420973813444</v>
      </c>
    </row>
    <row r="1122" spans="1:21" ht="16" hidden="1" thickBot="1" x14ac:dyDescent="0.25">
      <c r="A1122" s="14">
        <v>2016</v>
      </c>
      <c r="B1122" s="15" t="s">
        <v>34</v>
      </c>
      <c r="C1122" s="16" t="s">
        <v>22</v>
      </c>
      <c r="D1122" s="16" t="str">
        <f t="shared" si="1244"/>
        <v>2016_2016 Sample Plot # 06_Avi</v>
      </c>
      <c r="E1122" s="17">
        <v>7.2</v>
      </c>
      <c r="F1122" s="17">
        <f t="shared" si="1253"/>
        <v>1.5</v>
      </c>
      <c r="G1122" s="18">
        <v>150</v>
      </c>
      <c r="H1122" s="19">
        <f t="shared" si="1255"/>
        <v>1.9732654360280077</v>
      </c>
      <c r="I1122" s="20">
        <f t="shared" si="1254"/>
        <v>197.32654360280077</v>
      </c>
      <c r="J1122" s="20">
        <v>620</v>
      </c>
      <c r="K1122" s="19">
        <f t="shared" si="1245"/>
        <v>0.8316969888198007</v>
      </c>
      <c r="L1122" s="19">
        <f t="shared" si="1246"/>
        <v>6.7872991139085563</v>
      </c>
      <c r="M1122" s="19">
        <f t="shared" si="1207"/>
        <v>0.27149196455634228</v>
      </c>
      <c r="N1122" s="19">
        <f t="shared" si="1247"/>
        <v>6.2646770821375979</v>
      </c>
      <c r="O1122" s="19">
        <f t="shared" si="1248"/>
        <v>0.25058708328550394</v>
      </c>
      <c r="P1122" s="19">
        <f t="shared" si="1249"/>
        <v>0.52207904784184622</v>
      </c>
      <c r="Q1122" s="19">
        <f t="shared" si="1211"/>
        <v>3.2579035746761069</v>
      </c>
      <c r="R1122" s="19">
        <f t="shared" si="1250"/>
        <v>2.4432240620336634</v>
      </c>
      <c r="S1122" s="19">
        <f t="shared" si="1251"/>
        <v>5.7011276367097707</v>
      </c>
      <c r="T1122" s="19">
        <f t="shared" si="1252"/>
        <v>0.22804510546839082</v>
      </c>
      <c r="U1122" s="21">
        <f t="shared" si="1215"/>
        <v>13.051976196046155</v>
      </c>
    </row>
    <row r="1123" spans="1:21" ht="16" hidden="1" thickBot="1" x14ac:dyDescent="0.25">
      <c r="A1123" s="14">
        <v>2016</v>
      </c>
      <c r="B1123" s="15" t="s">
        <v>34</v>
      </c>
      <c r="C1123" s="16" t="s">
        <v>22</v>
      </c>
      <c r="D1123" s="16" t="str">
        <f t="shared" si="1244"/>
        <v>2016_2016 Sample Plot # 06_Avi</v>
      </c>
      <c r="E1123" s="17">
        <v>6.8</v>
      </c>
      <c r="F1123" s="17">
        <f t="shared" si="1253"/>
        <v>1.4</v>
      </c>
      <c r="G1123" s="18">
        <v>140</v>
      </c>
      <c r="H1123" s="19">
        <f t="shared" si="1255"/>
        <v>1.6549968173138128</v>
      </c>
      <c r="I1123" s="20">
        <f t="shared" si="1254"/>
        <v>165.49968173138129</v>
      </c>
      <c r="J1123" s="20">
        <v>520</v>
      </c>
      <c r="K1123" s="19">
        <f t="shared" si="1245"/>
        <v>0.66822592867200736</v>
      </c>
      <c r="L1123" s="19">
        <f t="shared" si="1246"/>
        <v>4.6582836372835894</v>
      </c>
      <c r="M1123" s="19">
        <f t="shared" ref="M1123:M1159" si="1256">L1123*40/1000</f>
        <v>0.18633134549134356</v>
      </c>
      <c r="N1123" s="19">
        <f t="shared" si="1247"/>
        <v>4.2995957972127536</v>
      </c>
      <c r="O1123" s="19">
        <f t="shared" si="1248"/>
        <v>0.17198383188851013</v>
      </c>
      <c r="P1123" s="19">
        <f t="shared" si="1249"/>
        <v>0.35831517737985369</v>
      </c>
      <c r="Q1123" s="19">
        <f t="shared" ref="Q1123:Q1159" si="1257">L1123*0.48</f>
        <v>2.2359761458961227</v>
      </c>
      <c r="R1123" s="19">
        <f t="shared" si="1250"/>
        <v>1.6768423609129739</v>
      </c>
      <c r="S1123" s="19">
        <f t="shared" si="1251"/>
        <v>3.9128185068090966</v>
      </c>
      <c r="T1123" s="19">
        <f t="shared" si="1252"/>
        <v>0.15651274027236386</v>
      </c>
      <c r="U1123" s="21">
        <f t="shared" ref="U1123:U1159" si="1258">(L1123+N1123)</f>
        <v>8.9578794344963431</v>
      </c>
    </row>
    <row r="1124" spans="1:21" ht="16" hidden="1" thickBot="1" x14ac:dyDescent="0.25">
      <c r="A1124" s="14">
        <v>2016</v>
      </c>
      <c r="B1124" s="15" t="s">
        <v>34</v>
      </c>
      <c r="C1124" s="16" t="s">
        <v>22</v>
      </c>
      <c r="D1124" s="16" t="str">
        <f t="shared" si="1244"/>
        <v>2016_2016 Sample Plot # 06_Avi</v>
      </c>
      <c r="E1124" s="17">
        <v>5.8</v>
      </c>
      <c r="F1124" s="17">
        <f t="shared" si="1253"/>
        <v>1.5</v>
      </c>
      <c r="G1124" s="18">
        <v>150</v>
      </c>
      <c r="H1124" s="19">
        <f t="shared" si="1255"/>
        <v>1.9414385741565883</v>
      </c>
      <c r="I1124" s="20">
        <f t="shared" si="1254"/>
        <v>194.14385741565883</v>
      </c>
      <c r="J1124" s="20">
        <v>610</v>
      </c>
      <c r="K1124" s="19">
        <f t="shared" si="1245"/>
        <v>0.81658462021657896</v>
      </c>
      <c r="L1124" s="19">
        <f t="shared" si="1246"/>
        <v>6.5551799795873018</v>
      </c>
      <c r="M1124" s="19">
        <f t="shared" si="1256"/>
        <v>0.26220719918349211</v>
      </c>
      <c r="N1124" s="19">
        <f t="shared" si="1247"/>
        <v>6.0504311211590798</v>
      </c>
      <c r="O1124" s="19">
        <f t="shared" si="1248"/>
        <v>0.24201724484636319</v>
      </c>
      <c r="P1124" s="19">
        <f t="shared" si="1249"/>
        <v>0.50422444402985533</v>
      </c>
      <c r="Q1124" s="19">
        <f t="shared" si="1257"/>
        <v>3.1464863902019049</v>
      </c>
      <c r="R1124" s="19">
        <f t="shared" si="1250"/>
        <v>2.3596681372520414</v>
      </c>
      <c r="S1124" s="19">
        <f t="shared" si="1251"/>
        <v>5.5061545274539458</v>
      </c>
      <c r="T1124" s="19">
        <f t="shared" si="1252"/>
        <v>0.22024618109815783</v>
      </c>
      <c r="U1124" s="21">
        <f t="shared" si="1258"/>
        <v>12.605611100746382</v>
      </c>
    </row>
    <row r="1125" spans="1:21" ht="16" hidden="1" thickBot="1" x14ac:dyDescent="0.25">
      <c r="A1125" s="14">
        <v>2016</v>
      </c>
      <c r="B1125" s="15" t="s">
        <v>34</v>
      </c>
      <c r="C1125" s="16" t="s">
        <v>22</v>
      </c>
      <c r="D1125" s="16" t="str">
        <f t="shared" si="1244"/>
        <v>2016_2016 Sample Plot # 06_Avi</v>
      </c>
      <c r="E1125" s="17">
        <v>5.2</v>
      </c>
      <c r="F1125" s="17">
        <f t="shared" si="1253"/>
        <v>1.35</v>
      </c>
      <c r="G1125" s="18">
        <v>135</v>
      </c>
      <c r="H1125" s="19">
        <f t="shared" si="1255"/>
        <v>1.591343093570974</v>
      </c>
      <c r="I1125" s="20">
        <f t="shared" si="1254"/>
        <v>159.13430935709741</v>
      </c>
      <c r="J1125" s="20">
        <v>500</v>
      </c>
      <c r="K1125" s="19">
        <f t="shared" si="1245"/>
        <v>0.63177458257261765</v>
      </c>
      <c r="L1125" s="19">
        <f t="shared" si="1246"/>
        <v>4.2832614308671619</v>
      </c>
      <c r="M1125" s="19">
        <f t="shared" si="1256"/>
        <v>0.17133045723468648</v>
      </c>
      <c r="N1125" s="19">
        <f t="shared" si="1247"/>
        <v>3.9534503006903905</v>
      </c>
      <c r="O1125" s="19">
        <f t="shared" si="1248"/>
        <v>0.15813801202761563</v>
      </c>
      <c r="P1125" s="19">
        <f t="shared" si="1249"/>
        <v>0.32946846926230211</v>
      </c>
      <c r="Q1125" s="19">
        <f t="shared" si="1257"/>
        <v>2.0559654868162376</v>
      </c>
      <c r="R1125" s="19">
        <f t="shared" si="1250"/>
        <v>1.5418456172692523</v>
      </c>
      <c r="S1125" s="19">
        <f t="shared" si="1251"/>
        <v>3.5978111040854897</v>
      </c>
      <c r="T1125" s="19">
        <f t="shared" si="1252"/>
        <v>0.14391244416341958</v>
      </c>
      <c r="U1125" s="21">
        <f t="shared" si="1258"/>
        <v>8.236711731557552</v>
      </c>
    </row>
    <row r="1126" spans="1:21" ht="16" hidden="1" thickBot="1" x14ac:dyDescent="0.25">
      <c r="A1126" s="14">
        <v>2016</v>
      </c>
      <c r="B1126" s="15" t="s">
        <v>34</v>
      </c>
      <c r="C1126" s="16" t="s">
        <v>22</v>
      </c>
      <c r="D1126" s="16" t="str">
        <f t="shared" si="1244"/>
        <v>2016_2016 Sample Plot # 06_Avi</v>
      </c>
      <c r="E1126" s="17">
        <v>3.8</v>
      </c>
      <c r="F1126" s="17">
        <f t="shared" si="1253"/>
        <v>1.4</v>
      </c>
      <c r="G1126" s="18">
        <v>140</v>
      </c>
      <c r="H1126" s="19">
        <f t="shared" si="1255"/>
        <v>1.5626989178866963</v>
      </c>
      <c r="I1126" s="20">
        <f t="shared" si="1254"/>
        <v>156.26989178866964</v>
      </c>
      <c r="J1126" s="20">
        <v>491</v>
      </c>
      <c r="K1126" s="19">
        <f t="shared" si="1245"/>
        <v>0.6148931664366899</v>
      </c>
      <c r="L1126" s="19">
        <f t="shared" si="1246"/>
        <v>4.1199615830726382</v>
      </c>
      <c r="M1126" s="19">
        <f t="shared" si="1256"/>
        <v>0.16479846332290551</v>
      </c>
      <c r="N1126" s="19">
        <f t="shared" si="1247"/>
        <v>3.8027245411760453</v>
      </c>
      <c r="O1126" s="19">
        <f t="shared" si="1248"/>
        <v>0.15210898164704181</v>
      </c>
      <c r="P1126" s="19">
        <f t="shared" si="1249"/>
        <v>0.31690744496994733</v>
      </c>
      <c r="Q1126" s="19">
        <f t="shared" si="1257"/>
        <v>1.9775815598748663</v>
      </c>
      <c r="R1126" s="19">
        <f t="shared" si="1250"/>
        <v>1.4830625710586578</v>
      </c>
      <c r="S1126" s="19">
        <f t="shared" si="1251"/>
        <v>3.4606441309335239</v>
      </c>
      <c r="T1126" s="19">
        <f t="shared" si="1252"/>
        <v>0.13842576523734096</v>
      </c>
      <c r="U1126" s="21">
        <f t="shared" si="1258"/>
        <v>7.922686124248683</v>
      </c>
    </row>
    <row r="1127" spans="1:21" ht="16" hidden="1" thickBot="1" x14ac:dyDescent="0.25">
      <c r="A1127" s="14">
        <v>2016</v>
      </c>
      <c r="B1127" s="15" t="s">
        <v>34</v>
      </c>
      <c r="C1127" s="16" t="s">
        <v>22</v>
      </c>
      <c r="D1127" s="16" t="str">
        <f t="shared" si="1244"/>
        <v>2016_2016 Sample Plot # 06_Avi</v>
      </c>
      <c r="E1127" s="17">
        <v>6.8</v>
      </c>
      <c r="F1127" s="17">
        <f t="shared" si="1253"/>
        <v>1.7</v>
      </c>
      <c r="G1127" s="18">
        <v>170</v>
      </c>
      <c r="H1127" s="19">
        <f t="shared" si="1255"/>
        <v>2.0687460216422662</v>
      </c>
      <c r="I1127" s="20">
        <f t="shared" si="1254"/>
        <v>206.87460216422662</v>
      </c>
      <c r="J1127" s="20">
        <v>650</v>
      </c>
      <c r="K1127" s="19">
        <f t="shared" si="1245"/>
        <v>0.87561335650924832</v>
      </c>
      <c r="L1127" s="19">
        <f t="shared" si="1246"/>
        <v>7.5095403731418422</v>
      </c>
      <c r="M1127" s="19">
        <f t="shared" si="1256"/>
        <v>0.30038161492567372</v>
      </c>
      <c r="N1127" s="19">
        <f t="shared" si="1247"/>
        <v>6.9313057644099203</v>
      </c>
      <c r="O1127" s="19">
        <f t="shared" si="1248"/>
        <v>0.27725223057639681</v>
      </c>
      <c r="P1127" s="19">
        <f t="shared" si="1249"/>
        <v>0.57763384550207053</v>
      </c>
      <c r="Q1127" s="19">
        <f t="shared" si="1257"/>
        <v>3.6045793791080842</v>
      </c>
      <c r="R1127" s="19">
        <f t="shared" si="1250"/>
        <v>2.7032092481198688</v>
      </c>
      <c r="S1127" s="19">
        <f t="shared" si="1251"/>
        <v>6.3077886272279535</v>
      </c>
      <c r="T1127" s="19">
        <f t="shared" si="1252"/>
        <v>0.25231154508911813</v>
      </c>
      <c r="U1127" s="21">
        <f t="shared" si="1258"/>
        <v>14.440846137551762</v>
      </c>
    </row>
    <row r="1128" spans="1:21" ht="16" hidden="1" thickBot="1" x14ac:dyDescent="0.25">
      <c r="A1128" s="14">
        <v>2016</v>
      </c>
      <c r="B1128" s="15" t="s">
        <v>34</v>
      </c>
      <c r="C1128" s="16" t="s">
        <v>22</v>
      </c>
      <c r="D1128" s="16" t="str">
        <f t="shared" si="1244"/>
        <v>2016_2016 Sample Plot # 06_Avi</v>
      </c>
      <c r="E1128" s="17">
        <v>4.7</v>
      </c>
      <c r="F1128" s="17">
        <f t="shared" si="1253"/>
        <v>1.35</v>
      </c>
      <c r="G1128" s="18">
        <v>135</v>
      </c>
      <c r="H1128" s="19">
        <f t="shared" si="1255"/>
        <v>1.6040738383195419</v>
      </c>
      <c r="I1128" s="20">
        <f t="shared" si="1254"/>
        <v>160.40738383195418</v>
      </c>
      <c r="J1128" s="20">
        <v>504</v>
      </c>
      <c r="K1128" s="19">
        <f t="shared" si="1245"/>
        <v>0.63918012128696156</v>
      </c>
      <c r="L1128" s="19">
        <f t="shared" si="1246"/>
        <v>4.3569253734123334</v>
      </c>
      <c r="M1128" s="19">
        <f t="shared" si="1256"/>
        <v>0.17427701493649334</v>
      </c>
      <c r="N1128" s="19">
        <f t="shared" si="1247"/>
        <v>4.021442119659584</v>
      </c>
      <c r="O1128" s="19">
        <f t="shared" si="1248"/>
        <v>0.16085768478638335</v>
      </c>
      <c r="P1128" s="19">
        <f t="shared" si="1249"/>
        <v>0.33513469972287668</v>
      </c>
      <c r="Q1128" s="19">
        <f t="shared" si="1257"/>
        <v>2.0913241792379198</v>
      </c>
      <c r="R1128" s="19">
        <f t="shared" si="1250"/>
        <v>1.5683624266672378</v>
      </c>
      <c r="S1128" s="19">
        <f t="shared" si="1251"/>
        <v>3.6596866059051578</v>
      </c>
      <c r="T1128" s="19">
        <f t="shared" si="1252"/>
        <v>0.1463874642362063</v>
      </c>
      <c r="U1128" s="21">
        <f t="shared" si="1258"/>
        <v>8.3783674930719165</v>
      </c>
    </row>
    <row r="1129" spans="1:21" ht="16" hidden="1" thickBot="1" x14ac:dyDescent="0.25">
      <c r="A1129" s="14">
        <v>2016</v>
      </c>
      <c r="B1129" s="15" t="s">
        <v>34</v>
      </c>
      <c r="C1129" s="16" t="s">
        <v>22</v>
      </c>
      <c r="D1129" s="16" t="str">
        <f t="shared" ref="D1129:D1152" si="1259">A1129&amp;"_"&amp;B1129&amp;"_"&amp;C1129</f>
        <v>2016_2016 Sample Plot # 06_Avi</v>
      </c>
      <c r="E1129" s="17">
        <v>6.3</v>
      </c>
      <c r="F1129" s="17">
        <f t="shared" si="1253"/>
        <v>1.42</v>
      </c>
      <c r="G1129" s="18">
        <v>142</v>
      </c>
      <c r="H1129" s="19">
        <f t="shared" si="1255"/>
        <v>1.6740929344366646</v>
      </c>
      <c r="I1129" s="20">
        <f t="shared" si="1254"/>
        <v>167.40929344366646</v>
      </c>
      <c r="J1129" s="20">
        <v>526</v>
      </c>
      <c r="K1129" s="19">
        <f t="shared" si="1245"/>
        <v>0.67888826578253902</v>
      </c>
      <c r="L1129" s="19">
        <f t="shared" si="1246"/>
        <v>4.7740643190210363</v>
      </c>
      <c r="M1129" s="19">
        <f t="shared" si="1256"/>
        <v>0.19096257276084144</v>
      </c>
      <c r="N1129" s="19">
        <f t="shared" si="1247"/>
        <v>4.4064613664564165</v>
      </c>
      <c r="O1129" s="19">
        <f t="shared" si="1248"/>
        <v>0.17625845465825665</v>
      </c>
      <c r="P1129" s="19">
        <f t="shared" si="1249"/>
        <v>0.36722102741909812</v>
      </c>
      <c r="Q1129" s="19">
        <f t="shared" si="1257"/>
        <v>2.2915508731300975</v>
      </c>
      <c r="R1129" s="19">
        <f t="shared" si="1250"/>
        <v>1.7185199329180025</v>
      </c>
      <c r="S1129" s="19">
        <f t="shared" si="1251"/>
        <v>4.0100708060481001</v>
      </c>
      <c r="T1129" s="19">
        <f t="shared" si="1252"/>
        <v>0.16040283224192398</v>
      </c>
      <c r="U1129" s="21">
        <f t="shared" si="1258"/>
        <v>9.180525685477452</v>
      </c>
    </row>
    <row r="1130" spans="1:21" ht="16" hidden="1" thickBot="1" x14ac:dyDescent="0.25">
      <c r="A1130" s="14">
        <v>2016</v>
      </c>
      <c r="B1130" s="15" t="s">
        <v>34</v>
      </c>
      <c r="C1130" s="16" t="s">
        <v>22</v>
      </c>
      <c r="D1130" s="16" t="str">
        <f t="shared" si="1259"/>
        <v>2016_2016 Sample Plot # 06_Avi</v>
      </c>
      <c r="E1130" s="17">
        <v>7.4</v>
      </c>
      <c r="F1130" s="17">
        <f t="shared" si="1253"/>
        <v>1.8</v>
      </c>
      <c r="G1130" s="18">
        <v>180</v>
      </c>
      <c r="H1130" s="19">
        <f t="shared" si="1255"/>
        <v>4.2011457670273709</v>
      </c>
      <c r="I1130" s="20">
        <f t="shared" si="1254"/>
        <v>420.11457670273711</v>
      </c>
      <c r="J1130" s="20">
        <v>1320</v>
      </c>
      <c r="K1130" s="19">
        <f t="shared" si="1245"/>
        <v>1.5340069860740559</v>
      </c>
      <c r="L1130" s="19">
        <f t="shared" si="1246"/>
        <v>34.198494364951934</v>
      </c>
      <c r="M1130" s="19">
        <f t="shared" si="1256"/>
        <v>1.3679397745980773</v>
      </c>
      <c r="N1130" s="19">
        <f t="shared" si="1247"/>
        <v>31.565210298850637</v>
      </c>
      <c r="O1130" s="19">
        <f t="shared" si="1248"/>
        <v>1.2626084119540255</v>
      </c>
      <c r="P1130" s="19">
        <f t="shared" si="1249"/>
        <v>2.6305481865521028</v>
      </c>
      <c r="Q1130" s="19">
        <f t="shared" si="1257"/>
        <v>16.415277295176928</v>
      </c>
      <c r="R1130" s="19">
        <f t="shared" si="1250"/>
        <v>12.310432016551749</v>
      </c>
      <c r="S1130" s="19">
        <f t="shared" si="1251"/>
        <v>28.725709311728679</v>
      </c>
      <c r="T1130" s="19">
        <f t="shared" si="1252"/>
        <v>1.1490283724691472</v>
      </c>
      <c r="U1130" s="21">
        <f t="shared" si="1258"/>
        <v>65.763704663802571</v>
      </c>
    </row>
    <row r="1131" spans="1:21" ht="16" hidden="1" thickBot="1" x14ac:dyDescent="0.25">
      <c r="A1131" s="14">
        <v>2016</v>
      </c>
      <c r="B1131" s="15" t="s">
        <v>34</v>
      </c>
      <c r="C1131" s="16" t="s">
        <v>22</v>
      </c>
      <c r="D1131" s="16" t="str">
        <f t="shared" si="1259"/>
        <v>2016_2016 Sample Plot # 06_Avi</v>
      </c>
      <c r="E1131" s="17">
        <v>3.3</v>
      </c>
      <c r="F1131" s="17">
        <f t="shared" si="1253"/>
        <v>1.7</v>
      </c>
      <c r="G1131" s="18">
        <v>170</v>
      </c>
      <c r="H1131" s="19">
        <f t="shared" si="1255"/>
        <v>1.2889879057924889</v>
      </c>
      <c r="I1131" s="20">
        <f t="shared" si="1254"/>
        <v>128.8987905792489</v>
      </c>
      <c r="J1131" s="20">
        <v>405</v>
      </c>
      <c r="K1131" s="19">
        <f t="shared" si="1245"/>
        <v>0.43593252297292806</v>
      </c>
      <c r="L1131" s="19">
        <f t="shared" si="1246"/>
        <v>2.7285538101101996</v>
      </c>
      <c r="M1131" s="19">
        <f t="shared" si="1256"/>
        <v>0.10914215240440799</v>
      </c>
      <c r="N1131" s="19">
        <f t="shared" si="1247"/>
        <v>2.5184551667317145</v>
      </c>
      <c r="O1131" s="19">
        <f t="shared" si="1248"/>
        <v>0.10073820666926858</v>
      </c>
      <c r="P1131" s="19">
        <f t="shared" si="1249"/>
        <v>0.20988035907367658</v>
      </c>
      <c r="Q1131" s="19">
        <f t="shared" si="1257"/>
        <v>1.3097058288528958</v>
      </c>
      <c r="R1131" s="19">
        <f t="shared" si="1250"/>
        <v>0.98219751502536867</v>
      </c>
      <c r="S1131" s="19">
        <f t="shared" si="1251"/>
        <v>2.2919033438782646</v>
      </c>
      <c r="T1131" s="19">
        <f t="shared" si="1252"/>
        <v>9.1676133755130576E-2</v>
      </c>
      <c r="U1131" s="21">
        <f t="shared" si="1258"/>
        <v>5.2470089768419141</v>
      </c>
    </row>
    <row r="1132" spans="1:21" ht="16" hidden="1" thickBot="1" x14ac:dyDescent="0.25">
      <c r="A1132" s="14">
        <v>2016</v>
      </c>
      <c r="B1132" s="15" t="s">
        <v>34</v>
      </c>
      <c r="C1132" s="16" t="s">
        <v>22</v>
      </c>
      <c r="D1132" s="16" t="str">
        <f t="shared" si="1259"/>
        <v>2016_2016 Sample Plot # 06_Avi</v>
      </c>
      <c r="E1132" s="17">
        <v>9.1</v>
      </c>
      <c r="F1132" s="17">
        <f t="shared" si="1253"/>
        <v>1.4</v>
      </c>
      <c r="G1132" s="18">
        <v>140</v>
      </c>
      <c r="H1132" s="19">
        <f t="shared" si="1255"/>
        <v>2.3870146403564609</v>
      </c>
      <c r="I1132" s="20">
        <f t="shared" si="1254"/>
        <v>238.7014640356461</v>
      </c>
      <c r="J1132" s="20">
        <v>750</v>
      </c>
      <c r="K1132" s="19">
        <f t="shared" si="1245"/>
        <v>1.0086098769517755</v>
      </c>
      <c r="L1132" s="19">
        <f t="shared" si="1246"/>
        <v>10.20022794220692</v>
      </c>
      <c r="M1132" s="19">
        <f t="shared" si="1256"/>
        <v>0.40800911768827686</v>
      </c>
      <c r="N1132" s="19">
        <f t="shared" si="1247"/>
        <v>9.4148103906569887</v>
      </c>
      <c r="O1132" s="19">
        <f t="shared" si="1248"/>
        <v>0.37659241562627954</v>
      </c>
      <c r="P1132" s="19">
        <f t="shared" si="1249"/>
        <v>0.7846015333145564</v>
      </c>
      <c r="Q1132" s="19">
        <f t="shared" si="1257"/>
        <v>4.8961094122593218</v>
      </c>
      <c r="R1132" s="19">
        <f t="shared" si="1250"/>
        <v>3.6717760523562255</v>
      </c>
      <c r="S1132" s="19">
        <f t="shared" si="1251"/>
        <v>8.5678854646155465</v>
      </c>
      <c r="T1132" s="19">
        <f t="shared" si="1252"/>
        <v>0.34271541858462184</v>
      </c>
      <c r="U1132" s="21">
        <f t="shared" si="1258"/>
        <v>19.615038332863911</v>
      </c>
    </row>
    <row r="1133" spans="1:21" ht="16" hidden="1" thickBot="1" x14ac:dyDescent="0.25">
      <c r="A1133" s="14">
        <v>2016</v>
      </c>
      <c r="B1133" s="15" t="s">
        <v>34</v>
      </c>
      <c r="C1133" s="16" t="s">
        <v>22</v>
      </c>
      <c r="D1133" s="16" t="str">
        <f t="shared" si="1259"/>
        <v>2016_2016 Sample Plot # 06_Avi</v>
      </c>
      <c r="E1133" s="17">
        <v>3</v>
      </c>
      <c r="F1133" s="17">
        <f t="shared" si="1253"/>
        <v>1.3</v>
      </c>
      <c r="G1133" s="18">
        <v>130</v>
      </c>
      <c r="H1133" s="19">
        <f t="shared" si="1255"/>
        <v>0.79567154678548702</v>
      </c>
      <c r="I1133" s="20">
        <f t="shared" si="1254"/>
        <v>79.567154678548704</v>
      </c>
      <c r="J1133" s="20">
        <v>250</v>
      </c>
      <c r="K1133" s="19">
        <f t="shared" si="1245"/>
        <v>-1.2429608148302101E-2</v>
      </c>
      <c r="L1133" s="19">
        <f t="shared" si="1246"/>
        <v>0.97178544893578511</v>
      </c>
      <c r="M1133" s="19">
        <f t="shared" si="1256"/>
        <v>3.8871417957431403E-2</v>
      </c>
      <c r="N1133" s="19">
        <f t="shared" si="1247"/>
        <v>0.89695796936772965</v>
      </c>
      <c r="O1133" s="19">
        <f t="shared" si="1248"/>
        <v>3.5878318774709185E-2</v>
      </c>
      <c r="P1133" s="19">
        <f t="shared" si="1249"/>
        <v>7.4749736732140581E-2</v>
      </c>
      <c r="Q1133" s="19">
        <f t="shared" si="1257"/>
        <v>0.46645701548917684</v>
      </c>
      <c r="R1133" s="19">
        <f t="shared" si="1250"/>
        <v>0.34981360805341455</v>
      </c>
      <c r="S1133" s="19">
        <f t="shared" si="1251"/>
        <v>0.81627062354259139</v>
      </c>
      <c r="T1133" s="19">
        <f t="shared" si="1252"/>
        <v>3.2650824941703654E-2</v>
      </c>
      <c r="U1133" s="21">
        <f t="shared" si="1258"/>
        <v>1.8687434183035148</v>
      </c>
    </row>
    <row r="1134" spans="1:21" ht="16" hidden="1" thickBot="1" x14ac:dyDescent="0.25">
      <c r="A1134" s="14">
        <v>2016</v>
      </c>
      <c r="B1134" s="15" t="s">
        <v>34</v>
      </c>
      <c r="C1134" s="16" t="s">
        <v>22</v>
      </c>
      <c r="D1134" s="16" t="str">
        <f t="shared" si="1259"/>
        <v>2016_2016 Sample Plot # 06_Avi</v>
      </c>
      <c r="E1134" s="17">
        <v>2.2999999999999998</v>
      </c>
      <c r="F1134" s="17">
        <f t="shared" si="1253"/>
        <v>1.3</v>
      </c>
      <c r="G1134" s="18">
        <v>130</v>
      </c>
      <c r="H1134" s="19">
        <f t="shared" si="1255"/>
        <v>0.92297899427116492</v>
      </c>
      <c r="I1134" s="20">
        <f t="shared" si="1254"/>
        <v>92.297899427116491</v>
      </c>
      <c r="J1134" s="20">
        <v>290</v>
      </c>
      <c r="K1134" s="19">
        <f t="shared" si="1245"/>
        <v>0.12551048879730342</v>
      </c>
      <c r="L1134" s="19">
        <f t="shared" si="1246"/>
        <v>1.3350898333926011</v>
      </c>
      <c r="M1134" s="19">
        <f t="shared" si="1256"/>
        <v>5.3403593335704047E-2</v>
      </c>
      <c r="N1134" s="19">
        <f t="shared" si="1247"/>
        <v>1.2322879162213709</v>
      </c>
      <c r="O1134" s="19">
        <f t="shared" si="1248"/>
        <v>4.9291516648854838E-2</v>
      </c>
      <c r="P1134" s="19">
        <f t="shared" si="1249"/>
        <v>0.10269510998455889</v>
      </c>
      <c r="Q1134" s="19">
        <f t="shared" si="1257"/>
        <v>0.64084312002844857</v>
      </c>
      <c r="R1134" s="19">
        <f t="shared" si="1250"/>
        <v>0.48059228732633469</v>
      </c>
      <c r="S1134" s="19">
        <f t="shared" si="1251"/>
        <v>1.1214354073547832</v>
      </c>
      <c r="T1134" s="19">
        <f t="shared" si="1252"/>
        <v>4.4857416294191321E-2</v>
      </c>
      <c r="U1134" s="21">
        <f t="shared" si="1258"/>
        <v>2.5673777496139722</v>
      </c>
    </row>
    <row r="1135" spans="1:21" ht="16" hidden="1" thickBot="1" x14ac:dyDescent="0.25">
      <c r="A1135" s="14">
        <v>2016</v>
      </c>
      <c r="B1135" s="15" t="s">
        <v>34</v>
      </c>
      <c r="C1135" s="16" t="s">
        <v>22</v>
      </c>
      <c r="D1135" s="16" t="str">
        <f t="shared" si="1259"/>
        <v>2016_2016 Sample Plot # 06_Avi</v>
      </c>
      <c r="E1135" s="17">
        <v>2.6</v>
      </c>
      <c r="F1135" s="17">
        <f t="shared" si="1253"/>
        <v>1</v>
      </c>
      <c r="G1135" s="18">
        <v>100</v>
      </c>
      <c r="H1135" s="19">
        <f t="shared" si="1255"/>
        <v>1.5595162316995543</v>
      </c>
      <c r="I1135" s="20">
        <f t="shared" si="1254"/>
        <v>155.95162316995544</v>
      </c>
      <c r="J1135" s="20">
        <v>490</v>
      </c>
      <c r="K1135" s="19">
        <f t="shared" si="1245"/>
        <v>0.61299838455455657</v>
      </c>
      <c r="L1135" s="19">
        <f t="shared" si="1246"/>
        <v>4.1020257715299815</v>
      </c>
      <c r="M1135" s="19">
        <f t="shared" si="1256"/>
        <v>0.16408103086119924</v>
      </c>
      <c r="N1135" s="19">
        <f t="shared" si="1247"/>
        <v>3.7861697871221729</v>
      </c>
      <c r="O1135" s="19">
        <f t="shared" si="1248"/>
        <v>0.15144679148488691</v>
      </c>
      <c r="P1135" s="19">
        <f t="shared" si="1249"/>
        <v>0.31552782234608612</v>
      </c>
      <c r="Q1135" s="19">
        <f t="shared" si="1257"/>
        <v>1.9689723703343911</v>
      </c>
      <c r="R1135" s="19">
        <f t="shared" si="1250"/>
        <v>1.4766062169776475</v>
      </c>
      <c r="S1135" s="19">
        <f t="shared" si="1251"/>
        <v>3.4455785873120384</v>
      </c>
      <c r="T1135" s="19">
        <f t="shared" si="1252"/>
        <v>0.13782314349248154</v>
      </c>
      <c r="U1135" s="21">
        <f t="shared" si="1258"/>
        <v>7.8881955586521544</v>
      </c>
    </row>
    <row r="1136" spans="1:21" ht="16" hidden="1" thickBot="1" x14ac:dyDescent="0.25">
      <c r="A1136" s="14">
        <v>2016</v>
      </c>
      <c r="B1136" s="15" t="s">
        <v>34</v>
      </c>
      <c r="C1136" s="16" t="s">
        <v>22</v>
      </c>
      <c r="D1136" s="16" t="str">
        <f t="shared" si="1259"/>
        <v>2016_2016 Sample Plot # 06_Avi</v>
      </c>
      <c r="E1136" s="17">
        <v>4.0999999999999996</v>
      </c>
      <c r="F1136" s="17">
        <f t="shared" si="1253"/>
        <v>1.3</v>
      </c>
      <c r="G1136" s="18">
        <v>130</v>
      </c>
      <c r="H1136" s="19">
        <f t="shared" si="1255"/>
        <v>1.4640356460852959</v>
      </c>
      <c r="I1136" s="20">
        <f t="shared" si="1254"/>
        <v>146.40356460852959</v>
      </c>
      <c r="J1136" s="20">
        <v>460</v>
      </c>
      <c r="K1136" s="19">
        <f t="shared" si="1245"/>
        <v>0.55428053309210579</v>
      </c>
      <c r="L1136" s="19">
        <f t="shared" si="1246"/>
        <v>3.5832782469194151</v>
      </c>
      <c r="M1136" s="19">
        <f t="shared" si="1256"/>
        <v>0.1433311298767766</v>
      </c>
      <c r="N1136" s="19">
        <f t="shared" si="1247"/>
        <v>3.3073658219066204</v>
      </c>
      <c r="O1136" s="19">
        <f t="shared" si="1248"/>
        <v>0.13229463287626481</v>
      </c>
      <c r="P1136" s="19">
        <f t="shared" si="1249"/>
        <v>0.2756257627530414</v>
      </c>
      <c r="Q1136" s="19">
        <f t="shared" si="1257"/>
        <v>1.7199735585213192</v>
      </c>
      <c r="R1136" s="19">
        <f t="shared" si="1250"/>
        <v>1.2898726705435819</v>
      </c>
      <c r="S1136" s="19">
        <f t="shared" si="1251"/>
        <v>3.0098462290649008</v>
      </c>
      <c r="T1136" s="19">
        <f t="shared" si="1252"/>
        <v>0.12039384916259604</v>
      </c>
      <c r="U1136" s="21">
        <f t="shared" si="1258"/>
        <v>6.8906440688260355</v>
      </c>
    </row>
    <row r="1137" spans="1:21" ht="16" hidden="1" thickBot="1" x14ac:dyDescent="0.25">
      <c r="A1137" s="14">
        <v>2016</v>
      </c>
      <c r="B1137" s="15" t="s">
        <v>34</v>
      </c>
      <c r="C1137" s="16" t="s">
        <v>22</v>
      </c>
      <c r="D1137" s="16" t="str">
        <f t="shared" si="1259"/>
        <v>2016_2016 Sample Plot # 06_Avi</v>
      </c>
      <c r="E1137" s="17">
        <v>1.4</v>
      </c>
      <c r="F1137" s="17">
        <f t="shared" si="1253"/>
        <v>1</v>
      </c>
      <c r="G1137" s="18">
        <v>100</v>
      </c>
      <c r="H1137" s="19">
        <f t="shared" si="1255"/>
        <v>0.70019096117122859</v>
      </c>
      <c r="I1137" s="20">
        <f t="shared" si="1254"/>
        <v>70.019096117122857</v>
      </c>
      <c r="J1137" s="20">
        <v>220</v>
      </c>
      <c r="K1137" s="19">
        <f t="shared" si="1245"/>
        <v>-0.13123668974694119</v>
      </c>
      <c r="L1137" s="19">
        <f t="shared" si="1246"/>
        <v>0.73920230127323927</v>
      </c>
      <c r="M1137" s="19">
        <f t="shared" si="1256"/>
        <v>2.956809205092957E-2</v>
      </c>
      <c r="N1137" s="19">
        <f t="shared" si="1247"/>
        <v>0.68228372407519988</v>
      </c>
      <c r="O1137" s="19">
        <f t="shared" si="1248"/>
        <v>2.7291348963007993E-2</v>
      </c>
      <c r="P1137" s="19">
        <f t="shared" si="1249"/>
        <v>5.6859441013937563E-2</v>
      </c>
      <c r="Q1137" s="19">
        <f t="shared" si="1257"/>
        <v>0.35481710461115484</v>
      </c>
      <c r="R1137" s="19">
        <f t="shared" si="1250"/>
        <v>0.26609065238932794</v>
      </c>
      <c r="S1137" s="19">
        <f t="shared" si="1251"/>
        <v>0.62090775700048284</v>
      </c>
      <c r="T1137" s="19">
        <f t="shared" si="1252"/>
        <v>2.483631028001931E-2</v>
      </c>
      <c r="U1137" s="21">
        <f t="shared" si="1258"/>
        <v>1.4214860253484392</v>
      </c>
    </row>
    <row r="1138" spans="1:21" ht="16" hidden="1" thickBot="1" x14ac:dyDescent="0.25">
      <c r="A1138" s="14">
        <v>2016</v>
      </c>
      <c r="B1138" s="15" t="s">
        <v>34</v>
      </c>
      <c r="C1138" s="16" t="s">
        <v>22</v>
      </c>
      <c r="D1138" s="16" t="str">
        <f t="shared" si="1259"/>
        <v>2016_2016 Sample Plot # 06_Avi</v>
      </c>
      <c r="E1138" s="17">
        <v>2</v>
      </c>
      <c r="F1138" s="17">
        <f t="shared" si="1253"/>
        <v>0.8</v>
      </c>
      <c r="G1138" s="18">
        <v>80</v>
      </c>
      <c r="H1138" s="19">
        <f t="shared" si="1255"/>
        <v>0.93889242520687466</v>
      </c>
      <c r="I1138" s="20">
        <f t="shared" si="1254"/>
        <v>93.889242520687461</v>
      </c>
      <c r="J1138" s="20">
        <v>295</v>
      </c>
      <c r="K1138" s="19">
        <f t="shared" si="1245"/>
        <v>0.14139788748680621</v>
      </c>
      <c r="L1138" s="19">
        <f t="shared" si="1246"/>
        <v>1.3848345415361059</v>
      </c>
      <c r="M1138" s="19">
        <f t="shared" si="1256"/>
        <v>5.5393381661444238E-2</v>
      </c>
      <c r="N1138" s="19">
        <f t="shared" si="1247"/>
        <v>1.2782022818378258</v>
      </c>
      <c r="O1138" s="19">
        <f t="shared" si="1248"/>
        <v>5.1128091273513039E-2</v>
      </c>
      <c r="P1138" s="19">
        <f t="shared" si="1249"/>
        <v>0.10652147293495728</v>
      </c>
      <c r="Q1138" s="19">
        <f t="shared" si="1257"/>
        <v>0.6647205799373308</v>
      </c>
      <c r="R1138" s="19">
        <f t="shared" si="1250"/>
        <v>0.49849888991675206</v>
      </c>
      <c r="S1138" s="19">
        <f t="shared" si="1251"/>
        <v>1.163219469854083</v>
      </c>
      <c r="T1138" s="19">
        <f t="shared" si="1252"/>
        <v>4.6528778794163318E-2</v>
      </c>
      <c r="U1138" s="21">
        <f t="shared" si="1258"/>
        <v>2.6630368233739317</v>
      </c>
    </row>
    <row r="1139" spans="1:21" ht="16" hidden="1" thickBot="1" x14ac:dyDescent="0.25">
      <c r="A1139" s="14">
        <v>2016</v>
      </c>
      <c r="B1139" s="15" t="s">
        <v>34</v>
      </c>
      <c r="C1139" s="16" t="s">
        <v>22</v>
      </c>
      <c r="D1139" s="16" t="str">
        <f t="shared" si="1259"/>
        <v>2016_2016 Sample Plot # 06_Avi</v>
      </c>
      <c r="E1139" s="17">
        <v>2.8</v>
      </c>
      <c r="F1139" s="17">
        <f t="shared" si="1253"/>
        <v>1</v>
      </c>
      <c r="G1139" s="18">
        <v>100</v>
      </c>
      <c r="H1139" s="19">
        <f t="shared" si="1255"/>
        <v>0.77975811584977717</v>
      </c>
      <c r="I1139" s="20">
        <f t="shared" si="1254"/>
        <v>77.97581158497772</v>
      </c>
      <c r="J1139" s="20">
        <v>245</v>
      </c>
      <c r="K1139" s="19">
        <f t="shared" si="1245"/>
        <v>-3.1205806166363231E-2</v>
      </c>
      <c r="L1139" s="19">
        <f t="shared" si="1246"/>
        <v>0.93066674081702805</v>
      </c>
      <c r="M1139" s="19">
        <f t="shared" si="1256"/>
        <v>3.722666963268112E-2</v>
      </c>
      <c r="N1139" s="19">
        <f t="shared" si="1247"/>
        <v>0.85900540177411688</v>
      </c>
      <c r="O1139" s="19">
        <f t="shared" si="1248"/>
        <v>3.4360216070964678E-2</v>
      </c>
      <c r="P1139" s="19">
        <f t="shared" si="1249"/>
        <v>7.1586885703645797E-2</v>
      </c>
      <c r="Q1139" s="19">
        <f t="shared" si="1257"/>
        <v>0.44672003559217344</v>
      </c>
      <c r="R1139" s="19">
        <f t="shared" si="1250"/>
        <v>0.33501210669190562</v>
      </c>
      <c r="S1139" s="19">
        <f t="shared" si="1251"/>
        <v>0.78173214228407906</v>
      </c>
      <c r="T1139" s="19">
        <f t="shared" si="1252"/>
        <v>3.1269285691363162E-2</v>
      </c>
      <c r="U1139" s="21">
        <f t="shared" si="1258"/>
        <v>1.789672142591145</v>
      </c>
    </row>
    <row r="1140" spans="1:21" ht="16" hidden="1" thickBot="1" x14ac:dyDescent="0.25">
      <c r="A1140" s="14">
        <v>2016</v>
      </c>
      <c r="B1140" s="15" t="s">
        <v>34</v>
      </c>
      <c r="C1140" s="16" t="s">
        <v>22</v>
      </c>
      <c r="D1140" s="16" t="str">
        <f t="shared" si="1259"/>
        <v>2016_2016 Sample Plot # 06_Avi</v>
      </c>
      <c r="E1140" s="17">
        <v>3.1</v>
      </c>
      <c r="F1140" s="17">
        <f t="shared" si="1253"/>
        <v>1</v>
      </c>
      <c r="G1140" s="18">
        <v>100</v>
      </c>
      <c r="H1140" s="19">
        <f t="shared" si="1255"/>
        <v>0.91024824952259709</v>
      </c>
      <c r="I1140" s="20">
        <f t="shared" si="1254"/>
        <v>91.024824952259706</v>
      </c>
      <c r="J1140" s="20">
        <v>286</v>
      </c>
      <c r="K1140" s="19">
        <f t="shared" si="1245"/>
        <v>0.11260208418968938</v>
      </c>
      <c r="L1140" s="19">
        <f t="shared" si="1246"/>
        <v>1.2959912942336829</v>
      </c>
      <c r="M1140" s="19">
        <f t="shared" si="1256"/>
        <v>5.1839651769347316E-2</v>
      </c>
      <c r="N1140" s="19">
        <f t="shared" si="1247"/>
        <v>1.1961999645776893</v>
      </c>
      <c r="O1140" s="19">
        <f t="shared" si="1248"/>
        <v>4.7847998583107565E-2</v>
      </c>
      <c r="P1140" s="19">
        <f t="shared" si="1249"/>
        <v>9.9687650352454887E-2</v>
      </c>
      <c r="Q1140" s="19">
        <f t="shared" si="1257"/>
        <v>0.62207582123216776</v>
      </c>
      <c r="R1140" s="19">
        <f t="shared" si="1250"/>
        <v>0.46651798618529883</v>
      </c>
      <c r="S1140" s="19">
        <f t="shared" si="1251"/>
        <v>1.0885938074174666</v>
      </c>
      <c r="T1140" s="19">
        <f t="shared" si="1252"/>
        <v>4.3543752296698664E-2</v>
      </c>
      <c r="U1140" s="21">
        <f t="shared" si="1258"/>
        <v>2.4921912588113724</v>
      </c>
    </row>
    <row r="1141" spans="1:21" ht="16" hidden="1" thickBot="1" x14ac:dyDescent="0.25">
      <c r="A1141" s="14">
        <v>2016</v>
      </c>
      <c r="B1141" s="15" t="s">
        <v>34</v>
      </c>
      <c r="C1141" s="16" t="s">
        <v>22</v>
      </c>
      <c r="D1141" s="16" t="str">
        <f t="shared" si="1259"/>
        <v>2016_2016 Sample Plot # 06_Avi</v>
      </c>
      <c r="E1141" s="17">
        <v>3.7</v>
      </c>
      <c r="F1141" s="17">
        <f t="shared" si="1253"/>
        <v>1.4</v>
      </c>
      <c r="G1141" s="18">
        <v>140</v>
      </c>
      <c r="H1141" s="19">
        <f t="shared" si="1255"/>
        <v>0.81158497772119675</v>
      </c>
      <c r="I1141" s="20">
        <f t="shared" si="1254"/>
        <v>81.158497772119674</v>
      </c>
      <c r="J1141" s="20">
        <v>255</v>
      </c>
      <c r="K1141" s="19">
        <f t="shared" si="1245"/>
        <v>5.9747594222014644E-3</v>
      </c>
      <c r="L1141" s="19">
        <f t="shared" si="1246"/>
        <v>1.0138524603608885</v>
      </c>
      <c r="M1141" s="19">
        <f t="shared" si="1256"/>
        <v>4.0554098414435545E-2</v>
      </c>
      <c r="N1141" s="19">
        <f t="shared" si="1247"/>
        <v>0.93578582091310014</v>
      </c>
      <c r="O1141" s="19">
        <f t="shared" si="1248"/>
        <v>3.7431432836524003E-2</v>
      </c>
      <c r="P1141" s="19">
        <f t="shared" si="1249"/>
        <v>7.7985531250959556E-2</v>
      </c>
      <c r="Q1141" s="19">
        <f t="shared" si="1257"/>
        <v>0.48664918097322646</v>
      </c>
      <c r="R1141" s="19">
        <f t="shared" si="1250"/>
        <v>0.36495647015610905</v>
      </c>
      <c r="S1141" s="19">
        <f t="shared" si="1251"/>
        <v>0.85160565112933551</v>
      </c>
      <c r="T1141" s="19">
        <f t="shared" si="1252"/>
        <v>3.4064226045173424E-2</v>
      </c>
      <c r="U1141" s="21">
        <f t="shared" si="1258"/>
        <v>1.9496382812739887</v>
      </c>
    </row>
    <row r="1142" spans="1:21" ht="16" hidden="1" thickBot="1" x14ac:dyDescent="0.25">
      <c r="A1142" s="14">
        <v>2016</v>
      </c>
      <c r="B1142" s="15" t="s">
        <v>34</v>
      </c>
      <c r="C1142" s="16" t="s">
        <v>22</v>
      </c>
      <c r="D1142" s="16" t="str">
        <f t="shared" si="1259"/>
        <v>2016_2016 Sample Plot # 06_Avi</v>
      </c>
      <c r="E1142" s="17">
        <v>3.7</v>
      </c>
      <c r="F1142" s="17">
        <f t="shared" si="1253"/>
        <v>1.3</v>
      </c>
      <c r="G1142" s="18">
        <v>130</v>
      </c>
      <c r="H1142" s="19">
        <f t="shared" si="1255"/>
        <v>1.4322087842138764</v>
      </c>
      <c r="I1142" s="20">
        <f t="shared" si="1254"/>
        <v>143.22087842138765</v>
      </c>
      <c r="J1142" s="20">
        <v>450</v>
      </c>
      <c r="K1142" s="19">
        <f t="shared" si="1245"/>
        <v>0.5338535527727728</v>
      </c>
      <c r="L1142" s="19">
        <f t="shared" si="1246"/>
        <v>3.4186414402347984</v>
      </c>
      <c r="M1142" s="19">
        <f t="shared" si="1256"/>
        <v>0.13674565760939195</v>
      </c>
      <c r="N1142" s="19">
        <f t="shared" si="1247"/>
        <v>3.1554060493367193</v>
      </c>
      <c r="O1142" s="19">
        <f t="shared" si="1248"/>
        <v>0.12621624197346876</v>
      </c>
      <c r="P1142" s="19">
        <f t="shared" si="1249"/>
        <v>0.2629618995828607</v>
      </c>
      <c r="Q1142" s="19">
        <f t="shared" si="1257"/>
        <v>1.6409478913127031</v>
      </c>
      <c r="R1142" s="19">
        <f t="shared" si="1250"/>
        <v>1.2306083592413206</v>
      </c>
      <c r="S1142" s="19">
        <f t="shared" si="1251"/>
        <v>2.8715562505540237</v>
      </c>
      <c r="T1142" s="19">
        <f t="shared" si="1252"/>
        <v>0.11486225002216095</v>
      </c>
      <c r="U1142" s="21">
        <f t="shared" si="1258"/>
        <v>6.5740474895715177</v>
      </c>
    </row>
    <row r="1143" spans="1:21" ht="16" hidden="1" thickBot="1" x14ac:dyDescent="0.25">
      <c r="A1143" s="14">
        <v>2016</v>
      </c>
      <c r="B1143" s="15" t="s">
        <v>34</v>
      </c>
      <c r="C1143" s="16" t="s">
        <v>22</v>
      </c>
      <c r="D1143" s="16" t="str">
        <f t="shared" si="1259"/>
        <v>2016_2016 Sample Plot # 06_Avi</v>
      </c>
      <c r="E1143" s="17">
        <v>5.8</v>
      </c>
      <c r="F1143" s="17">
        <f t="shared" si="1253"/>
        <v>1</v>
      </c>
      <c r="G1143" s="18">
        <v>100</v>
      </c>
      <c r="H1143" s="19">
        <f t="shared" si="1255"/>
        <v>0.95480585614258429</v>
      </c>
      <c r="I1143" s="20">
        <f t="shared" si="1254"/>
        <v>95.48058561425843</v>
      </c>
      <c r="J1143" s="20">
        <v>300</v>
      </c>
      <c r="K1143" s="19">
        <f t="shared" si="1245"/>
        <v>0.15701825839361488</v>
      </c>
      <c r="L1143" s="19">
        <f t="shared" si="1246"/>
        <v>1.4355497847584109</v>
      </c>
      <c r="M1143" s="19">
        <f t="shared" si="1256"/>
        <v>5.7421991390336435E-2</v>
      </c>
      <c r="N1143" s="19">
        <f t="shared" si="1247"/>
        <v>1.3250124513320134</v>
      </c>
      <c r="O1143" s="19">
        <f t="shared" si="1248"/>
        <v>5.300049805328054E-2</v>
      </c>
      <c r="P1143" s="19">
        <f t="shared" si="1249"/>
        <v>0.11042248944361698</v>
      </c>
      <c r="Q1143" s="19">
        <f t="shared" si="1257"/>
        <v>0.68906389668403722</v>
      </c>
      <c r="R1143" s="19">
        <f t="shared" si="1250"/>
        <v>0.51675485601948523</v>
      </c>
      <c r="S1143" s="19">
        <f t="shared" si="1251"/>
        <v>1.2058187527035225</v>
      </c>
      <c r="T1143" s="19">
        <f t="shared" si="1252"/>
        <v>4.8232750108140897E-2</v>
      </c>
      <c r="U1143" s="21">
        <f t="shared" si="1258"/>
        <v>2.7605622360904243</v>
      </c>
    </row>
    <row r="1144" spans="1:21" ht="16" hidden="1" thickBot="1" x14ac:dyDescent="0.25">
      <c r="A1144" s="14">
        <v>2016</v>
      </c>
      <c r="B1144" s="15" t="s">
        <v>34</v>
      </c>
      <c r="C1144" s="16" t="s">
        <v>22</v>
      </c>
      <c r="D1144" s="16" t="str">
        <f t="shared" si="1259"/>
        <v>2016_2016 Sample Plot # 06_Avi</v>
      </c>
      <c r="E1144" s="17">
        <v>2.2999999999999998</v>
      </c>
      <c r="F1144" s="17">
        <f t="shared" si="1253"/>
        <v>1.3</v>
      </c>
      <c r="G1144" s="18">
        <v>130</v>
      </c>
      <c r="H1144" s="19">
        <f t="shared" si="1255"/>
        <v>0.65245066836409937</v>
      </c>
      <c r="I1144" s="20">
        <f t="shared" si="1254"/>
        <v>65.245066836409933</v>
      </c>
      <c r="J1144" s="20">
        <v>205</v>
      </c>
      <c r="K1144" s="19">
        <f t="shared" si="1245"/>
        <v>-0.19686796404714835</v>
      </c>
      <c r="L1144" s="19">
        <f t="shared" si="1246"/>
        <v>0.63552411707861323</v>
      </c>
      <c r="M1144" s="19">
        <f t="shared" si="1256"/>
        <v>2.5420964683144528E-2</v>
      </c>
      <c r="N1144" s="19">
        <f t="shared" si="1247"/>
        <v>0.58658876006356009</v>
      </c>
      <c r="O1144" s="19">
        <f t="shared" si="1248"/>
        <v>2.3463550402542402E-2</v>
      </c>
      <c r="P1144" s="19">
        <f t="shared" si="1249"/>
        <v>4.8884515085686933E-2</v>
      </c>
      <c r="Q1144" s="19">
        <f t="shared" si="1257"/>
        <v>0.30505157619773432</v>
      </c>
      <c r="R1144" s="19">
        <f t="shared" si="1250"/>
        <v>0.22876961642478844</v>
      </c>
      <c r="S1144" s="19">
        <f t="shared" si="1251"/>
        <v>0.5338211926225227</v>
      </c>
      <c r="T1144" s="19">
        <f t="shared" si="1252"/>
        <v>2.135284770490091E-2</v>
      </c>
      <c r="U1144" s="21">
        <f t="shared" si="1258"/>
        <v>1.2221128771421732</v>
      </c>
    </row>
    <row r="1145" spans="1:21" ht="16" hidden="1" thickBot="1" x14ac:dyDescent="0.25">
      <c r="A1145" s="14">
        <v>2016</v>
      </c>
      <c r="B1145" s="15" t="s">
        <v>34</v>
      </c>
      <c r="C1145" s="16" t="s">
        <v>22</v>
      </c>
      <c r="D1145" s="16" t="str">
        <f t="shared" si="1259"/>
        <v>2016_2016 Sample Plot # 06_Avi</v>
      </c>
      <c r="E1145" s="17">
        <v>1.8</v>
      </c>
      <c r="F1145" s="17">
        <f t="shared" si="1253"/>
        <v>0.7</v>
      </c>
      <c r="G1145" s="18">
        <v>70</v>
      </c>
      <c r="H1145" s="19">
        <f t="shared" si="1255"/>
        <v>0.71610439210693821</v>
      </c>
      <c r="I1145" s="20">
        <f t="shared" si="1254"/>
        <v>71.610439210693826</v>
      </c>
      <c r="J1145" s="20">
        <v>225</v>
      </c>
      <c r="K1145" s="19">
        <f t="shared" si="1245"/>
        <v>-0.11035063794814703</v>
      </c>
      <c r="L1145" s="19">
        <f t="shared" si="1246"/>
        <v>0.77562064804353148</v>
      </c>
      <c r="M1145" s="19">
        <f t="shared" si="1256"/>
        <v>3.1024825921741262E-2</v>
      </c>
      <c r="N1145" s="19">
        <f t="shared" si="1247"/>
        <v>0.71589785814417961</v>
      </c>
      <c r="O1145" s="19">
        <f t="shared" si="1248"/>
        <v>2.8635914325767186E-2</v>
      </c>
      <c r="P1145" s="19">
        <f t="shared" si="1249"/>
        <v>5.9660740247508448E-2</v>
      </c>
      <c r="Q1145" s="19">
        <f t="shared" si="1257"/>
        <v>0.3722979110608951</v>
      </c>
      <c r="R1145" s="19">
        <f t="shared" si="1250"/>
        <v>0.27920016467623004</v>
      </c>
      <c r="S1145" s="19">
        <f t="shared" si="1251"/>
        <v>0.65149807573712515</v>
      </c>
      <c r="T1145" s="19">
        <f t="shared" si="1252"/>
        <v>2.6059923029485007E-2</v>
      </c>
      <c r="U1145" s="21">
        <f t="shared" si="1258"/>
        <v>1.491518506187711</v>
      </c>
    </row>
    <row r="1146" spans="1:21" ht="16" hidden="1" thickBot="1" x14ac:dyDescent="0.25">
      <c r="A1146" s="14">
        <v>2016</v>
      </c>
      <c r="B1146" s="15" t="s">
        <v>34</v>
      </c>
      <c r="C1146" s="16" t="s">
        <v>22</v>
      </c>
      <c r="D1146" s="16" t="str">
        <f t="shared" si="1259"/>
        <v>2016_2016 Sample Plot # 06_Avi</v>
      </c>
      <c r="E1146" s="17">
        <v>1.8</v>
      </c>
      <c r="F1146" s="17">
        <f t="shared" si="1253"/>
        <v>1</v>
      </c>
      <c r="G1146" s="18">
        <v>100</v>
      </c>
      <c r="H1146" s="19">
        <f t="shared" si="1255"/>
        <v>0.79567154678548702</v>
      </c>
      <c r="I1146" s="20">
        <f t="shared" si="1254"/>
        <v>79.567154678548704</v>
      </c>
      <c r="J1146" s="20">
        <v>250</v>
      </c>
      <c r="K1146" s="19">
        <f t="shared" si="1245"/>
        <v>-1.2429608148302101E-2</v>
      </c>
      <c r="L1146" s="19">
        <f t="shared" si="1246"/>
        <v>0.97178544893578511</v>
      </c>
      <c r="M1146" s="19">
        <f t="shared" si="1256"/>
        <v>3.8871417957431403E-2</v>
      </c>
      <c r="N1146" s="19">
        <f t="shared" si="1247"/>
        <v>0.89695796936772965</v>
      </c>
      <c r="O1146" s="19">
        <f t="shared" si="1248"/>
        <v>3.5878318774709185E-2</v>
      </c>
      <c r="P1146" s="19">
        <f t="shared" si="1249"/>
        <v>7.4749736732140581E-2</v>
      </c>
      <c r="Q1146" s="19">
        <f t="shared" si="1257"/>
        <v>0.46645701548917684</v>
      </c>
      <c r="R1146" s="19">
        <f t="shared" si="1250"/>
        <v>0.34981360805341455</v>
      </c>
      <c r="S1146" s="19">
        <f t="shared" si="1251"/>
        <v>0.81627062354259139</v>
      </c>
      <c r="T1146" s="19">
        <f t="shared" si="1252"/>
        <v>3.2650824941703654E-2</v>
      </c>
      <c r="U1146" s="21">
        <f t="shared" si="1258"/>
        <v>1.8687434183035148</v>
      </c>
    </row>
    <row r="1147" spans="1:21" ht="16" hidden="1" thickBot="1" x14ac:dyDescent="0.25">
      <c r="A1147" s="14">
        <v>2016</v>
      </c>
      <c r="B1147" s="15" t="s">
        <v>34</v>
      </c>
      <c r="C1147" s="16" t="s">
        <v>22</v>
      </c>
      <c r="D1147" s="16" t="str">
        <f t="shared" si="1259"/>
        <v>2016_2016 Sample Plot # 06_Avi</v>
      </c>
      <c r="E1147" s="17">
        <v>4.3</v>
      </c>
      <c r="F1147" s="17">
        <f t="shared" si="1253"/>
        <v>1</v>
      </c>
      <c r="G1147" s="18">
        <v>100</v>
      </c>
      <c r="H1147" s="19">
        <f t="shared" si="1255"/>
        <v>1.0821133036282624</v>
      </c>
      <c r="I1147" s="20">
        <f t="shared" si="1254"/>
        <v>108.21133036282623</v>
      </c>
      <c r="J1147" s="20">
        <v>340</v>
      </c>
      <c r="K1147" s="19">
        <f t="shared" si="1245"/>
        <v>0.27334365576396341</v>
      </c>
      <c r="L1147" s="19">
        <f t="shared" si="1246"/>
        <v>1.8764787720893337</v>
      </c>
      <c r="M1147" s="19">
        <f t="shared" si="1256"/>
        <v>7.5059150883573358E-2</v>
      </c>
      <c r="N1147" s="19">
        <f t="shared" si="1247"/>
        <v>1.731989906638455</v>
      </c>
      <c r="O1147" s="19">
        <f t="shared" si="1248"/>
        <v>6.9279596265538201E-2</v>
      </c>
      <c r="P1147" s="19">
        <f t="shared" si="1249"/>
        <v>0.14433874714911155</v>
      </c>
      <c r="Q1147" s="19">
        <f t="shared" si="1257"/>
        <v>0.90070981060288013</v>
      </c>
      <c r="R1147" s="19">
        <f t="shared" si="1250"/>
        <v>0.67547606358899748</v>
      </c>
      <c r="S1147" s="19">
        <f t="shared" si="1251"/>
        <v>1.5761858741918777</v>
      </c>
      <c r="T1147" s="19">
        <f t="shared" si="1252"/>
        <v>6.3047434967675106E-2</v>
      </c>
      <c r="U1147" s="21">
        <f t="shared" si="1258"/>
        <v>3.6084686787277889</v>
      </c>
    </row>
    <row r="1148" spans="1:21" ht="16" hidden="1" thickBot="1" x14ac:dyDescent="0.25">
      <c r="A1148" s="14">
        <v>2016</v>
      </c>
      <c r="B1148" s="15" t="s">
        <v>34</v>
      </c>
      <c r="C1148" s="16" t="s">
        <v>22</v>
      </c>
      <c r="D1148" s="16" t="str">
        <f t="shared" si="1259"/>
        <v>2016_2016 Sample Plot # 06_Avi</v>
      </c>
      <c r="E1148" s="17">
        <v>2.25</v>
      </c>
      <c r="F1148" s="17">
        <f t="shared" si="1253"/>
        <v>1.4</v>
      </c>
      <c r="G1148" s="18">
        <v>140</v>
      </c>
      <c r="H1148" s="19">
        <f t="shared" si="1255"/>
        <v>0.77975811584977717</v>
      </c>
      <c r="I1148" s="20">
        <f t="shared" si="1254"/>
        <v>77.97581158497772</v>
      </c>
      <c r="J1148" s="20">
        <v>245</v>
      </c>
      <c r="K1148" s="19">
        <f t="shared" si="1245"/>
        <v>-3.1205806166363231E-2</v>
      </c>
      <c r="L1148" s="19">
        <f t="shared" si="1246"/>
        <v>0.93066674081702805</v>
      </c>
      <c r="M1148" s="19">
        <f t="shared" si="1256"/>
        <v>3.722666963268112E-2</v>
      </c>
      <c r="N1148" s="19">
        <f t="shared" si="1247"/>
        <v>0.85900540177411688</v>
      </c>
      <c r="O1148" s="19">
        <f t="shared" si="1248"/>
        <v>3.4360216070964678E-2</v>
      </c>
      <c r="P1148" s="19">
        <f t="shared" si="1249"/>
        <v>7.1586885703645797E-2</v>
      </c>
      <c r="Q1148" s="19">
        <f t="shared" si="1257"/>
        <v>0.44672003559217344</v>
      </c>
      <c r="R1148" s="19">
        <f t="shared" si="1250"/>
        <v>0.33501210669190562</v>
      </c>
      <c r="S1148" s="19">
        <f t="shared" si="1251"/>
        <v>0.78173214228407906</v>
      </c>
      <c r="T1148" s="19">
        <f t="shared" si="1252"/>
        <v>3.1269285691363162E-2</v>
      </c>
      <c r="U1148" s="21">
        <f t="shared" si="1258"/>
        <v>1.789672142591145</v>
      </c>
    </row>
    <row r="1149" spans="1:21" ht="16" hidden="1" thickBot="1" x14ac:dyDescent="0.25">
      <c r="A1149" s="14">
        <v>2016</v>
      </c>
      <c r="B1149" s="15" t="s">
        <v>34</v>
      </c>
      <c r="C1149" s="16" t="s">
        <v>22</v>
      </c>
      <c r="D1149" s="16" t="str">
        <f t="shared" si="1259"/>
        <v>2016_2016 Sample Plot # 06_Avi</v>
      </c>
      <c r="E1149" s="17">
        <v>3.15</v>
      </c>
      <c r="F1149" s="17">
        <f t="shared" si="1253"/>
        <v>0.8</v>
      </c>
      <c r="G1149" s="18">
        <v>80</v>
      </c>
      <c r="H1149" s="19">
        <f t="shared" si="1255"/>
        <v>0.71610439210693821</v>
      </c>
      <c r="I1149" s="20">
        <f t="shared" si="1254"/>
        <v>71.610439210693826</v>
      </c>
      <c r="J1149" s="20">
        <v>225</v>
      </c>
      <c r="K1149" s="19">
        <f t="shared" si="1245"/>
        <v>-0.11035063794814703</v>
      </c>
      <c r="L1149" s="19">
        <f t="shared" si="1246"/>
        <v>0.77562064804353148</v>
      </c>
      <c r="M1149" s="19">
        <f t="shared" si="1256"/>
        <v>3.1024825921741262E-2</v>
      </c>
      <c r="N1149" s="19">
        <f t="shared" si="1247"/>
        <v>0.71589785814417961</v>
      </c>
      <c r="O1149" s="19">
        <f t="shared" si="1248"/>
        <v>2.8635914325767186E-2</v>
      </c>
      <c r="P1149" s="19">
        <f t="shared" si="1249"/>
        <v>5.9660740247508448E-2</v>
      </c>
      <c r="Q1149" s="19">
        <f t="shared" si="1257"/>
        <v>0.3722979110608951</v>
      </c>
      <c r="R1149" s="19">
        <f t="shared" si="1250"/>
        <v>0.27920016467623004</v>
      </c>
      <c r="S1149" s="19">
        <f t="shared" si="1251"/>
        <v>0.65149807573712515</v>
      </c>
      <c r="T1149" s="19">
        <f t="shared" si="1252"/>
        <v>2.6059923029485007E-2</v>
      </c>
      <c r="U1149" s="21">
        <f t="shared" si="1258"/>
        <v>1.491518506187711</v>
      </c>
    </row>
    <row r="1150" spans="1:21" ht="16" hidden="1" thickBot="1" x14ac:dyDescent="0.25">
      <c r="A1150" s="14">
        <v>2016</v>
      </c>
      <c r="B1150" s="15" t="s">
        <v>34</v>
      </c>
      <c r="C1150" s="16" t="s">
        <v>22</v>
      </c>
      <c r="D1150" s="16" t="str">
        <f t="shared" si="1259"/>
        <v>2016_2016 Sample Plot # 06_Avi</v>
      </c>
      <c r="E1150" s="17">
        <v>2.5499999999999998</v>
      </c>
      <c r="F1150" s="17">
        <f t="shared" si="1253"/>
        <v>1</v>
      </c>
      <c r="G1150" s="18">
        <v>100</v>
      </c>
      <c r="H1150" s="19">
        <f t="shared" si="1255"/>
        <v>1.098026734563972</v>
      </c>
      <c r="I1150" s="20">
        <f t="shared" si="1254"/>
        <v>109.8026734563972</v>
      </c>
      <c r="J1150" s="20">
        <v>345</v>
      </c>
      <c r="K1150" s="19">
        <f t="shared" si="1245"/>
        <v>0.28691163675034398</v>
      </c>
      <c r="L1150" s="19">
        <f t="shared" si="1246"/>
        <v>1.9360280120578679</v>
      </c>
      <c r="M1150" s="19">
        <f t="shared" si="1256"/>
        <v>7.7441120482314718E-2</v>
      </c>
      <c r="N1150" s="19">
        <f t="shared" si="1247"/>
        <v>1.7869538551294122</v>
      </c>
      <c r="O1150" s="19">
        <f t="shared" si="1248"/>
        <v>7.1478154205176475E-2</v>
      </c>
      <c r="P1150" s="19">
        <f t="shared" si="1249"/>
        <v>0.14891927468749119</v>
      </c>
      <c r="Q1150" s="19">
        <f t="shared" si="1257"/>
        <v>0.92929344578777651</v>
      </c>
      <c r="R1150" s="19">
        <f t="shared" si="1250"/>
        <v>0.69691200350047078</v>
      </c>
      <c r="S1150" s="19">
        <f t="shared" si="1251"/>
        <v>1.6262054492882472</v>
      </c>
      <c r="T1150" s="19">
        <f t="shared" si="1252"/>
        <v>6.5048217971529876E-2</v>
      </c>
      <c r="U1150" s="21">
        <f t="shared" si="1258"/>
        <v>3.7229818671872801</v>
      </c>
    </row>
    <row r="1151" spans="1:21" ht="16" hidden="1" thickBot="1" x14ac:dyDescent="0.25">
      <c r="A1151" s="14">
        <v>2016</v>
      </c>
      <c r="B1151" s="15" t="s">
        <v>34</v>
      </c>
      <c r="C1151" s="16" t="s">
        <v>22</v>
      </c>
      <c r="D1151" s="16" t="str">
        <f t="shared" si="1259"/>
        <v>2016_2016 Sample Plot # 06_Avi</v>
      </c>
      <c r="E1151" s="17">
        <v>2.4500000000000002</v>
      </c>
      <c r="F1151" s="17">
        <f t="shared" si="1253"/>
        <v>0.8</v>
      </c>
      <c r="G1151" s="18">
        <v>80</v>
      </c>
      <c r="H1151" s="19">
        <f t="shared" si="1255"/>
        <v>1.161680458306811</v>
      </c>
      <c r="I1151" s="20">
        <f t="shared" si="1254"/>
        <v>116.16804583068109</v>
      </c>
      <c r="J1151" s="20">
        <v>365</v>
      </c>
      <c r="K1151" s="19">
        <f t="shared" si="1245"/>
        <v>0.33928550323039319</v>
      </c>
      <c r="L1151" s="19">
        <f t="shared" si="1246"/>
        <v>2.1841653003834161</v>
      </c>
      <c r="M1151" s="19">
        <f t="shared" si="1256"/>
        <v>8.7366612015336645E-2</v>
      </c>
      <c r="N1151" s="19">
        <f t="shared" si="1247"/>
        <v>2.0159845722538932</v>
      </c>
      <c r="O1151" s="19">
        <f t="shared" si="1248"/>
        <v>8.0639382890155736E-2</v>
      </c>
      <c r="P1151" s="19">
        <f t="shared" si="1249"/>
        <v>0.1680059949054924</v>
      </c>
      <c r="Q1151" s="19">
        <f t="shared" si="1257"/>
        <v>1.0483993441840396</v>
      </c>
      <c r="R1151" s="19">
        <f t="shared" si="1250"/>
        <v>0.78623398317901838</v>
      </c>
      <c r="S1151" s="19">
        <f t="shared" si="1251"/>
        <v>1.834633327363058</v>
      </c>
      <c r="T1151" s="19">
        <f t="shared" si="1252"/>
        <v>7.3385333094522318E-2</v>
      </c>
      <c r="U1151" s="21">
        <f t="shared" si="1258"/>
        <v>4.2001498726373097</v>
      </c>
    </row>
    <row r="1152" spans="1:21" ht="16" hidden="1" thickBot="1" x14ac:dyDescent="0.25">
      <c r="A1152" s="23">
        <v>2016</v>
      </c>
      <c r="B1152" s="24" t="s">
        <v>34</v>
      </c>
      <c r="C1152" s="25" t="s">
        <v>22</v>
      </c>
      <c r="D1152" s="25" t="str">
        <f t="shared" si="1259"/>
        <v>2016_2016 Sample Plot # 06_Avi</v>
      </c>
      <c r="E1152" s="26">
        <v>4.7</v>
      </c>
      <c r="F1152" s="26">
        <f t="shared" si="1253"/>
        <v>0.9</v>
      </c>
      <c r="G1152" s="27">
        <v>90</v>
      </c>
      <c r="H1152" s="28">
        <f t="shared" si="1255"/>
        <v>1.4958625079567156</v>
      </c>
      <c r="I1152" s="29">
        <f t="shared" si="1254"/>
        <v>149.58625079567156</v>
      </c>
      <c r="J1152" s="29">
        <v>470</v>
      </c>
      <c r="K1152" s="28">
        <f t="shared" si="1245"/>
        <v>0.57426818927597278</v>
      </c>
      <c r="L1152" s="28">
        <f t="shared" si="1246"/>
        <v>3.7520463032057867</v>
      </c>
      <c r="M1152" s="28">
        <f t="shared" si="1256"/>
        <v>0.15008185212823147</v>
      </c>
      <c r="N1152" s="28">
        <f t="shared" si="1247"/>
        <v>3.4631387378589413</v>
      </c>
      <c r="O1152" s="28">
        <f t="shared" si="1248"/>
        <v>0.13852554951435767</v>
      </c>
      <c r="P1152" s="28">
        <f t="shared" si="1249"/>
        <v>0.28860740164258913</v>
      </c>
      <c r="Q1152" s="28">
        <f t="shared" si="1257"/>
        <v>1.8009822255387775</v>
      </c>
      <c r="R1152" s="28">
        <f t="shared" si="1250"/>
        <v>1.3506241077649872</v>
      </c>
      <c r="S1152" s="28">
        <f t="shared" si="1251"/>
        <v>3.1516063333037647</v>
      </c>
      <c r="T1152" s="28">
        <f t="shared" si="1252"/>
        <v>0.12606425333215057</v>
      </c>
      <c r="U1152" s="30">
        <f t="shared" si="1258"/>
        <v>7.2151850410647285</v>
      </c>
    </row>
    <row r="1153" spans="1:21" ht="16" hidden="1" thickBot="1" x14ac:dyDescent="0.25">
      <c r="A1153" s="31"/>
      <c r="B1153" s="32"/>
      <c r="C1153" s="33"/>
      <c r="D1153" s="33"/>
      <c r="E1153" s="34"/>
      <c r="F1153" s="34"/>
      <c r="G1153" s="35"/>
      <c r="H1153" s="36"/>
      <c r="I1153" s="22"/>
      <c r="J1153" s="22"/>
      <c r="K1153" s="36"/>
      <c r="L1153" s="36"/>
      <c r="M1153" s="36"/>
      <c r="N1153" s="36"/>
      <c r="O1153" s="36"/>
      <c r="P1153" s="36"/>
      <c r="Q1153" s="36"/>
      <c r="R1153" s="36"/>
      <c r="S1153" s="36"/>
      <c r="T1153" s="36"/>
      <c r="U1153" s="37"/>
    </row>
    <row r="1154" spans="1:21" ht="16" hidden="1" thickBot="1" x14ac:dyDescent="0.25">
      <c r="A1154" s="14"/>
      <c r="B1154" s="15"/>
      <c r="C1154" s="16"/>
      <c r="D1154" s="16"/>
      <c r="E1154" s="17"/>
      <c r="F1154" s="17"/>
      <c r="G1154" s="18"/>
      <c r="H1154" s="19"/>
      <c r="I1154" s="20"/>
      <c r="J1154" s="20"/>
      <c r="K1154" s="19"/>
      <c r="L1154" s="19"/>
      <c r="M1154" s="19"/>
      <c r="N1154" s="19"/>
      <c r="O1154" s="19"/>
      <c r="P1154" s="19"/>
      <c r="Q1154" s="19"/>
      <c r="R1154" s="19"/>
      <c r="S1154" s="19"/>
      <c r="T1154" s="19"/>
      <c r="U1154" s="21"/>
    </row>
    <row r="1155" spans="1:21" ht="16" hidden="1" thickBot="1" x14ac:dyDescent="0.25">
      <c r="A1155" s="14">
        <v>2016</v>
      </c>
      <c r="B1155" s="15" t="s">
        <v>35</v>
      </c>
      <c r="C1155" s="16" t="s">
        <v>22</v>
      </c>
      <c r="D1155" s="16" t="str">
        <f>A1155&amp;"_"&amp;B1155&amp;"_"&amp;C1155</f>
        <v>2016_2016 Sample Plot # 07_Avi</v>
      </c>
      <c r="E1155" s="17">
        <v>2.1</v>
      </c>
      <c r="F1155" s="17">
        <f t="shared" si="1253"/>
        <v>0.85</v>
      </c>
      <c r="G1155" s="18">
        <v>85</v>
      </c>
      <c r="H1155" s="19">
        <f t="shared" si="1255"/>
        <v>0.9</v>
      </c>
      <c r="I1155" s="20">
        <f t="shared" si="1254"/>
        <v>90</v>
      </c>
      <c r="J1155" s="20">
        <v>282.77999999999997</v>
      </c>
      <c r="K1155" s="19">
        <f t="shared" ref="K1155:K1159" si="1260">2.14*(LOG(H1155,10))+0.2</f>
        <v>0.10207897020015526</v>
      </c>
      <c r="L1155" s="19">
        <f t="shared" ref="L1155:L1159" si="1261">10^K1155</f>
        <v>1.2649663424809117</v>
      </c>
      <c r="M1155" s="19">
        <f t="shared" si="1256"/>
        <v>5.0598653699236468E-2</v>
      </c>
      <c r="N1155" s="19">
        <f t="shared" ref="N1155:N1159" si="1262">0.923*L1155</f>
        <v>1.1675639341098816</v>
      </c>
      <c r="O1155" s="19">
        <f t="shared" si="1248"/>
        <v>4.6702557364395263E-2</v>
      </c>
      <c r="P1155" s="19">
        <f t="shared" si="1249"/>
        <v>9.7301211063631737E-2</v>
      </c>
      <c r="Q1155" s="19">
        <f t="shared" si="1257"/>
        <v>0.60718384439083761</v>
      </c>
      <c r="R1155" s="19">
        <f t="shared" si="1250"/>
        <v>0.45534993430285381</v>
      </c>
      <c r="S1155" s="19">
        <f t="shared" si="1251"/>
        <v>1.0625337786936915</v>
      </c>
      <c r="T1155" s="19">
        <f t="shared" si="1252"/>
        <v>4.2501351147747654E-2</v>
      </c>
      <c r="U1155" s="21">
        <f t="shared" si="1258"/>
        <v>2.4325302765907932</v>
      </c>
    </row>
    <row r="1156" spans="1:21" ht="16" hidden="1" thickBot="1" x14ac:dyDescent="0.25">
      <c r="A1156" s="14">
        <v>2016</v>
      </c>
      <c r="B1156" s="15" t="s">
        <v>35</v>
      </c>
      <c r="C1156" s="16" t="s">
        <v>22</v>
      </c>
      <c r="D1156" s="16" t="str">
        <f>A1156&amp;"_"&amp;B1156&amp;"_"&amp;C1156</f>
        <v>2016_2016 Sample Plot # 07_Avi</v>
      </c>
      <c r="E1156" s="17">
        <v>2.2000000000000002</v>
      </c>
      <c r="F1156" s="17">
        <f t="shared" si="1253"/>
        <v>1.23</v>
      </c>
      <c r="G1156" s="18">
        <v>123</v>
      </c>
      <c r="H1156" s="19">
        <f t="shared" si="1255"/>
        <v>1.35</v>
      </c>
      <c r="I1156" s="20">
        <f t="shared" si="1254"/>
        <v>135</v>
      </c>
      <c r="J1156" s="20">
        <v>424.16999999999996</v>
      </c>
      <c r="K1156" s="19">
        <f t="shared" si="1260"/>
        <v>0.47891426457931313</v>
      </c>
      <c r="L1156" s="19">
        <f t="shared" si="1261"/>
        <v>3.0124112760291726</v>
      </c>
      <c r="M1156" s="19">
        <f t="shared" si="1256"/>
        <v>0.12049645104116691</v>
      </c>
      <c r="N1156" s="19">
        <f t="shared" si="1262"/>
        <v>2.7804556077749263</v>
      </c>
      <c r="O1156" s="19">
        <f t="shared" si="1248"/>
        <v>0.11121822431099704</v>
      </c>
      <c r="P1156" s="19">
        <f t="shared" si="1249"/>
        <v>0.23171467535216395</v>
      </c>
      <c r="Q1156" s="19">
        <f t="shared" si="1257"/>
        <v>1.4459574124940029</v>
      </c>
      <c r="R1156" s="19">
        <f t="shared" si="1250"/>
        <v>1.0843776870322213</v>
      </c>
      <c r="S1156" s="19">
        <f t="shared" si="1251"/>
        <v>2.5303350995262242</v>
      </c>
      <c r="T1156" s="19">
        <f t="shared" si="1252"/>
        <v>0.10121340398104897</v>
      </c>
      <c r="U1156" s="21">
        <f t="shared" si="1258"/>
        <v>5.7928668838040984</v>
      </c>
    </row>
    <row r="1157" spans="1:21" ht="16" hidden="1" thickBot="1" x14ac:dyDescent="0.25">
      <c r="A1157" s="14">
        <v>2016</v>
      </c>
      <c r="B1157" s="15" t="s">
        <v>35</v>
      </c>
      <c r="C1157" s="16" t="s">
        <v>22</v>
      </c>
      <c r="D1157" s="16" t="str">
        <f>A1157&amp;"_"&amp;B1157&amp;"_"&amp;C1157</f>
        <v>2016_2016 Sample Plot # 07_Avi</v>
      </c>
      <c r="E1157" s="17">
        <v>2.2000000000000002</v>
      </c>
      <c r="F1157" s="17">
        <f t="shared" si="1253"/>
        <v>0.95</v>
      </c>
      <c r="G1157" s="18">
        <v>95</v>
      </c>
      <c r="H1157" s="19">
        <f t="shared" si="1255"/>
        <v>1.26</v>
      </c>
      <c r="I1157" s="20">
        <f t="shared" si="1254"/>
        <v>126</v>
      </c>
      <c r="J1157" s="20">
        <v>395.892</v>
      </c>
      <c r="K1157" s="19">
        <f t="shared" si="1260"/>
        <v>0.4147929665515846</v>
      </c>
      <c r="L1157" s="19">
        <f t="shared" si="1261"/>
        <v>2.598920330958169</v>
      </c>
      <c r="M1157" s="19">
        <f t="shared" si="1256"/>
        <v>0.10395681323832676</v>
      </c>
      <c r="N1157" s="19">
        <f t="shared" si="1262"/>
        <v>2.3988034654743902</v>
      </c>
      <c r="O1157" s="19">
        <f t="shared" si="1248"/>
        <v>9.5952138618975613E-2</v>
      </c>
      <c r="P1157" s="19">
        <f t="shared" si="1249"/>
        <v>0.19990895185730237</v>
      </c>
      <c r="Q1157" s="19">
        <f t="shared" si="1257"/>
        <v>1.247481758859921</v>
      </c>
      <c r="R1157" s="19">
        <f t="shared" si="1250"/>
        <v>0.93553335153501216</v>
      </c>
      <c r="S1157" s="19">
        <f t="shared" si="1251"/>
        <v>2.1830151103949333</v>
      </c>
      <c r="T1157" s="19">
        <f t="shared" si="1252"/>
        <v>8.7320604415797337E-2</v>
      </c>
      <c r="U1157" s="21">
        <f t="shared" si="1258"/>
        <v>4.9977237964325596</v>
      </c>
    </row>
    <row r="1158" spans="1:21" ht="16" hidden="1" thickBot="1" x14ac:dyDescent="0.25">
      <c r="A1158" s="14">
        <v>2016</v>
      </c>
      <c r="B1158" s="15" t="s">
        <v>35</v>
      </c>
      <c r="C1158" s="16" t="s">
        <v>22</v>
      </c>
      <c r="D1158" s="16" t="str">
        <f>A1158&amp;"_"&amp;B1158&amp;"_"&amp;C1158</f>
        <v>2016_2016 Sample Plot # 07_Avi</v>
      </c>
      <c r="E1158" s="17">
        <v>2.6</v>
      </c>
      <c r="F1158" s="17">
        <f t="shared" si="1253"/>
        <v>1.43</v>
      </c>
      <c r="G1158" s="18">
        <v>143</v>
      </c>
      <c r="H1158" s="19">
        <f t="shared" si="1255"/>
        <v>1.1499999999999999</v>
      </c>
      <c r="I1158" s="20">
        <f t="shared" si="1254"/>
        <v>115</v>
      </c>
      <c r="J1158" s="20">
        <v>361.33</v>
      </c>
      <c r="K1158" s="19">
        <f t="shared" si="1260"/>
        <v>0.32989337835672894</v>
      </c>
      <c r="L1158" s="19">
        <f t="shared" si="1261"/>
        <v>2.1374372726759301</v>
      </c>
      <c r="M1158" s="19">
        <f t="shared" si="1256"/>
        <v>8.5497490907037205E-2</v>
      </c>
      <c r="N1158" s="19">
        <f t="shared" si="1262"/>
        <v>1.9728546026798837</v>
      </c>
      <c r="O1158" s="19">
        <f t="shared" si="1248"/>
        <v>7.8914184107195348E-2</v>
      </c>
      <c r="P1158" s="19">
        <f t="shared" si="1249"/>
        <v>0.16441167501423254</v>
      </c>
      <c r="Q1158" s="19">
        <f t="shared" si="1257"/>
        <v>1.0259698908844463</v>
      </c>
      <c r="R1158" s="19">
        <f t="shared" si="1250"/>
        <v>0.76941329504515465</v>
      </c>
      <c r="S1158" s="19">
        <f t="shared" si="1251"/>
        <v>1.795383185929601</v>
      </c>
      <c r="T1158" s="19">
        <f t="shared" si="1252"/>
        <v>7.1815327437184037E-2</v>
      </c>
      <c r="U1158" s="21">
        <f t="shared" si="1258"/>
        <v>4.1102918753558138</v>
      </c>
    </row>
    <row r="1159" spans="1:21" ht="16" hidden="1" thickBot="1" x14ac:dyDescent="0.25">
      <c r="A1159" s="14">
        <v>2016</v>
      </c>
      <c r="B1159" s="15" t="s">
        <v>35</v>
      </c>
      <c r="C1159" s="16" t="s">
        <v>22</v>
      </c>
      <c r="D1159" s="16" t="str">
        <f>A1159&amp;"_"&amp;B1159&amp;"_"&amp;C1159</f>
        <v>2016_2016 Sample Plot # 07_Avi</v>
      </c>
      <c r="E1159" s="17">
        <v>2.1</v>
      </c>
      <c r="F1159" s="17">
        <f t="shared" si="1253"/>
        <v>0.78</v>
      </c>
      <c r="G1159" s="18">
        <v>78</v>
      </c>
      <c r="H1159" s="19">
        <f t="shared" si="1255"/>
        <v>0.94</v>
      </c>
      <c r="I1159" s="20">
        <f t="shared" si="1254"/>
        <v>94</v>
      </c>
      <c r="J1159" s="20">
        <v>295.34800000000001</v>
      </c>
      <c r="K1159" s="19">
        <f t="shared" si="1260"/>
        <v>0.14249360670335509</v>
      </c>
      <c r="L1159" s="19">
        <f t="shared" si="1261"/>
        <v>1.3883328719783115</v>
      </c>
      <c r="M1159" s="19">
        <f t="shared" si="1256"/>
        <v>5.5533314879132462E-2</v>
      </c>
      <c r="N1159" s="19">
        <f t="shared" si="1262"/>
        <v>1.2814312408359816</v>
      </c>
      <c r="O1159" s="19">
        <f t="shared" si="1248"/>
        <v>5.1257249633439264E-2</v>
      </c>
      <c r="P1159" s="19">
        <f t="shared" si="1249"/>
        <v>0.10679056451257173</v>
      </c>
      <c r="Q1159" s="19">
        <f t="shared" si="1257"/>
        <v>0.66639977854958943</v>
      </c>
      <c r="R1159" s="19">
        <f t="shared" si="1250"/>
        <v>0.49975818392603283</v>
      </c>
      <c r="S1159" s="19">
        <f t="shared" si="1251"/>
        <v>1.1661579624756222</v>
      </c>
      <c r="T1159" s="19">
        <f t="shared" si="1252"/>
        <v>4.6646318499024883E-2</v>
      </c>
      <c r="U1159" s="21">
        <f t="shared" si="1258"/>
        <v>2.6697641128142928</v>
      </c>
    </row>
    <row r="1160" spans="1:21" ht="16" hidden="1" thickBot="1" x14ac:dyDescent="0.25">
      <c r="A1160" s="14"/>
      <c r="B1160" s="15"/>
      <c r="C1160" s="16"/>
      <c r="D1160" s="16"/>
      <c r="E1160" s="17"/>
      <c r="F1160" s="17"/>
      <c r="G1160" s="18"/>
      <c r="H1160" s="19"/>
      <c r="I1160" s="20"/>
      <c r="J1160" s="20"/>
      <c r="K1160" s="19"/>
      <c r="L1160" s="19"/>
      <c r="M1160" s="19"/>
      <c r="N1160" s="19"/>
      <c r="O1160" s="19"/>
      <c r="P1160" s="19"/>
      <c r="Q1160" s="19"/>
      <c r="R1160" s="19"/>
      <c r="S1160" s="19"/>
      <c r="T1160" s="19"/>
      <c r="U1160" s="21"/>
    </row>
    <row r="1161" spans="1:21" ht="16" hidden="1" thickBot="1" x14ac:dyDescent="0.25">
      <c r="A1161" s="14">
        <v>2016</v>
      </c>
      <c r="B1161" s="15" t="s">
        <v>35</v>
      </c>
      <c r="C1161" s="16" t="s">
        <v>22</v>
      </c>
      <c r="D1161" s="16" t="str">
        <f>A1161&amp;"_"&amp;B1161&amp;"_"&amp;C1161</f>
        <v>2016_2016 Sample Plot # 07_Avi</v>
      </c>
      <c r="E1161" s="17">
        <v>3.1</v>
      </c>
      <c r="F1161" s="17">
        <f t="shared" si="1253"/>
        <v>1.45</v>
      </c>
      <c r="G1161" s="18">
        <v>145</v>
      </c>
      <c r="H1161" s="19">
        <f t="shared" si="1255"/>
        <v>1.28</v>
      </c>
      <c r="I1161" s="20">
        <f t="shared" si="1254"/>
        <v>128</v>
      </c>
      <c r="J1161" s="20">
        <v>402.17599999999999</v>
      </c>
      <c r="K1161" s="19">
        <f t="shared" ref="K1161:K1164" si="1263">2.14*(LOG(H1161,10))+0.2</f>
        <v>0.42942933504643832</v>
      </c>
      <c r="L1161" s="19">
        <f t="shared" ref="L1161:L1164" si="1264">10^K1161</f>
        <v>2.6880004373682018</v>
      </c>
      <c r="M1161" s="19">
        <f t="shared" ref="M1161:M1164" si="1265">L1161*40/1000</f>
        <v>0.10752001749472807</v>
      </c>
      <c r="N1161" s="19">
        <f t="shared" ref="N1161:N1164" si="1266">0.923*L1161</f>
        <v>2.4810244036908502</v>
      </c>
      <c r="O1161" s="19">
        <f t="shared" ref="O1161:O1164" si="1267">N1161*40/1000</f>
        <v>9.9240976147633997E-2</v>
      </c>
      <c r="P1161" s="19">
        <f t="shared" ref="P1161:P1164" si="1268">M1161+O1161</f>
        <v>0.20676099364236206</v>
      </c>
      <c r="Q1161" s="19">
        <f t="shared" ref="Q1161:Q1164" si="1269">L1161*0.48</f>
        <v>1.2902402099367369</v>
      </c>
      <c r="R1161" s="19">
        <f t="shared" ref="R1161:R1164" si="1270">N1161*0.39</f>
        <v>0.96759951743943162</v>
      </c>
      <c r="S1161" s="19">
        <f t="shared" ref="S1161:S1164" si="1271">R1161+Q1161</f>
        <v>2.2578397273761688</v>
      </c>
      <c r="T1161" s="19">
        <f t="shared" ref="T1161:T1164" si="1272">S1161*40/1000</f>
        <v>9.0313589095046748E-2</v>
      </c>
      <c r="U1161" s="21">
        <f t="shared" ref="U1161:U1164" si="1273">(L1161+N1161)</f>
        <v>5.169024841059052</v>
      </c>
    </row>
    <row r="1162" spans="1:21" ht="16" hidden="1" thickBot="1" x14ac:dyDescent="0.25">
      <c r="A1162" s="14">
        <v>2016</v>
      </c>
      <c r="B1162" s="15" t="s">
        <v>35</v>
      </c>
      <c r="C1162" s="16" t="s">
        <v>22</v>
      </c>
      <c r="D1162" s="16" t="str">
        <f>A1162&amp;"_"&amp;B1162&amp;"_"&amp;C1162</f>
        <v>2016_2016 Sample Plot # 07_Avi</v>
      </c>
      <c r="E1162" s="17">
        <v>4.5599999999999996</v>
      </c>
      <c r="F1162" s="17">
        <f t="shared" si="1253"/>
        <v>0.75</v>
      </c>
      <c r="G1162" s="18">
        <v>75</v>
      </c>
      <c r="H1162" s="19">
        <f t="shared" si="1255"/>
        <v>3.2940802036919159</v>
      </c>
      <c r="I1162" s="20">
        <f t="shared" si="1254"/>
        <v>329.4080203691916</v>
      </c>
      <c r="J1162" s="20">
        <v>1035</v>
      </c>
      <c r="K1162" s="19">
        <f t="shared" si="1263"/>
        <v>1.3079511218504214</v>
      </c>
      <c r="L1162" s="19">
        <f t="shared" si="1264"/>
        <v>20.321282899547626</v>
      </c>
      <c r="M1162" s="19">
        <f t="shared" si="1265"/>
        <v>0.81285131598190508</v>
      </c>
      <c r="N1162" s="19">
        <f t="shared" si="1266"/>
        <v>18.756544116282459</v>
      </c>
      <c r="O1162" s="19">
        <f t="shared" si="1267"/>
        <v>0.75026176465129835</v>
      </c>
      <c r="P1162" s="19">
        <f t="shared" si="1268"/>
        <v>1.5631130806332034</v>
      </c>
      <c r="Q1162" s="19">
        <f t="shared" si="1269"/>
        <v>9.75421579178286</v>
      </c>
      <c r="R1162" s="19">
        <f t="shared" si="1270"/>
        <v>7.3150522053501597</v>
      </c>
      <c r="S1162" s="19">
        <f t="shared" si="1271"/>
        <v>17.069267997133018</v>
      </c>
      <c r="T1162" s="19">
        <f t="shared" si="1272"/>
        <v>0.68277071988532068</v>
      </c>
      <c r="U1162" s="21">
        <f t="shared" si="1273"/>
        <v>39.077827015830081</v>
      </c>
    </row>
    <row r="1163" spans="1:21" ht="16" hidden="1" thickBot="1" x14ac:dyDescent="0.25">
      <c r="A1163" s="14">
        <v>2016</v>
      </c>
      <c r="B1163" s="15" t="s">
        <v>35</v>
      </c>
      <c r="C1163" s="16" t="s">
        <v>22</v>
      </c>
      <c r="D1163" s="16" t="str">
        <f>A1163&amp;"_"&amp;B1163&amp;"_"&amp;C1163</f>
        <v>2016_2016 Sample Plot # 07_Avi</v>
      </c>
      <c r="E1163" s="17">
        <v>2.5</v>
      </c>
      <c r="F1163" s="17">
        <f t="shared" si="1253"/>
        <v>0.95</v>
      </c>
      <c r="G1163" s="18">
        <v>95</v>
      </c>
      <c r="H1163" s="19">
        <f t="shared" si="1255"/>
        <v>1.58</v>
      </c>
      <c r="I1163" s="20">
        <f t="shared" si="1254"/>
        <v>158</v>
      </c>
      <c r="J1163" s="20">
        <v>496.43599999999998</v>
      </c>
      <c r="K1163" s="19">
        <f t="shared" si="1263"/>
        <v>0.62512616608246452</v>
      </c>
      <c r="L1163" s="19">
        <f t="shared" si="1264"/>
        <v>4.2181902749200049</v>
      </c>
      <c r="M1163" s="19">
        <f t="shared" si="1265"/>
        <v>0.1687276109968002</v>
      </c>
      <c r="N1163" s="19">
        <f t="shared" si="1266"/>
        <v>3.8933896237511645</v>
      </c>
      <c r="O1163" s="19">
        <f t="shared" si="1267"/>
        <v>0.15573558495004658</v>
      </c>
      <c r="P1163" s="19">
        <f t="shared" si="1268"/>
        <v>0.32446319594684681</v>
      </c>
      <c r="Q1163" s="19">
        <f t="shared" si="1269"/>
        <v>2.0247313319616023</v>
      </c>
      <c r="R1163" s="19">
        <f t="shared" si="1270"/>
        <v>1.5184219532629541</v>
      </c>
      <c r="S1163" s="19">
        <f t="shared" si="1271"/>
        <v>3.5431532852245562</v>
      </c>
      <c r="T1163" s="19">
        <f t="shared" si="1272"/>
        <v>0.14172613140898224</v>
      </c>
      <c r="U1163" s="21">
        <f t="shared" si="1273"/>
        <v>8.1115798986711702</v>
      </c>
    </row>
    <row r="1164" spans="1:21" ht="16" hidden="1" thickBot="1" x14ac:dyDescent="0.25">
      <c r="A1164" s="14">
        <v>2016</v>
      </c>
      <c r="B1164" s="15" t="s">
        <v>35</v>
      </c>
      <c r="C1164" s="16" t="s">
        <v>22</v>
      </c>
      <c r="D1164" s="16" t="str">
        <f>A1164&amp;"_"&amp;B1164&amp;"_"&amp;C1164</f>
        <v>2016_2016 Sample Plot # 07_Avi</v>
      </c>
      <c r="E1164" s="17">
        <v>2.8</v>
      </c>
      <c r="F1164" s="17">
        <f t="shared" si="1253"/>
        <v>1.1000000000000001</v>
      </c>
      <c r="G1164" s="18">
        <v>110</v>
      </c>
      <c r="H1164" s="19">
        <f t="shared" si="1255"/>
        <v>1.05</v>
      </c>
      <c r="I1164" s="20">
        <f t="shared" si="1254"/>
        <v>105</v>
      </c>
      <c r="J1164" s="20">
        <v>329.90999999999997</v>
      </c>
      <c r="K1164" s="19">
        <f t="shared" si="1263"/>
        <v>0.24534510000966753</v>
      </c>
      <c r="L1164" s="19">
        <f t="shared" si="1264"/>
        <v>1.7593210541239124</v>
      </c>
      <c r="M1164" s="19">
        <f t="shared" si="1265"/>
        <v>7.0372842164956498E-2</v>
      </c>
      <c r="N1164" s="19">
        <f t="shared" si="1266"/>
        <v>1.6238533329563711</v>
      </c>
      <c r="O1164" s="19">
        <f t="shared" si="1267"/>
        <v>6.495413331825485E-2</v>
      </c>
      <c r="P1164" s="19">
        <f t="shared" si="1268"/>
        <v>0.13532697548321135</v>
      </c>
      <c r="Q1164" s="19">
        <f t="shared" si="1269"/>
        <v>0.84447410597947792</v>
      </c>
      <c r="R1164" s="19">
        <f t="shared" si="1270"/>
        <v>0.63330279985298477</v>
      </c>
      <c r="S1164" s="19">
        <f t="shared" si="1271"/>
        <v>1.4777769058324628</v>
      </c>
      <c r="T1164" s="19">
        <f t="shared" si="1272"/>
        <v>5.9111076233298511E-2</v>
      </c>
      <c r="U1164" s="21">
        <f t="shared" si="1273"/>
        <v>3.3831743870802837</v>
      </c>
    </row>
    <row r="1165" spans="1:21" ht="16" hidden="1" thickBot="1" x14ac:dyDescent="0.25">
      <c r="A1165" s="14"/>
      <c r="B1165" s="15"/>
      <c r="C1165" s="16"/>
      <c r="D1165" s="16"/>
      <c r="E1165" s="17"/>
      <c r="F1165" s="17"/>
      <c r="G1165" s="18"/>
      <c r="H1165" s="19"/>
      <c r="I1165" s="20"/>
      <c r="J1165" s="20"/>
      <c r="K1165" s="19"/>
      <c r="L1165" s="19"/>
      <c r="M1165" s="19"/>
      <c r="N1165" s="19"/>
      <c r="O1165" s="19"/>
      <c r="P1165" s="19"/>
      <c r="Q1165" s="19"/>
      <c r="R1165" s="19"/>
      <c r="S1165" s="19"/>
      <c r="T1165" s="19"/>
      <c r="U1165" s="21"/>
    </row>
    <row r="1166" spans="1:21" ht="16" hidden="1" thickBot="1" x14ac:dyDescent="0.25">
      <c r="A1166" s="14">
        <v>2016</v>
      </c>
      <c r="B1166" s="15" t="s">
        <v>35</v>
      </c>
      <c r="C1166" s="16" t="s">
        <v>22</v>
      </c>
      <c r="D1166" s="16" t="str">
        <f>A1166&amp;"_"&amp;B1166&amp;"_"&amp;C1166</f>
        <v>2016_2016 Sample Plot # 07_Avi</v>
      </c>
      <c r="E1166" s="17">
        <v>4.9000000000000004</v>
      </c>
      <c r="F1166" s="17">
        <f t="shared" si="1253"/>
        <v>1.56</v>
      </c>
      <c r="G1166" s="18">
        <v>156</v>
      </c>
      <c r="H1166" s="19">
        <f t="shared" si="1255"/>
        <v>1.9</v>
      </c>
      <c r="I1166" s="20">
        <f t="shared" si="1254"/>
        <v>190</v>
      </c>
      <c r="J1166" s="20">
        <v>596.98</v>
      </c>
      <c r="K1166" s="19">
        <f t="shared" ref="K1166:K1169" si="1274">2.14*(LOG(H1166,10))+0.2</f>
        <v>0.79653270603905391</v>
      </c>
      <c r="L1166" s="19">
        <f t="shared" ref="L1166:L1169" si="1275">10^K1166</f>
        <v>6.2594000071024007</v>
      </c>
      <c r="M1166" s="19">
        <f t="shared" ref="M1166:M1213" si="1276">L1166*40/1000</f>
        <v>0.25037600028409601</v>
      </c>
      <c r="N1166" s="19">
        <f t="shared" ref="N1166:N1169" si="1277">0.923*L1166</f>
        <v>5.777426206555516</v>
      </c>
      <c r="O1166" s="19">
        <f t="shared" ref="O1166:O1183" si="1278">N1166*40/1000</f>
        <v>0.23109704826222066</v>
      </c>
      <c r="P1166" s="19">
        <f t="shared" ref="P1166:P1183" si="1279">M1166+O1166</f>
        <v>0.48147304854631667</v>
      </c>
      <c r="Q1166" s="19">
        <f t="shared" ref="Q1166:Q1213" si="1280">L1166*0.48</f>
        <v>3.0045120034091521</v>
      </c>
      <c r="R1166" s="19">
        <f t="shared" ref="R1166:R1183" si="1281">N1166*0.39</f>
        <v>2.2531962205566511</v>
      </c>
      <c r="S1166" s="19">
        <f t="shared" ref="S1166:S1183" si="1282">R1166+Q1166</f>
        <v>5.2577082239658033</v>
      </c>
      <c r="T1166" s="19">
        <f t="shared" ref="T1166:T1183" si="1283">S1166*40/1000</f>
        <v>0.21030832895863213</v>
      </c>
      <c r="U1166" s="21">
        <f t="shared" ref="U1166:U1213" si="1284">(L1166+N1166)</f>
        <v>12.036826213657918</v>
      </c>
    </row>
    <row r="1167" spans="1:21" ht="16" hidden="1" thickBot="1" x14ac:dyDescent="0.25">
      <c r="A1167" s="14">
        <v>2016</v>
      </c>
      <c r="B1167" s="15" t="s">
        <v>35</v>
      </c>
      <c r="C1167" s="16" t="s">
        <v>22</v>
      </c>
      <c r="D1167" s="16" t="str">
        <f>A1167&amp;"_"&amp;B1167&amp;"_"&amp;C1167</f>
        <v>2016_2016 Sample Plot # 07_Avi</v>
      </c>
      <c r="E1167" s="17">
        <v>1.7</v>
      </c>
      <c r="F1167" s="17">
        <f t="shared" si="1253"/>
        <v>0.7</v>
      </c>
      <c r="G1167" s="18">
        <v>70</v>
      </c>
      <c r="H1167" s="19">
        <f t="shared" si="1255"/>
        <v>1.0900000000000001</v>
      </c>
      <c r="I1167" s="20">
        <f t="shared" si="1254"/>
        <v>109</v>
      </c>
      <c r="J1167" s="20">
        <v>342.47800000000001</v>
      </c>
      <c r="K1167" s="19">
        <f t="shared" si="1274"/>
        <v>0.28009270559293464</v>
      </c>
      <c r="L1167" s="19">
        <f t="shared" si="1275"/>
        <v>1.9058675058183039</v>
      </c>
      <c r="M1167" s="19">
        <f t="shared" si="1276"/>
        <v>7.6234700232732155E-2</v>
      </c>
      <c r="N1167" s="19">
        <f t="shared" si="1277"/>
        <v>1.7591157078702946</v>
      </c>
      <c r="O1167" s="19">
        <f t="shared" si="1278"/>
        <v>7.0364628314811786E-2</v>
      </c>
      <c r="P1167" s="19">
        <f t="shared" si="1279"/>
        <v>0.14659932854754393</v>
      </c>
      <c r="Q1167" s="19">
        <f t="shared" si="1280"/>
        <v>0.91481640279278587</v>
      </c>
      <c r="R1167" s="19">
        <f t="shared" si="1281"/>
        <v>0.68605512606941488</v>
      </c>
      <c r="S1167" s="19">
        <f t="shared" si="1282"/>
        <v>1.6008715288622009</v>
      </c>
      <c r="T1167" s="19">
        <f t="shared" si="1283"/>
        <v>6.4034861154488032E-2</v>
      </c>
      <c r="U1167" s="21">
        <f t="shared" si="1284"/>
        <v>3.6649832136885987</v>
      </c>
    </row>
    <row r="1168" spans="1:21" ht="16" hidden="1" thickBot="1" x14ac:dyDescent="0.25">
      <c r="A1168" s="14">
        <v>2016</v>
      </c>
      <c r="B1168" s="15" t="s">
        <v>35</v>
      </c>
      <c r="C1168" s="16" t="s">
        <v>22</v>
      </c>
      <c r="D1168" s="16" t="str">
        <f>A1168&amp;"_"&amp;B1168&amp;"_"&amp;C1168</f>
        <v>2016_2016 Sample Plot # 07_Avi</v>
      </c>
      <c r="E1168" s="17">
        <v>1.4</v>
      </c>
      <c r="F1168" s="17">
        <f t="shared" si="1253"/>
        <v>0.85</v>
      </c>
      <c r="G1168" s="18">
        <v>85</v>
      </c>
      <c r="H1168" s="19">
        <f t="shared" si="1255"/>
        <v>1.02</v>
      </c>
      <c r="I1168" s="20">
        <f t="shared" si="1254"/>
        <v>102</v>
      </c>
      <c r="J1168" s="20">
        <v>320.48399999999998</v>
      </c>
      <c r="K1168" s="19">
        <f t="shared" si="1274"/>
        <v>0.2184043675705036</v>
      </c>
      <c r="L1168" s="19">
        <f t="shared" si="1275"/>
        <v>1.653500640851953</v>
      </c>
      <c r="M1168" s="19">
        <f t="shared" si="1276"/>
        <v>6.6140025634078115E-2</v>
      </c>
      <c r="N1168" s="19">
        <f t="shared" si="1277"/>
        <v>1.5261810915063527</v>
      </c>
      <c r="O1168" s="19">
        <f t="shared" si="1278"/>
        <v>6.1047243660254109E-2</v>
      </c>
      <c r="P1168" s="19">
        <f t="shared" si="1279"/>
        <v>0.12718726929433222</v>
      </c>
      <c r="Q1168" s="19">
        <f t="shared" si="1280"/>
        <v>0.79368030760893737</v>
      </c>
      <c r="R1168" s="19">
        <f t="shared" si="1281"/>
        <v>0.59521062568747762</v>
      </c>
      <c r="S1168" s="19">
        <f t="shared" si="1282"/>
        <v>1.388890933296415</v>
      </c>
      <c r="T1168" s="19">
        <f t="shared" si="1283"/>
        <v>5.5555637331856603E-2</v>
      </c>
      <c r="U1168" s="21">
        <f t="shared" si="1284"/>
        <v>3.179681732358306</v>
      </c>
    </row>
    <row r="1169" spans="1:21" ht="16" hidden="1" thickBot="1" x14ac:dyDescent="0.25">
      <c r="A1169" s="14">
        <v>2016</v>
      </c>
      <c r="B1169" s="15" t="s">
        <v>35</v>
      </c>
      <c r="C1169" s="16" t="s">
        <v>22</v>
      </c>
      <c r="D1169" s="16" t="str">
        <f>A1169&amp;"_"&amp;B1169&amp;"_"&amp;C1169</f>
        <v>2016_2016 Sample Plot # 07_Avi</v>
      </c>
      <c r="E1169" s="17">
        <v>1.1000000000000001</v>
      </c>
      <c r="F1169" s="17">
        <f t="shared" si="1253"/>
        <v>0.75</v>
      </c>
      <c r="G1169" s="18">
        <v>75</v>
      </c>
      <c r="H1169" s="19">
        <f t="shared" si="1255"/>
        <v>0.86</v>
      </c>
      <c r="I1169" s="20">
        <f t="shared" si="1254"/>
        <v>86</v>
      </c>
      <c r="J1169" s="20">
        <v>270.21199999999999</v>
      </c>
      <c r="K1169" s="19">
        <f t="shared" si="1274"/>
        <v>5.9826685661234918E-2</v>
      </c>
      <c r="L1169" s="19">
        <f t="shared" si="1275"/>
        <v>1.1476955180822297</v>
      </c>
      <c r="M1169" s="19">
        <f t="shared" si="1276"/>
        <v>4.5907820723289194E-2</v>
      </c>
      <c r="N1169" s="19">
        <f t="shared" si="1277"/>
        <v>1.0593229631898982</v>
      </c>
      <c r="O1169" s="19">
        <f t="shared" si="1278"/>
        <v>4.2372918527595928E-2</v>
      </c>
      <c r="P1169" s="19">
        <f t="shared" si="1279"/>
        <v>8.8280739250885115E-2</v>
      </c>
      <c r="Q1169" s="19">
        <f t="shared" si="1280"/>
        <v>0.55089384867947022</v>
      </c>
      <c r="R1169" s="19">
        <f t="shared" si="1281"/>
        <v>0.4131359556440603</v>
      </c>
      <c r="S1169" s="19">
        <f t="shared" si="1282"/>
        <v>0.96402980432353047</v>
      </c>
      <c r="T1169" s="19">
        <f t="shared" si="1283"/>
        <v>3.8561192172941218E-2</v>
      </c>
      <c r="U1169" s="21">
        <f t="shared" si="1284"/>
        <v>2.2070184812721276</v>
      </c>
    </row>
    <row r="1170" spans="1:21" ht="16" hidden="1" thickBot="1" x14ac:dyDescent="0.25">
      <c r="A1170" s="14"/>
      <c r="B1170" s="15"/>
      <c r="C1170" s="16"/>
      <c r="D1170" s="16"/>
      <c r="E1170" s="17"/>
      <c r="F1170" s="17"/>
      <c r="G1170" s="18"/>
      <c r="H1170" s="19"/>
      <c r="I1170" s="20"/>
      <c r="J1170" s="20"/>
      <c r="K1170" s="19"/>
      <c r="L1170" s="19"/>
      <c r="M1170" s="19"/>
      <c r="N1170" s="19"/>
      <c r="O1170" s="19"/>
      <c r="P1170" s="19"/>
      <c r="Q1170" s="19"/>
      <c r="R1170" s="19"/>
      <c r="S1170" s="19"/>
      <c r="T1170" s="19"/>
      <c r="U1170" s="21"/>
    </row>
    <row r="1171" spans="1:21" ht="16" hidden="1" thickBot="1" x14ac:dyDescent="0.25">
      <c r="A1171" s="14"/>
      <c r="B1171" s="15"/>
      <c r="C1171" s="16"/>
      <c r="D1171" s="16"/>
      <c r="E1171" s="17"/>
      <c r="F1171" s="17"/>
      <c r="G1171" s="18"/>
      <c r="H1171" s="19"/>
      <c r="I1171" s="20"/>
      <c r="J1171" s="20"/>
      <c r="K1171" s="19"/>
      <c r="L1171" s="19"/>
      <c r="M1171" s="19"/>
      <c r="N1171" s="19"/>
      <c r="O1171" s="19"/>
      <c r="P1171" s="19"/>
      <c r="Q1171" s="19"/>
      <c r="R1171" s="19"/>
      <c r="S1171" s="19"/>
      <c r="T1171" s="19"/>
      <c r="U1171" s="21"/>
    </row>
    <row r="1172" spans="1:21" ht="16" hidden="1" thickBot="1" x14ac:dyDescent="0.25">
      <c r="A1172" s="14"/>
      <c r="B1172" s="15"/>
      <c r="C1172" s="16"/>
      <c r="D1172" s="16"/>
      <c r="E1172" s="17"/>
      <c r="F1172" s="17"/>
      <c r="G1172" s="18"/>
      <c r="H1172" s="19"/>
      <c r="I1172" s="20"/>
      <c r="J1172" s="20"/>
      <c r="K1172" s="19"/>
      <c r="L1172" s="19"/>
      <c r="M1172" s="19"/>
      <c r="N1172" s="19"/>
      <c r="O1172" s="19"/>
      <c r="P1172" s="19"/>
      <c r="Q1172" s="19"/>
      <c r="R1172" s="19"/>
      <c r="S1172" s="19"/>
      <c r="T1172" s="19"/>
      <c r="U1172" s="21"/>
    </row>
    <row r="1173" spans="1:21" ht="16" hidden="1" thickBot="1" x14ac:dyDescent="0.25">
      <c r="A1173" s="14"/>
      <c r="B1173" s="15"/>
      <c r="C1173" s="16"/>
      <c r="D1173" s="16"/>
      <c r="E1173" s="17"/>
      <c r="F1173" s="17"/>
      <c r="G1173" s="18"/>
      <c r="H1173" s="19"/>
      <c r="I1173" s="20"/>
      <c r="J1173" s="20"/>
      <c r="K1173" s="19"/>
      <c r="L1173" s="19"/>
      <c r="M1173" s="19"/>
      <c r="N1173" s="19"/>
      <c r="O1173" s="19"/>
      <c r="P1173" s="19"/>
      <c r="Q1173" s="19"/>
      <c r="R1173" s="19"/>
      <c r="S1173" s="19"/>
      <c r="T1173" s="19"/>
      <c r="U1173" s="21"/>
    </row>
    <row r="1174" spans="1:21" ht="16" hidden="1" thickBot="1" x14ac:dyDescent="0.25">
      <c r="A1174" s="14"/>
      <c r="B1174" s="15"/>
      <c r="C1174" s="16"/>
      <c r="D1174" s="16"/>
      <c r="E1174" s="17"/>
      <c r="F1174" s="17"/>
      <c r="G1174" s="18"/>
      <c r="H1174" s="19"/>
      <c r="I1174" s="20"/>
      <c r="J1174" s="20"/>
      <c r="K1174" s="19"/>
      <c r="L1174" s="19"/>
      <c r="M1174" s="19"/>
      <c r="N1174" s="19"/>
      <c r="O1174" s="19"/>
      <c r="P1174" s="19"/>
      <c r="Q1174" s="19"/>
      <c r="R1174" s="19"/>
      <c r="S1174" s="19"/>
      <c r="T1174" s="19"/>
      <c r="U1174" s="21"/>
    </row>
    <row r="1175" spans="1:21" ht="16" hidden="1" thickBot="1" x14ac:dyDescent="0.25">
      <c r="A1175" s="14"/>
      <c r="B1175" s="15"/>
      <c r="C1175" s="16"/>
      <c r="D1175" s="16"/>
      <c r="E1175" s="17"/>
      <c r="F1175" s="17"/>
      <c r="G1175" s="18"/>
      <c r="H1175" s="19"/>
      <c r="I1175" s="20"/>
      <c r="J1175" s="20"/>
      <c r="K1175" s="19"/>
      <c r="L1175" s="19"/>
      <c r="M1175" s="19"/>
      <c r="N1175" s="19"/>
      <c r="O1175" s="19"/>
      <c r="P1175" s="19"/>
      <c r="Q1175" s="19"/>
      <c r="R1175" s="19"/>
      <c r="S1175" s="19"/>
      <c r="T1175" s="19"/>
      <c r="U1175" s="21"/>
    </row>
    <row r="1176" spans="1:21" ht="16" hidden="1" thickBot="1" x14ac:dyDescent="0.25">
      <c r="A1176" s="14"/>
      <c r="B1176" s="15"/>
      <c r="C1176" s="16"/>
      <c r="D1176" s="16"/>
      <c r="E1176" s="17"/>
      <c r="F1176" s="17"/>
      <c r="G1176" s="18"/>
      <c r="H1176" s="19"/>
      <c r="I1176" s="20"/>
      <c r="J1176" s="20"/>
      <c r="K1176" s="19"/>
      <c r="L1176" s="19"/>
      <c r="M1176" s="19"/>
      <c r="N1176" s="19"/>
      <c r="O1176" s="19"/>
      <c r="P1176" s="19"/>
      <c r="Q1176" s="19"/>
      <c r="R1176" s="19"/>
      <c r="S1176" s="19"/>
      <c r="T1176" s="19"/>
      <c r="U1176" s="21"/>
    </row>
    <row r="1177" spans="1:21" ht="16" hidden="1" thickBot="1" x14ac:dyDescent="0.25">
      <c r="A1177" s="14"/>
      <c r="B1177" s="15"/>
      <c r="C1177" s="16"/>
      <c r="D1177" s="16"/>
      <c r="E1177" s="17"/>
      <c r="F1177" s="17"/>
      <c r="G1177" s="18"/>
      <c r="H1177" s="19"/>
      <c r="I1177" s="20"/>
      <c r="J1177" s="20"/>
      <c r="K1177" s="19"/>
      <c r="L1177" s="19"/>
      <c r="M1177" s="19"/>
      <c r="N1177" s="19"/>
      <c r="O1177" s="19"/>
      <c r="P1177" s="19"/>
      <c r="Q1177" s="19"/>
      <c r="R1177" s="19"/>
      <c r="S1177" s="19"/>
      <c r="T1177" s="19"/>
      <c r="U1177" s="21"/>
    </row>
    <row r="1178" spans="1:21" ht="16" hidden="1" thickBot="1" x14ac:dyDescent="0.25">
      <c r="A1178" s="14"/>
      <c r="B1178" s="15"/>
      <c r="C1178" s="16"/>
      <c r="D1178" s="16"/>
      <c r="E1178" s="17"/>
      <c r="F1178" s="17"/>
      <c r="G1178" s="18"/>
      <c r="H1178" s="19"/>
      <c r="I1178" s="20"/>
      <c r="J1178" s="20"/>
      <c r="K1178" s="19"/>
      <c r="L1178" s="19"/>
      <c r="M1178" s="19"/>
      <c r="N1178" s="19"/>
      <c r="O1178" s="19"/>
      <c r="P1178" s="19"/>
      <c r="Q1178" s="19"/>
      <c r="R1178" s="19"/>
      <c r="S1178" s="19"/>
      <c r="T1178" s="19"/>
      <c r="U1178" s="21"/>
    </row>
    <row r="1179" spans="1:21" ht="16" hidden="1" thickBot="1" x14ac:dyDescent="0.25">
      <c r="A1179" s="14">
        <v>2016</v>
      </c>
      <c r="B1179" s="15" t="s">
        <v>35</v>
      </c>
      <c r="C1179" s="16" t="s">
        <v>22</v>
      </c>
      <c r="D1179" s="16" t="str">
        <f>A1179&amp;"_"&amp;B1179&amp;"_"&amp;C1179</f>
        <v>2016_2016 Sample Plot # 07_Avi</v>
      </c>
      <c r="E1179" s="17">
        <v>2.2000000000000002</v>
      </c>
      <c r="F1179" s="17">
        <f t="shared" ref="F1179:F1235" si="1285">G1179/100</f>
        <v>1.1499999999999999</v>
      </c>
      <c r="G1179" s="18">
        <v>115</v>
      </c>
      <c r="H1179" s="19">
        <f t="shared" ref="H1179:H1236" si="1286">I1179/100</f>
        <v>1.05</v>
      </c>
      <c r="I1179" s="20">
        <f t="shared" ref="I1179:I1235" si="1287">J1179/3.142</f>
        <v>105</v>
      </c>
      <c r="J1179" s="20">
        <v>329.90999999999997</v>
      </c>
      <c r="K1179" s="19">
        <f t="shared" ref="K1179:K1183" si="1288">2.14*(LOG(H1179,10))+0.2</f>
        <v>0.24534510000966753</v>
      </c>
      <c r="L1179" s="19">
        <f t="shared" ref="L1179:L1183" si="1289">10^K1179</f>
        <v>1.7593210541239124</v>
      </c>
      <c r="M1179" s="19">
        <f t="shared" si="1276"/>
        <v>7.0372842164956498E-2</v>
      </c>
      <c r="N1179" s="19">
        <f t="shared" ref="N1179:N1183" si="1290">0.923*L1179</f>
        <v>1.6238533329563711</v>
      </c>
      <c r="O1179" s="19">
        <f t="shared" si="1278"/>
        <v>6.495413331825485E-2</v>
      </c>
      <c r="P1179" s="19">
        <f t="shared" si="1279"/>
        <v>0.13532697548321135</v>
      </c>
      <c r="Q1179" s="19">
        <f t="shared" si="1280"/>
        <v>0.84447410597947792</v>
      </c>
      <c r="R1179" s="19">
        <f t="shared" si="1281"/>
        <v>0.63330279985298477</v>
      </c>
      <c r="S1179" s="19">
        <f t="shared" si="1282"/>
        <v>1.4777769058324628</v>
      </c>
      <c r="T1179" s="19">
        <f t="shared" si="1283"/>
        <v>5.9111076233298511E-2</v>
      </c>
      <c r="U1179" s="21">
        <f t="shared" si="1284"/>
        <v>3.3831743870802837</v>
      </c>
    </row>
    <row r="1180" spans="1:21" ht="16" hidden="1" thickBot="1" x14ac:dyDescent="0.25">
      <c r="A1180" s="14">
        <v>2016</v>
      </c>
      <c r="B1180" s="15" t="s">
        <v>35</v>
      </c>
      <c r="C1180" s="16" t="s">
        <v>22</v>
      </c>
      <c r="D1180" s="16" t="str">
        <f>A1180&amp;"_"&amp;B1180&amp;"_"&amp;C1180</f>
        <v>2016_2016 Sample Plot # 07_Avi</v>
      </c>
      <c r="E1180" s="17">
        <v>1.4</v>
      </c>
      <c r="F1180" s="17">
        <f t="shared" si="1285"/>
        <v>0.95</v>
      </c>
      <c r="G1180" s="18">
        <v>95</v>
      </c>
      <c r="H1180" s="19">
        <f t="shared" si="1286"/>
        <v>0.86</v>
      </c>
      <c r="I1180" s="20">
        <f t="shared" si="1287"/>
        <v>86</v>
      </c>
      <c r="J1180" s="20">
        <v>270.21199999999999</v>
      </c>
      <c r="K1180" s="19">
        <f t="shared" si="1288"/>
        <v>5.9826685661234918E-2</v>
      </c>
      <c r="L1180" s="19">
        <f t="shared" si="1289"/>
        <v>1.1476955180822297</v>
      </c>
      <c r="M1180" s="19">
        <f t="shared" si="1276"/>
        <v>4.5907820723289194E-2</v>
      </c>
      <c r="N1180" s="19">
        <f t="shared" si="1290"/>
        <v>1.0593229631898982</v>
      </c>
      <c r="O1180" s="19">
        <f t="shared" si="1278"/>
        <v>4.2372918527595928E-2</v>
      </c>
      <c r="P1180" s="19">
        <f t="shared" si="1279"/>
        <v>8.8280739250885115E-2</v>
      </c>
      <c r="Q1180" s="19">
        <f t="shared" si="1280"/>
        <v>0.55089384867947022</v>
      </c>
      <c r="R1180" s="19">
        <f t="shared" si="1281"/>
        <v>0.4131359556440603</v>
      </c>
      <c r="S1180" s="19">
        <f t="shared" si="1282"/>
        <v>0.96402980432353047</v>
      </c>
      <c r="T1180" s="19">
        <f t="shared" si="1283"/>
        <v>3.8561192172941218E-2</v>
      </c>
      <c r="U1180" s="21">
        <f t="shared" si="1284"/>
        <v>2.2070184812721276</v>
      </c>
    </row>
    <row r="1181" spans="1:21" ht="16" hidden="1" thickBot="1" x14ac:dyDescent="0.25">
      <c r="A1181" s="14">
        <v>2016</v>
      </c>
      <c r="B1181" s="15" t="s">
        <v>35</v>
      </c>
      <c r="C1181" s="16" t="s">
        <v>22</v>
      </c>
      <c r="D1181" s="16" t="str">
        <f>A1181&amp;"_"&amp;B1181&amp;"_"&amp;C1181</f>
        <v>2016_2016 Sample Plot # 07_Avi</v>
      </c>
      <c r="E1181" s="17">
        <v>3.3</v>
      </c>
      <c r="F1181" s="17">
        <f t="shared" si="1285"/>
        <v>1.45</v>
      </c>
      <c r="G1181" s="18">
        <v>145</v>
      </c>
      <c r="H1181" s="19">
        <f t="shared" si="1286"/>
        <v>2.15</v>
      </c>
      <c r="I1181" s="20">
        <f t="shared" si="1287"/>
        <v>215</v>
      </c>
      <c r="J1181" s="20">
        <v>675.53</v>
      </c>
      <c r="K1181" s="19">
        <f t="shared" si="1288"/>
        <v>0.91141830421939529</v>
      </c>
      <c r="L1181" s="19">
        <f t="shared" si="1289"/>
        <v>8.1548936978581601</v>
      </c>
      <c r="M1181" s="19">
        <f t="shared" si="1276"/>
        <v>0.32619574791432637</v>
      </c>
      <c r="N1181" s="19">
        <f t="shared" si="1290"/>
        <v>7.526966883123082</v>
      </c>
      <c r="O1181" s="19">
        <f t="shared" si="1278"/>
        <v>0.30107867532492327</v>
      </c>
      <c r="P1181" s="19">
        <f t="shared" si="1279"/>
        <v>0.62727442323924965</v>
      </c>
      <c r="Q1181" s="19">
        <f t="shared" si="1280"/>
        <v>3.9143489749719169</v>
      </c>
      <c r="R1181" s="19">
        <f t="shared" si="1281"/>
        <v>2.9355170844180023</v>
      </c>
      <c r="S1181" s="19">
        <f t="shared" si="1282"/>
        <v>6.8498660593899192</v>
      </c>
      <c r="T1181" s="19">
        <f t="shared" si="1283"/>
        <v>0.27399464237559673</v>
      </c>
      <c r="U1181" s="21">
        <f t="shared" si="1284"/>
        <v>15.681860580981242</v>
      </c>
    </row>
    <row r="1182" spans="1:21" ht="16" hidden="1" thickBot="1" x14ac:dyDescent="0.25">
      <c r="A1182" s="14">
        <v>2016</v>
      </c>
      <c r="B1182" s="15" t="s">
        <v>35</v>
      </c>
      <c r="C1182" s="16" t="s">
        <v>22</v>
      </c>
      <c r="D1182" s="16" t="str">
        <f>A1182&amp;"_"&amp;B1182&amp;"_"&amp;C1182</f>
        <v>2016_2016 Sample Plot # 07_Avi</v>
      </c>
      <c r="E1182" s="17">
        <v>2.2999999999999998</v>
      </c>
      <c r="F1182" s="17">
        <f t="shared" si="1285"/>
        <v>1.42</v>
      </c>
      <c r="G1182" s="18">
        <v>142</v>
      </c>
      <c r="H1182" s="19">
        <f t="shared" si="1286"/>
        <v>1.1000000000000001</v>
      </c>
      <c r="I1182" s="20">
        <f t="shared" si="1287"/>
        <v>110</v>
      </c>
      <c r="J1182" s="20">
        <v>345.62</v>
      </c>
      <c r="K1182" s="19">
        <f t="shared" si="1288"/>
        <v>0.28858034623860168</v>
      </c>
      <c r="L1182" s="19">
        <f t="shared" si="1289"/>
        <v>1.9434812104687251</v>
      </c>
      <c r="M1182" s="19">
        <f t="shared" si="1276"/>
        <v>7.7739248418749005E-2</v>
      </c>
      <c r="N1182" s="19">
        <f t="shared" si="1290"/>
        <v>1.7938331572626334</v>
      </c>
      <c r="O1182" s="19">
        <f t="shared" si="1278"/>
        <v>7.1753326290505334E-2</v>
      </c>
      <c r="P1182" s="19">
        <f t="shared" si="1279"/>
        <v>0.14949257470925434</v>
      </c>
      <c r="Q1182" s="19">
        <f t="shared" si="1280"/>
        <v>0.932870981024988</v>
      </c>
      <c r="R1182" s="19">
        <f t="shared" si="1281"/>
        <v>0.69959493133242701</v>
      </c>
      <c r="S1182" s="19">
        <f t="shared" si="1282"/>
        <v>1.632465912357415</v>
      </c>
      <c r="T1182" s="19">
        <f t="shared" si="1283"/>
        <v>6.5298636494296597E-2</v>
      </c>
      <c r="U1182" s="21">
        <f t="shared" si="1284"/>
        <v>3.7373143677313587</v>
      </c>
    </row>
    <row r="1183" spans="1:21" ht="16" hidden="1" thickBot="1" x14ac:dyDescent="0.25">
      <c r="A1183" s="14">
        <v>2016</v>
      </c>
      <c r="B1183" s="15" t="s">
        <v>35</v>
      </c>
      <c r="C1183" s="16" t="s">
        <v>22</v>
      </c>
      <c r="D1183" s="16" t="str">
        <f>A1183&amp;"_"&amp;B1183&amp;"_"&amp;C1183</f>
        <v>2016_2016 Sample Plot # 07_Avi</v>
      </c>
      <c r="E1183" s="17">
        <v>1.8</v>
      </c>
      <c r="F1183" s="17">
        <f t="shared" si="1285"/>
        <v>0.95</v>
      </c>
      <c r="G1183" s="18">
        <v>95</v>
      </c>
      <c r="H1183" s="19">
        <f t="shared" si="1286"/>
        <v>1.08</v>
      </c>
      <c r="I1183" s="20">
        <f t="shared" si="1287"/>
        <v>108.00000000000001</v>
      </c>
      <c r="J1183" s="20">
        <v>339.33600000000001</v>
      </c>
      <c r="K1183" s="19">
        <f t="shared" si="1288"/>
        <v>0.27152683674207245</v>
      </c>
      <c r="L1183" s="19">
        <f t="shared" si="1289"/>
        <v>1.8686451445262409</v>
      </c>
      <c r="M1183" s="19">
        <f t="shared" si="1276"/>
        <v>7.474580578104964E-2</v>
      </c>
      <c r="N1183" s="19">
        <f t="shared" si="1290"/>
        <v>1.7247594683977203</v>
      </c>
      <c r="O1183" s="19">
        <f t="shared" si="1278"/>
        <v>6.8990378735908825E-2</v>
      </c>
      <c r="P1183" s="19">
        <f t="shared" si="1279"/>
        <v>0.14373618451695847</v>
      </c>
      <c r="Q1183" s="19">
        <f t="shared" si="1280"/>
        <v>0.89694966937259557</v>
      </c>
      <c r="R1183" s="19">
        <f t="shared" si="1281"/>
        <v>0.6726561926751109</v>
      </c>
      <c r="S1183" s="19">
        <f t="shared" si="1282"/>
        <v>1.5696058620477065</v>
      </c>
      <c r="T1183" s="19">
        <f t="shared" si="1283"/>
        <v>6.2784234481908258E-2</v>
      </c>
      <c r="U1183" s="21">
        <f t="shared" si="1284"/>
        <v>3.593404612923961</v>
      </c>
    </row>
    <row r="1184" spans="1:21" ht="16" hidden="1" thickBot="1" x14ac:dyDescent="0.25">
      <c r="A1184" s="14"/>
      <c r="B1184" s="15"/>
      <c r="C1184" s="16"/>
      <c r="D1184" s="16"/>
      <c r="E1184" s="17"/>
      <c r="F1184" s="17"/>
      <c r="G1184" s="18"/>
      <c r="H1184" s="19"/>
      <c r="I1184" s="20"/>
      <c r="J1184" s="20"/>
      <c r="K1184" s="19"/>
      <c r="L1184" s="19"/>
      <c r="M1184" s="19"/>
      <c r="N1184" s="19"/>
      <c r="O1184" s="19"/>
      <c r="P1184" s="19"/>
      <c r="Q1184" s="19"/>
      <c r="R1184" s="19"/>
      <c r="S1184" s="19"/>
      <c r="T1184" s="19"/>
      <c r="U1184" s="21"/>
    </row>
    <row r="1185" spans="1:21" ht="16" hidden="1" thickBot="1" x14ac:dyDescent="0.25">
      <c r="A1185" s="14">
        <v>2016</v>
      </c>
      <c r="B1185" s="15" t="s">
        <v>35</v>
      </c>
      <c r="C1185" s="16" t="s">
        <v>22</v>
      </c>
      <c r="D1185" s="16" t="str">
        <f>A1185&amp;"_"&amp;B1185&amp;"_"&amp;C1185</f>
        <v>2016_2016 Sample Plot # 07_Avi</v>
      </c>
      <c r="E1185" s="17">
        <v>1.7</v>
      </c>
      <c r="F1185" s="17">
        <f t="shared" si="1285"/>
        <v>0.74</v>
      </c>
      <c r="G1185" s="18">
        <v>74</v>
      </c>
      <c r="H1185" s="19">
        <f t="shared" si="1286"/>
        <v>0.86</v>
      </c>
      <c r="I1185" s="20">
        <f t="shared" si="1287"/>
        <v>86</v>
      </c>
      <c r="J1185" s="20">
        <v>270.21199999999999</v>
      </c>
      <c r="K1185" s="19">
        <f>2.14*(LOG(H1185,10))+0.2</f>
        <v>5.9826685661234918E-2</v>
      </c>
      <c r="L1185" s="19">
        <f t="shared" ref="L1185" si="1291">10^K1185</f>
        <v>1.1476955180822297</v>
      </c>
      <c r="M1185" s="19">
        <f t="shared" ref="M1185" si="1292">L1185*40/1000</f>
        <v>4.5907820723289194E-2</v>
      </c>
      <c r="N1185" s="19">
        <f t="shared" ref="N1185" si="1293">0.923*L1185</f>
        <v>1.0593229631898982</v>
      </c>
      <c r="O1185" s="19">
        <f t="shared" ref="O1185" si="1294">N1185*40/1000</f>
        <v>4.2372918527595928E-2</v>
      </c>
      <c r="P1185" s="19">
        <f t="shared" ref="P1185" si="1295">M1185+O1185</f>
        <v>8.8280739250885115E-2</v>
      </c>
      <c r="Q1185" s="19">
        <f t="shared" ref="Q1185" si="1296">L1185*0.48</f>
        <v>0.55089384867947022</v>
      </c>
      <c r="R1185" s="19">
        <f t="shared" ref="R1185" si="1297">N1185*0.39</f>
        <v>0.4131359556440603</v>
      </c>
      <c r="S1185" s="19">
        <f t="shared" ref="S1185" si="1298">R1185+Q1185</f>
        <v>0.96402980432353047</v>
      </c>
      <c r="T1185" s="19">
        <f t="shared" ref="T1185" si="1299">S1185*40/1000</f>
        <v>3.8561192172941218E-2</v>
      </c>
      <c r="U1185" s="21">
        <f t="shared" ref="U1185" si="1300">(L1185+N1185)</f>
        <v>2.2070184812721276</v>
      </c>
    </row>
    <row r="1186" spans="1:21" ht="16" hidden="1" thickBot="1" x14ac:dyDescent="0.25">
      <c r="A1186" s="14"/>
      <c r="B1186" s="15"/>
      <c r="C1186" s="16"/>
      <c r="D1186" s="16"/>
      <c r="E1186" s="17"/>
      <c r="F1186" s="17"/>
      <c r="G1186" s="18"/>
      <c r="H1186" s="19"/>
      <c r="I1186" s="20"/>
      <c r="J1186" s="20"/>
      <c r="K1186" s="19"/>
      <c r="L1186" s="19"/>
      <c r="M1186" s="19"/>
      <c r="N1186" s="19"/>
      <c r="O1186" s="19"/>
      <c r="P1186" s="19"/>
      <c r="Q1186" s="19"/>
      <c r="R1186" s="19"/>
      <c r="S1186" s="19"/>
      <c r="T1186" s="19"/>
      <c r="U1186" s="21"/>
    </row>
    <row r="1187" spans="1:21" ht="16" hidden="1" thickBot="1" x14ac:dyDescent="0.25">
      <c r="A1187" s="14">
        <v>2016</v>
      </c>
      <c r="B1187" s="15" t="s">
        <v>35</v>
      </c>
      <c r="C1187" s="16" t="s">
        <v>22</v>
      </c>
      <c r="D1187" s="16" t="str">
        <f t="shared" ref="D1187:D1192" si="1301">A1187&amp;"_"&amp;B1187&amp;"_"&amp;C1187</f>
        <v>2016_2016 Sample Plot # 07_Avi</v>
      </c>
      <c r="E1187" s="17">
        <v>1.3</v>
      </c>
      <c r="F1187" s="17">
        <f t="shared" si="1285"/>
        <v>1.2</v>
      </c>
      <c r="G1187" s="18">
        <v>120</v>
      </c>
      <c r="H1187" s="19">
        <f t="shared" si="1286"/>
        <v>1.28</v>
      </c>
      <c r="I1187" s="20">
        <f t="shared" si="1287"/>
        <v>128</v>
      </c>
      <c r="J1187" s="20">
        <v>402.17599999999999</v>
      </c>
      <c r="K1187" s="19">
        <f t="shared" ref="K1187:K1192" si="1302">2.14*(LOG(H1187,10))+0.2</f>
        <v>0.42942933504643832</v>
      </c>
      <c r="L1187" s="19">
        <f t="shared" ref="L1187:L1192" si="1303">10^K1187</f>
        <v>2.6880004373682018</v>
      </c>
      <c r="M1187" s="19">
        <f t="shared" ref="M1187:M1192" si="1304">L1187*40/1000</f>
        <v>0.10752001749472807</v>
      </c>
      <c r="N1187" s="19">
        <f t="shared" ref="N1187:N1192" si="1305">0.923*L1187</f>
        <v>2.4810244036908502</v>
      </c>
      <c r="O1187" s="19">
        <f t="shared" ref="O1187:O1192" si="1306">N1187*40/1000</f>
        <v>9.9240976147633997E-2</v>
      </c>
      <c r="P1187" s="19">
        <f t="shared" ref="P1187:P1192" si="1307">M1187+O1187</f>
        <v>0.20676099364236206</v>
      </c>
      <c r="Q1187" s="19">
        <f t="shared" ref="Q1187:Q1192" si="1308">L1187*0.48</f>
        <v>1.2902402099367369</v>
      </c>
      <c r="R1187" s="19">
        <f t="shared" ref="R1187:R1192" si="1309">N1187*0.39</f>
        <v>0.96759951743943162</v>
      </c>
      <c r="S1187" s="19">
        <f t="shared" ref="S1187:S1192" si="1310">R1187+Q1187</f>
        <v>2.2578397273761688</v>
      </c>
      <c r="T1187" s="19">
        <f t="shared" ref="T1187:T1192" si="1311">S1187*40/1000</f>
        <v>9.0313589095046748E-2</v>
      </c>
      <c r="U1187" s="21">
        <f t="shared" ref="U1187:U1192" si="1312">(L1187+N1187)</f>
        <v>5.169024841059052</v>
      </c>
    </row>
    <row r="1188" spans="1:21" ht="16" hidden="1" thickBot="1" x14ac:dyDescent="0.25">
      <c r="A1188" s="14">
        <v>2016</v>
      </c>
      <c r="B1188" s="15" t="s">
        <v>35</v>
      </c>
      <c r="C1188" s="16" t="s">
        <v>22</v>
      </c>
      <c r="D1188" s="16" t="str">
        <f t="shared" si="1301"/>
        <v>2016_2016 Sample Plot # 07_Avi</v>
      </c>
      <c r="E1188" s="17">
        <v>2.1</v>
      </c>
      <c r="F1188" s="17">
        <f t="shared" si="1285"/>
        <v>0.7</v>
      </c>
      <c r="G1188" s="18">
        <v>70</v>
      </c>
      <c r="H1188" s="19">
        <f t="shared" si="1286"/>
        <v>0.9</v>
      </c>
      <c r="I1188" s="20">
        <f t="shared" si="1287"/>
        <v>90</v>
      </c>
      <c r="J1188" s="20">
        <v>282.77999999999997</v>
      </c>
      <c r="K1188" s="19">
        <f t="shared" si="1302"/>
        <v>0.10207897020015526</v>
      </c>
      <c r="L1188" s="19">
        <f t="shared" si="1303"/>
        <v>1.2649663424809117</v>
      </c>
      <c r="M1188" s="19">
        <f t="shared" si="1304"/>
        <v>5.0598653699236468E-2</v>
      </c>
      <c r="N1188" s="19">
        <f t="shared" si="1305"/>
        <v>1.1675639341098816</v>
      </c>
      <c r="O1188" s="19">
        <f t="shared" si="1306"/>
        <v>4.6702557364395263E-2</v>
      </c>
      <c r="P1188" s="19">
        <f t="shared" si="1307"/>
        <v>9.7301211063631737E-2</v>
      </c>
      <c r="Q1188" s="19">
        <f t="shared" si="1308"/>
        <v>0.60718384439083761</v>
      </c>
      <c r="R1188" s="19">
        <f t="shared" si="1309"/>
        <v>0.45534993430285381</v>
      </c>
      <c r="S1188" s="19">
        <f t="shared" si="1310"/>
        <v>1.0625337786936915</v>
      </c>
      <c r="T1188" s="19">
        <f t="shared" si="1311"/>
        <v>4.2501351147747654E-2</v>
      </c>
      <c r="U1188" s="21">
        <f t="shared" si="1312"/>
        <v>2.4325302765907932</v>
      </c>
    </row>
    <row r="1189" spans="1:21" ht="16" hidden="1" thickBot="1" x14ac:dyDescent="0.25">
      <c r="A1189" s="14">
        <v>2016</v>
      </c>
      <c r="B1189" s="15" t="s">
        <v>35</v>
      </c>
      <c r="C1189" s="16" t="s">
        <v>22</v>
      </c>
      <c r="D1189" s="16" t="str">
        <f t="shared" si="1301"/>
        <v>2016_2016 Sample Plot # 07_Avi</v>
      </c>
      <c r="E1189" s="17">
        <v>2.4</v>
      </c>
      <c r="F1189" s="17">
        <f t="shared" si="1285"/>
        <v>1.05</v>
      </c>
      <c r="G1189" s="18">
        <v>105</v>
      </c>
      <c r="H1189" s="19">
        <f t="shared" si="1286"/>
        <v>1.1200000000000001</v>
      </c>
      <c r="I1189" s="20">
        <f t="shared" si="1287"/>
        <v>112</v>
      </c>
      <c r="J1189" s="20">
        <v>351.904</v>
      </c>
      <c r="K1189" s="19">
        <f t="shared" si="1302"/>
        <v>0.30532656851418871</v>
      </c>
      <c r="L1189" s="19">
        <f t="shared" si="1303"/>
        <v>2.0198846486538922</v>
      </c>
      <c r="M1189" s="19">
        <f t="shared" si="1304"/>
        <v>8.0795385946155693E-2</v>
      </c>
      <c r="N1189" s="19">
        <f t="shared" si="1305"/>
        <v>1.8643535307075425</v>
      </c>
      <c r="O1189" s="19">
        <f t="shared" si="1306"/>
        <v>7.4574141228301694E-2</v>
      </c>
      <c r="P1189" s="19">
        <f t="shared" si="1307"/>
        <v>0.1553695271744574</v>
      </c>
      <c r="Q1189" s="19">
        <f t="shared" si="1308"/>
        <v>0.96954463135386826</v>
      </c>
      <c r="R1189" s="19">
        <f t="shared" si="1309"/>
        <v>0.72709787697594164</v>
      </c>
      <c r="S1189" s="19">
        <f t="shared" si="1310"/>
        <v>1.69664250832981</v>
      </c>
      <c r="T1189" s="19">
        <f t="shared" si="1311"/>
        <v>6.7865700333192391E-2</v>
      </c>
      <c r="U1189" s="21">
        <f t="shared" si="1312"/>
        <v>3.8842381793614349</v>
      </c>
    </row>
    <row r="1190" spans="1:21" ht="16" hidden="1" thickBot="1" x14ac:dyDescent="0.25">
      <c r="A1190" s="14">
        <v>2016</v>
      </c>
      <c r="B1190" s="15" t="s">
        <v>35</v>
      </c>
      <c r="C1190" s="16" t="s">
        <v>22</v>
      </c>
      <c r="D1190" s="16" t="str">
        <f t="shared" si="1301"/>
        <v>2016_2016 Sample Plot # 07_Avi</v>
      </c>
      <c r="E1190" s="17">
        <v>2.5</v>
      </c>
      <c r="F1190" s="17">
        <f t="shared" si="1285"/>
        <v>1.2</v>
      </c>
      <c r="G1190" s="18">
        <v>120</v>
      </c>
      <c r="H1190" s="19">
        <f t="shared" si="1286"/>
        <v>1.55</v>
      </c>
      <c r="I1190" s="20">
        <f t="shared" si="1287"/>
        <v>155</v>
      </c>
      <c r="J1190" s="20">
        <v>487.01</v>
      </c>
      <c r="K1190" s="19">
        <f t="shared" si="1302"/>
        <v>0.60730983408442385</v>
      </c>
      <c r="L1190" s="19">
        <f t="shared" si="1303"/>
        <v>4.0486462694714431</v>
      </c>
      <c r="M1190" s="19">
        <f t="shared" si="1304"/>
        <v>0.16194585077885773</v>
      </c>
      <c r="N1190" s="19">
        <f t="shared" si="1305"/>
        <v>3.7369005067221424</v>
      </c>
      <c r="O1190" s="19">
        <f t="shared" si="1306"/>
        <v>0.14947602026888568</v>
      </c>
      <c r="P1190" s="19">
        <f t="shared" si="1307"/>
        <v>0.31142187104774344</v>
      </c>
      <c r="Q1190" s="19">
        <f t="shared" si="1308"/>
        <v>1.9433502093462927</v>
      </c>
      <c r="R1190" s="19">
        <f t="shared" si="1309"/>
        <v>1.4573911976216356</v>
      </c>
      <c r="S1190" s="19">
        <f t="shared" si="1310"/>
        <v>3.4007414069679283</v>
      </c>
      <c r="T1190" s="19">
        <f t="shared" si="1311"/>
        <v>0.13602965627871713</v>
      </c>
      <c r="U1190" s="21">
        <f t="shared" si="1312"/>
        <v>7.7855467761935859</v>
      </c>
    </row>
    <row r="1191" spans="1:21" ht="16" hidden="1" thickBot="1" x14ac:dyDescent="0.25">
      <c r="A1191" s="14">
        <v>2016</v>
      </c>
      <c r="B1191" s="15" t="s">
        <v>35</v>
      </c>
      <c r="C1191" s="16" t="s">
        <v>22</v>
      </c>
      <c r="D1191" s="16" t="str">
        <f t="shared" si="1301"/>
        <v>2016_2016 Sample Plot # 07_Avi</v>
      </c>
      <c r="E1191" s="17">
        <v>2.4</v>
      </c>
      <c r="F1191" s="17">
        <f t="shared" si="1285"/>
        <v>0.75</v>
      </c>
      <c r="G1191" s="18">
        <v>75</v>
      </c>
      <c r="H1191" s="19">
        <f t="shared" si="1286"/>
        <v>0.88</v>
      </c>
      <c r="I1191" s="20">
        <f t="shared" si="1287"/>
        <v>88</v>
      </c>
      <c r="J1191" s="20">
        <v>276.49599999999998</v>
      </c>
      <c r="K1191" s="19">
        <f t="shared" si="1302"/>
        <v>8.1192918401360892E-2</v>
      </c>
      <c r="L1191" s="19">
        <f t="shared" si="1303"/>
        <v>1.2055713495427753</v>
      </c>
      <c r="M1191" s="19">
        <f t="shared" si="1304"/>
        <v>4.8222853981711014E-2</v>
      </c>
      <c r="N1191" s="19">
        <f t="shared" si="1305"/>
        <v>1.1127423556279816</v>
      </c>
      <c r="O1191" s="19">
        <f t="shared" si="1306"/>
        <v>4.4509694225119259E-2</v>
      </c>
      <c r="P1191" s="19">
        <f t="shared" si="1307"/>
        <v>9.2732548206830273E-2</v>
      </c>
      <c r="Q1191" s="19">
        <f t="shared" si="1308"/>
        <v>0.57867424778053211</v>
      </c>
      <c r="R1191" s="19">
        <f t="shared" si="1309"/>
        <v>0.43396951869491285</v>
      </c>
      <c r="S1191" s="19">
        <f t="shared" si="1310"/>
        <v>1.0126437664754451</v>
      </c>
      <c r="T1191" s="19">
        <f t="shared" si="1311"/>
        <v>4.0505750659017806E-2</v>
      </c>
      <c r="U1191" s="21">
        <f t="shared" si="1312"/>
        <v>2.3183137051707572</v>
      </c>
    </row>
    <row r="1192" spans="1:21" ht="16" hidden="1" thickBot="1" x14ac:dyDescent="0.25">
      <c r="A1192" s="14">
        <v>2016</v>
      </c>
      <c r="B1192" s="15" t="s">
        <v>35</v>
      </c>
      <c r="C1192" s="16" t="s">
        <v>22</v>
      </c>
      <c r="D1192" s="16" t="str">
        <f t="shared" si="1301"/>
        <v>2016_2016 Sample Plot # 07_Avi</v>
      </c>
      <c r="E1192" s="17">
        <v>2.8</v>
      </c>
      <c r="F1192" s="17">
        <f t="shared" si="1285"/>
        <v>1.1399999999999999</v>
      </c>
      <c r="G1192" s="18">
        <v>114</v>
      </c>
      <c r="H1192" s="19">
        <f t="shared" si="1286"/>
        <v>1.6</v>
      </c>
      <c r="I1192" s="20">
        <f t="shared" si="1287"/>
        <v>160</v>
      </c>
      <c r="J1192" s="20">
        <v>502.71999999999997</v>
      </c>
      <c r="K1192" s="19">
        <f t="shared" si="1302"/>
        <v>0.63681676288367917</v>
      </c>
      <c r="L1192" s="19">
        <f t="shared" si="1303"/>
        <v>4.3332801046890328</v>
      </c>
      <c r="M1192" s="19">
        <f t="shared" si="1304"/>
        <v>0.17333120418756129</v>
      </c>
      <c r="N1192" s="19">
        <f t="shared" si="1305"/>
        <v>3.9996175366279774</v>
      </c>
      <c r="O1192" s="19">
        <f t="shared" si="1306"/>
        <v>0.15998470146511909</v>
      </c>
      <c r="P1192" s="19">
        <f t="shared" si="1307"/>
        <v>0.33331590565268038</v>
      </c>
      <c r="Q1192" s="19">
        <f t="shared" si="1308"/>
        <v>2.0799744502507358</v>
      </c>
      <c r="R1192" s="19">
        <f t="shared" si="1309"/>
        <v>1.5598508392849113</v>
      </c>
      <c r="S1192" s="19">
        <f t="shared" si="1310"/>
        <v>3.6398252895356471</v>
      </c>
      <c r="T1192" s="19">
        <f t="shared" si="1311"/>
        <v>0.14559301158142587</v>
      </c>
      <c r="U1192" s="21">
        <f t="shared" si="1312"/>
        <v>8.3328976413170111</v>
      </c>
    </row>
    <row r="1193" spans="1:21" ht="16" hidden="1" thickBot="1" x14ac:dyDescent="0.25">
      <c r="A1193" s="14"/>
      <c r="B1193" s="15"/>
      <c r="C1193" s="16"/>
      <c r="D1193" s="16"/>
      <c r="E1193" s="17"/>
      <c r="F1193" s="17"/>
      <c r="G1193" s="18"/>
      <c r="H1193" s="19"/>
      <c r="I1193" s="20"/>
      <c r="J1193" s="20"/>
      <c r="K1193" s="19"/>
      <c r="L1193" s="19"/>
      <c r="M1193" s="19"/>
      <c r="N1193" s="19"/>
      <c r="O1193" s="19"/>
      <c r="P1193" s="19"/>
      <c r="Q1193" s="19"/>
      <c r="R1193" s="19"/>
      <c r="S1193" s="19"/>
      <c r="T1193" s="19"/>
      <c r="U1193" s="21"/>
    </row>
    <row r="1194" spans="1:21" ht="16" hidden="1" thickBot="1" x14ac:dyDescent="0.25">
      <c r="A1194" s="14">
        <v>2016</v>
      </c>
      <c r="B1194" s="15" t="s">
        <v>35</v>
      </c>
      <c r="C1194" s="16" t="s">
        <v>22</v>
      </c>
      <c r="D1194" s="16" t="str">
        <f>A1194&amp;"_"&amp;B1194&amp;"_"&amp;C1194</f>
        <v>2016_2016 Sample Plot # 07_Avi</v>
      </c>
      <c r="E1194" s="17">
        <v>1.9</v>
      </c>
      <c r="F1194" s="17">
        <f t="shared" si="1285"/>
        <v>1.1000000000000001</v>
      </c>
      <c r="G1194" s="18">
        <v>110</v>
      </c>
      <c r="H1194" s="19">
        <f t="shared" si="1286"/>
        <v>1.45</v>
      </c>
      <c r="I1194" s="20">
        <f t="shared" si="1287"/>
        <v>145</v>
      </c>
      <c r="J1194" s="20">
        <v>455.59</v>
      </c>
      <c r="K1194" s="19">
        <f t="shared" ref="K1194:K1197" si="1313">2.14*(LOG(H1194,10))+0.2</f>
        <v>0.54532752478284618</v>
      </c>
      <c r="L1194" s="19">
        <f t="shared" ref="L1194:L1197" si="1314">10^K1194</f>
        <v>3.5101649453973018</v>
      </c>
      <c r="M1194" s="19">
        <f t="shared" ref="M1194:M1197" si="1315">L1194*40/1000</f>
        <v>0.14040659781589207</v>
      </c>
      <c r="N1194" s="19">
        <f t="shared" ref="N1194:N1197" si="1316">0.923*L1194</f>
        <v>3.2398822446017097</v>
      </c>
      <c r="O1194" s="19">
        <f t="shared" ref="O1194:O1197" si="1317">N1194*40/1000</f>
        <v>0.1295952897840684</v>
      </c>
      <c r="P1194" s="19">
        <f t="shared" ref="P1194:P1197" si="1318">M1194+O1194</f>
        <v>0.27000188759996047</v>
      </c>
      <c r="Q1194" s="19">
        <f t="shared" ref="Q1194:Q1197" si="1319">L1194*0.48</f>
        <v>1.6848791737907047</v>
      </c>
      <c r="R1194" s="19">
        <f t="shared" ref="R1194:R1197" si="1320">N1194*0.39</f>
        <v>1.2635540753946668</v>
      </c>
      <c r="S1194" s="19">
        <f t="shared" ref="S1194:S1197" si="1321">R1194+Q1194</f>
        <v>2.9484332491853715</v>
      </c>
      <c r="T1194" s="19">
        <f t="shared" ref="T1194:T1197" si="1322">S1194*40/1000</f>
        <v>0.11793732996741485</v>
      </c>
      <c r="U1194" s="21">
        <f t="shared" ref="U1194:U1197" si="1323">(L1194+N1194)</f>
        <v>6.7500471899990115</v>
      </c>
    </row>
    <row r="1195" spans="1:21" ht="16" hidden="1" thickBot="1" x14ac:dyDescent="0.25">
      <c r="A1195" s="14">
        <v>2016</v>
      </c>
      <c r="B1195" s="15" t="s">
        <v>35</v>
      </c>
      <c r="C1195" s="16" t="s">
        <v>22</v>
      </c>
      <c r="D1195" s="16" t="str">
        <f>A1195&amp;"_"&amp;B1195&amp;"_"&amp;C1195</f>
        <v>2016_2016 Sample Plot # 07_Avi</v>
      </c>
      <c r="E1195" s="17">
        <v>3.1</v>
      </c>
      <c r="F1195" s="17">
        <f t="shared" si="1285"/>
        <v>1.35</v>
      </c>
      <c r="G1195" s="18">
        <v>135</v>
      </c>
      <c r="H1195" s="19">
        <f t="shared" si="1286"/>
        <v>1.1000000000000001</v>
      </c>
      <c r="I1195" s="20">
        <f t="shared" si="1287"/>
        <v>110</v>
      </c>
      <c r="J1195" s="20">
        <v>345.62</v>
      </c>
      <c r="K1195" s="19">
        <f t="shared" si="1313"/>
        <v>0.28858034623860168</v>
      </c>
      <c r="L1195" s="19">
        <f t="shared" si="1314"/>
        <v>1.9434812104687251</v>
      </c>
      <c r="M1195" s="19">
        <f t="shared" si="1315"/>
        <v>7.7739248418749005E-2</v>
      </c>
      <c r="N1195" s="19">
        <f t="shared" si="1316"/>
        <v>1.7938331572626334</v>
      </c>
      <c r="O1195" s="19">
        <f t="shared" si="1317"/>
        <v>7.1753326290505334E-2</v>
      </c>
      <c r="P1195" s="19">
        <f t="shared" si="1318"/>
        <v>0.14949257470925434</v>
      </c>
      <c r="Q1195" s="19">
        <f t="shared" si="1319"/>
        <v>0.932870981024988</v>
      </c>
      <c r="R1195" s="19">
        <f t="shared" si="1320"/>
        <v>0.69959493133242701</v>
      </c>
      <c r="S1195" s="19">
        <f t="shared" si="1321"/>
        <v>1.632465912357415</v>
      </c>
      <c r="T1195" s="19">
        <f t="shared" si="1322"/>
        <v>6.5298636494296597E-2</v>
      </c>
      <c r="U1195" s="21">
        <f t="shared" si="1323"/>
        <v>3.7373143677313587</v>
      </c>
    </row>
    <row r="1196" spans="1:21" ht="16" hidden="1" thickBot="1" x14ac:dyDescent="0.25">
      <c r="A1196" s="14">
        <v>2016</v>
      </c>
      <c r="B1196" s="15" t="s">
        <v>35</v>
      </c>
      <c r="C1196" s="16" t="s">
        <v>22</v>
      </c>
      <c r="D1196" s="16" t="str">
        <f>A1196&amp;"_"&amp;B1196&amp;"_"&amp;C1196</f>
        <v>2016_2016 Sample Plot # 07_Avi</v>
      </c>
      <c r="E1196" s="17">
        <v>4.0999999999999996</v>
      </c>
      <c r="F1196" s="17">
        <f t="shared" si="1285"/>
        <v>1.55</v>
      </c>
      <c r="G1196" s="18">
        <v>155</v>
      </c>
      <c r="H1196" s="19">
        <f t="shared" si="1286"/>
        <v>2.4729471674092935</v>
      </c>
      <c r="I1196" s="20">
        <f t="shared" si="1287"/>
        <v>247.29471674092935</v>
      </c>
      <c r="J1196" s="20">
        <v>777</v>
      </c>
      <c r="K1196" s="19">
        <f t="shared" si="1313"/>
        <v>1.0414797535274938</v>
      </c>
      <c r="L1196" s="19">
        <f t="shared" si="1314"/>
        <v>11.002205526697823</v>
      </c>
      <c r="M1196" s="19">
        <f t="shared" si="1315"/>
        <v>0.4400882210679129</v>
      </c>
      <c r="N1196" s="19">
        <f t="shared" si="1316"/>
        <v>10.155035701142092</v>
      </c>
      <c r="O1196" s="19">
        <f t="shared" si="1317"/>
        <v>0.40620142804568365</v>
      </c>
      <c r="P1196" s="19">
        <f t="shared" si="1318"/>
        <v>0.8462896491135965</v>
      </c>
      <c r="Q1196" s="19">
        <f t="shared" si="1319"/>
        <v>5.2810586528149548</v>
      </c>
      <c r="R1196" s="19">
        <f t="shared" si="1320"/>
        <v>3.960463923445416</v>
      </c>
      <c r="S1196" s="19">
        <f t="shared" si="1321"/>
        <v>9.2415225762603708</v>
      </c>
      <c r="T1196" s="19">
        <f t="shared" si="1322"/>
        <v>0.36966090305041482</v>
      </c>
      <c r="U1196" s="21">
        <f t="shared" si="1323"/>
        <v>21.157241227839915</v>
      </c>
    </row>
    <row r="1197" spans="1:21" ht="16" hidden="1" thickBot="1" x14ac:dyDescent="0.25">
      <c r="A1197" s="14">
        <v>2016</v>
      </c>
      <c r="B1197" s="15" t="s">
        <v>35</v>
      </c>
      <c r="C1197" s="16" t="s">
        <v>22</v>
      </c>
      <c r="D1197" s="16" t="str">
        <f>A1197&amp;"_"&amp;B1197&amp;"_"&amp;C1197</f>
        <v>2016_2016 Sample Plot # 07_Avi</v>
      </c>
      <c r="E1197" s="17">
        <v>3.5</v>
      </c>
      <c r="F1197" s="17">
        <f t="shared" si="1285"/>
        <v>1.75</v>
      </c>
      <c r="G1197" s="18">
        <v>175</v>
      </c>
      <c r="H1197" s="19">
        <f t="shared" si="1286"/>
        <v>1.48</v>
      </c>
      <c r="I1197" s="20">
        <f t="shared" si="1287"/>
        <v>148</v>
      </c>
      <c r="J1197" s="20">
        <v>465.01599999999996</v>
      </c>
      <c r="K1197" s="19">
        <f t="shared" si="1313"/>
        <v>0.56436007094520879</v>
      </c>
      <c r="L1197" s="19">
        <f t="shared" si="1314"/>
        <v>3.6674151181782855</v>
      </c>
      <c r="M1197" s="19">
        <f t="shared" si="1315"/>
        <v>0.14669660472713142</v>
      </c>
      <c r="N1197" s="19">
        <f t="shared" si="1316"/>
        <v>3.3850241540785575</v>
      </c>
      <c r="O1197" s="19">
        <f t="shared" si="1317"/>
        <v>0.13540096616314229</v>
      </c>
      <c r="P1197" s="19">
        <f t="shared" si="1318"/>
        <v>0.28209757089027371</v>
      </c>
      <c r="Q1197" s="19">
        <f t="shared" si="1319"/>
        <v>1.760359256725577</v>
      </c>
      <c r="R1197" s="19">
        <f t="shared" si="1320"/>
        <v>1.3201594200906375</v>
      </c>
      <c r="S1197" s="19">
        <f t="shared" si="1321"/>
        <v>3.0805186768162143</v>
      </c>
      <c r="T1197" s="19">
        <f t="shared" si="1322"/>
        <v>0.12322074707264857</v>
      </c>
      <c r="U1197" s="21">
        <f t="shared" si="1323"/>
        <v>7.0524392722568425</v>
      </c>
    </row>
    <row r="1198" spans="1:21" ht="16" hidden="1" thickBot="1" x14ac:dyDescent="0.25">
      <c r="A1198" s="14"/>
      <c r="B1198" s="15"/>
      <c r="C1198" s="16"/>
      <c r="D1198" s="16"/>
      <c r="E1198" s="17"/>
      <c r="F1198" s="17"/>
      <c r="G1198" s="18"/>
      <c r="H1198" s="19"/>
      <c r="I1198" s="20"/>
      <c r="J1198" s="20"/>
      <c r="K1198" s="19"/>
      <c r="L1198" s="19"/>
      <c r="M1198" s="19"/>
      <c r="N1198" s="19"/>
      <c r="O1198" s="19"/>
      <c r="P1198" s="19"/>
      <c r="Q1198" s="19"/>
      <c r="R1198" s="19"/>
      <c r="S1198" s="19"/>
      <c r="T1198" s="19"/>
      <c r="U1198" s="21"/>
    </row>
    <row r="1199" spans="1:21" ht="16" hidden="1" thickBot="1" x14ac:dyDescent="0.25">
      <c r="A1199" s="14">
        <v>2016</v>
      </c>
      <c r="B1199" s="15" t="s">
        <v>35</v>
      </c>
      <c r="C1199" s="16" t="s">
        <v>22</v>
      </c>
      <c r="D1199" s="16" t="str">
        <f>A1199&amp;"_"&amp;B1199&amp;"_"&amp;C1199</f>
        <v>2016_2016 Sample Plot # 07_Avi</v>
      </c>
      <c r="E1199" s="17">
        <v>2.7</v>
      </c>
      <c r="F1199" s="17">
        <f t="shared" si="1285"/>
        <v>0.95</v>
      </c>
      <c r="G1199" s="18">
        <v>95</v>
      </c>
      <c r="H1199" s="19">
        <f t="shared" si="1286"/>
        <v>1.2</v>
      </c>
      <c r="I1199" s="20">
        <f t="shared" si="1287"/>
        <v>119.99999999999999</v>
      </c>
      <c r="J1199" s="20">
        <v>377.03999999999996</v>
      </c>
      <c r="K1199" s="19">
        <f>2.14*(LOG(H1199,10))+0.2</f>
        <v>0.36944786654191708</v>
      </c>
      <c r="L1199" s="19">
        <f t="shared" ref="L1199" si="1324">10^K1199</f>
        <v>2.3412504105656415</v>
      </c>
      <c r="M1199" s="19">
        <f t="shared" ref="M1199" si="1325">L1199*40/1000</f>
        <v>9.3650016422625673E-2</v>
      </c>
      <c r="N1199" s="19">
        <f t="shared" ref="N1199" si="1326">0.923*L1199</f>
        <v>2.1609741289520872</v>
      </c>
      <c r="O1199" s="19">
        <f t="shared" ref="O1199" si="1327">N1199*40/1000</f>
        <v>8.6438965158083497E-2</v>
      </c>
      <c r="P1199" s="19">
        <f t="shared" ref="P1199" si="1328">M1199+O1199</f>
        <v>0.18008898158070918</v>
      </c>
      <c r="Q1199" s="19">
        <f t="shared" ref="Q1199" si="1329">L1199*0.48</f>
        <v>1.1238001970715079</v>
      </c>
      <c r="R1199" s="19">
        <f t="shared" ref="R1199" si="1330">N1199*0.39</f>
        <v>0.84277991029131405</v>
      </c>
      <c r="S1199" s="19">
        <f t="shared" ref="S1199" si="1331">R1199+Q1199</f>
        <v>1.966580107362822</v>
      </c>
      <c r="T1199" s="19">
        <f t="shared" ref="T1199" si="1332">S1199*40/1000</f>
        <v>7.8663204294512887E-2</v>
      </c>
      <c r="U1199" s="21">
        <f t="shared" ref="U1199" si="1333">(L1199+N1199)</f>
        <v>4.5022245395177283</v>
      </c>
    </row>
    <row r="1200" spans="1:21" ht="16" hidden="1" thickBot="1" x14ac:dyDescent="0.25">
      <c r="A1200" s="14"/>
      <c r="B1200" s="15"/>
      <c r="C1200" s="16"/>
      <c r="D1200" s="16"/>
      <c r="E1200" s="17"/>
      <c r="F1200" s="17"/>
      <c r="G1200" s="18"/>
      <c r="H1200" s="19"/>
      <c r="I1200" s="20"/>
      <c r="J1200" s="20"/>
      <c r="K1200" s="19"/>
      <c r="L1200" s="19"/>
      <c r="M1200" s="19"/>
      <c r="N1200" s="19"/>
      <c r="O1200" s="19"/>
      <c r="P1200" s="19"/>
      <c r="Q1200" s="19"/>
      <c r="R1200" s="19"/>
      <c r="S1200" s="19"/>
      <c r="T1200" s="19"/>
      <c r="U1200" s="21"/>
    </row>
    <row r="1201" spans="1:21" ht="16" hidden="1" thickBot="1" x14ac:dyDescent="0.25">
      <c r="A1201" s="14">
        <v>2016</v>
      </c>
      <c r="B1201" s="15" t="s">
        <v>35</v>
      </c>
      <c r="C1201" s="16" t="s">
        <v>22</v>
      </c>
      <c r="D1201" s="16" t="str">
        <f>A1201&amp;"_"&amp;B1201&amp;"_"&amp;C1201</f>
        <v>2016_2016 Sample Plot # 07_Avi</v>
      </c>
      <c r="E1201" s="17">
        <v>1.7</v>
      </c>
      <c r="F1201" s="17">
        <f t="shared" si="1285"/>
        <v>0.97</v>
      </c>
      <c r="G1201" s="18">
        <v>97</v>
      </c>
      <c r="H1201" s="19">
        <f t="shared" si="1286"/>
        <v>0.90999999999999981</v>
      </c>
      <c r="I1201" s="20">
        <f t="shared" si="1287"/>
        <v>90.999999999999986</v>
      </c>
      <c r="J1201" s="20">
        <v>285.92199999999997</v>
      </c>
      <c r="K1201" s="19">
        <f t="shared" ref="K1201:K1202" si="1334">2.14*(LOG(H1201,10))+0.2</f>
        <v>0.11234857956714012</v>
      </c>
      <c r="L1201" s="19">
        <f t="shared" ref="L1201:L1202" si="1335">10^K1201</f>
        <v>1.2952350241698123</v>
      </c>
      <c r="M1201" s="19">
        <f t="shared" ref="M1201:M1202" si="1336">L1201*40/1000</f>
        <v>5.1809400966792492E-2</v>
      </c>
      <c r="N1201" s="19">
        <f t="shared" ref="N1201:N1202" si="1337">0.923*L1201</f>
        <v>1.1955019273087368</v>
      </c>
      <c r="O1201" s="19">
        <f t="shared" ref="O1201:O1255" si="1338">N1201*40/1000</f>
        <v>4.7820077092349471E-2</v>
      </c>
      <c r="P1201" s="19">
        <f t="shared" ref="P1201:P1255" si="1339">M1201+O1201</f>
        <v>9.9629478059141963E-2</v>
      </c>
      <c r="Q1201" s="19">
        <f t="shared" ref="Q1201:Q1202" si="1340">L1201*0.48</f>
        <v>0.62171281160150993</v>
      </c>
      <c r="R1201" s="19">
        <f t="shared" ref="R1201:R1255" si="1341">N1201*0.39</f>
        <v>0.46624575165040738</v>
      </c>
      <c r="S1201" s="19">
        <f t="shared" ref="S1201:S1255" si="1342">R1201+Q1201</f>
        <v>1.0879585632519173</v>
      </c>
      <c r="T1201" s="19">
        <f t="shared" ref="T1201:T1255" si="1343">S1201*40/1000</f>
        <v>4.3518342530076692E-2</v>
      </c>
      <c r="U1201" s="21">
        <f t="shared" ref="U1201:U1202" si="1344">(L1201+N1201)</f>
        <v>2.4907369514785493</v>
      </c>
    </row>
    <row r="1202" spans="1:21" ht="16" hidden="1" thickBot="1" x14ac:dyDescent="0.25">
      <c r="A1202" s="14">
        <v>2016</v>
      </c>
      <c r="B1202" s="15" t="s">
        <v>35</v>
      </c>
      <c r="C1202" s="16" t="s">
        <v>22</v>
      </c>
      <c r="D1202" s="16" t="str">
        <f>A1202&amp;"_"&amp;B1202&amp;"_"&amp;C1202</f>
        <v>2016_2016 Sample Plot # 07_Avi</v>
      </c>
      <c r="E1202" s="17">
        <v>2.2000000000000002</v>
      </c>
      <c r="F1202" s="17">
        <f t="shared" si="1285"/>
        <v>0.94</v>
      </c>
      <c r="G1202" s="18">
        <v>94</v>
      </c>
      <c r="H1202" s="19">
        <f t="shared" si="1286"/>
        <v>1.05</v>
      </c>
      <c r="I1202" s="20">
        <f t="shared" si="1287"/>
        <v>105</v>
      </c>
      <c r="J1202" s="20">
        <v>329.90999999999997</v>
      </c>
      <c r="K1202" s="19">
        <f t="shared" si="1334"/>
        <v>0.24534510000966753</v>
      </c>
      <c r="L1202" s="19">
        <f t="shared" si="1335"/>
        <v>1.7593210541239124</v>
      </c>
      <c r="M1202" s="19">
        <f t="shared" si="1336"/>
        <v>7.0372842164956498E-2</v>
      </c>
      <c r="N1202" s="19">
        <f t="shared" si="1337"/>
        <v>1.6238533329563711</v>
      </c>
      <c r="O1202" s="19">
        <f t="shared" si="1338"/>
        <v>6.495413331825485E-2</v>
      </c>
      <c r="P1202" s="19">
        <f t="shared" si="1339"/>
        <v>0.13532697548321135</v>
      </c>
      <c r="Q1202" s="19">
        <f t="shared" si="1340"/>
        <v>0.84447410597947792</v>
      </c>
      <c r="R1202" s="19">
        <f t="shared" si="1341"/>
        <v>0.63330279985298477</v>
      </c>
      <c r="S1202" s="19">
        <f t="shared" si="1342"/>
        <v>1.4777769058324628</v>
      </c>
      <c r="T1202" s="19">
        <f t="shared" si="1343"/>
        <v>5.9111076233298511E-2</v>
      </c>
      <c r="U1202" s="21">
        <f t="shared" si="1344"/>
        <v>3.3831743870802837</v>
      </c>
    </row>
    <row r="1203" spans="1:21" ht="16" hidden="1" thickBot="1" x14ac:dyDescent="0.25">
      <c r="A1203" s="14"/>
      <c r="B1203" s="15"/>
      <c r="C1203" s="16"/>
      <c r="D1203" s="16"/>
      <c r="E1203" s="17"/>
      <c r="F1203" s="17"/>
      <c r="G1203" s="18"/>
      <c r="H1203" s="19"/>
      <c r="I1203" s="20"/>
      <c r="J1203" s="20"/>
      <c r="K1203" s="19"/>
      <c r="L1203" s="19"/>
      <c r="M1203" s="19"/>
      <c r="N1203" s="19"/>
      <c r="O1203" s="19"/>
      <c r="P1203" s="19"/>
      <c r="Q1203" s="19"/>
      <c r="R1203" s="19"/>
      <c r="S1203" s="19"/>
      <c r="T1203" s="19"/>
      <c r="U1203" s="21"/>
    </row>
    <row r="1204" spans="1:21" ht="16" hidden="1" thickBot="1" x14ac:dyDescent="0.25">
      <c r="A1204" s="14"/>
      <c r="B1204" s="15"/>
      <c r="C1204" s="16"/>
      <c r="D1204" s="16"/>
      <c r="E1204" s="17"/>
      <c r="F1204" s="17"/>
      <c r="G1204" s="18"/>
      <c r="H1204" s="19"/>
      <c r="I1204" s="20"/>
      <c r="J1204" s="20"/>
      <c r="K1204" s="19"/>
      <c r="L1204" s="19"/>
      <c r="M1204" s="19"/>
      <c r="N1204" s="19"/>
      <c r="O1204" s="19"/>
      <c r="P1204" s="19"/>
      <c r="Q1204" s="19"/>
      <c r="R1204" s="19"/>
      <c r="S1204" s="19"/>
      <c r="T1204" s="19"/>
      <c r="U1204" s="21"/>
    </row>
    <row r="1205" spans="1:21" ht="16" hidden="1" thickBot="1" x14ac:dyDescent="0.25">
      <c r="A1205" s="14"/>
      <c r="B1205" s="15"/>
      <c r="C1205" s="16"/>
      <c r="D1205" s="16"/>
      <c r="E1205" s="17"/>
      <c r="F1205" s="17"/>
      <c r="G1205" s="18"/>
      <c r="H1205" s="19"/>
      <c r="I1205" s="20"/>
      <c r="J1205" s="20"/>
      <c r="K1205" s="19"/>
      <c r="L1205" s="19"/>
      <c r="M1205" s="19"/>
      <c r="N1205" s="19"/>
      <c r="O1205" s="19"/>
      <c r="P1205" s="19"/>
      <c r="Q1205" s="19"/>
      <c r="R1205" s="19"/>
      <c r="S1205" s="19"/>
      <c r="T1205" s="19"/>
      <c r="U1205" s="21"/>
    </row>
    <row r="1206" spans="1:21" ht="16" hidden="1" thickBot="1" x14ac:dyDescent="0.25">
      <c r="A1206" s="14"/>
      <c r="B1206" s="15"/>
      <c r="C1206" s="16"/>
      <c r="D1206" s="16"/>
      <c r="E1206" s="17"/>
      <c r="F1206" s="17"/>
      <c r="G1206" s="18"/>
      <c r="H1206" s="19"/>
      <c r="I1206" s="20"/>
      <c r="J1206" s="20"/>
      <c r="K1206" s="19"/>
      <c r="L1206" s="19"/>
      <c r="M1206" s="19"/>
      <c r="N1206" s="19"/>
      <c r="O1206" s="19"/>
      <c r="P1206" s="19"/>
      <c r="Q1206" s="19"/>
      <c r="R1206" s="19"/>
      <c r="S1206" s="19"/>
      <c r="T1206" s="19"/>
      <c r="U1206" s="21"/>
    </row>
    <row r="1207" spans="1:21" ht="16" hidden="1" thickBot="1" x14ac:dyDescent="0.25">
      <c r="A1207" s="14"/>
      <c r="B1207" s="15"/>
      <c r="C1207" s="16"/>
      <c r="D1207" s="16"/>
      <c r="E1207" s="17"/>
      <c r="F1207" s="17"/>
      <c r="G1207" s="18"/>
      <c r="H1207" s="19"/>
      <c r="I1207" s="20"/>
      <c r="J1207" s="20"/>
      <c r="K1207" s="19"/>
      <c r="L1207" s="19"/>
      <c r="M1207" s="19"/>
      <c r="N1207" s="19"/>
      <c r="O1207" s="19"/>
      <c r="P1207" s="19"/>
      <c r="Q1207" s="19"/>
      <c r="R1207" s="19"/>
      <c r="S1207" s="19"/>
      <c r="T1207" s="19"/>
      <c r="U1207" s="21"/>
    </row>
    <row r="1208" spans="1:21" ht="16" hidden="1" thickBot="1" x14ac:dyDescent="0.25">
      <c r="A1208" s="14"/>
      <c r="B1208" s="15"/>
      <c r="C1208" s="16"/>
      <c r="D1208" s="16"/>
      <c r="E1208" s="17"/>
      <c r="F1208" s="17"/>
      <c r="G1208" s="18"/>
      <c r="H1208" s="19"/>
      <c r="I1208" s="20"/>
      <c r="J1208" s="20"/>
      <c r="K1208" s="19"/>
      <c r="L1208" s="19"/>
      <c r="M1208" s="19"/>
      <c r="N1208" s="19"/>
      <c r="O1208" s="19"/>
      <c r="P1208" s="19"/>
      <c r="Q1208" s="19"/>
      <c r="R1208" s="19"/>
      <c r="S1208" s="19"/>
      <c r="T1208" s="19"/>
      <c r="U1208" s="21"/>
    </row>
    <row r="1209" spans="1:21" ht="16" hidden="1" thickBot="1" x14ac:dyDescent="0.25">
      <c r="A1209" s="14"/>
      <c r="B1209" s="15"/>
      <c r="C1209" s="16"/>
      <c r="D1209" s="16"/>
      <c r="E1209" s="17"/>
      <c r="F1209" s="17"/>
      <c r="G1209" s="18"/>
      <c r="H1209" s="19"/>
      <c r="I1209" s="20"/>
      <c r="J1209" s="20"/>
      <c r="K1209" s="19"/>
      <c r="L1209" s="19"/>
      <c r="M1209" s="19"/>
      <c r="N1209" s="19"/>
      <c r="O1209" s="19"/>
      <c r="P1209" s="19"/>
      <c r="Q1209" s="19"/>
      <c r="R1209" s="19"/>
      <c r="S1209" s="19"/>
      <c r="T1209" s="19"/>
      <c r="U1209" s="21"/>
    </row>
    <row r="1210" spans="1:21" ht="16" hidden="1" thickBot="1" x14ac:dyDescent="0.25">
      <c r="A1210" s="14"/>
      <c r="B1210" s="15"/>
      <c r="C1210" s="16"/>
      <c r="D1210" s="16"/>
      <c r="E1210" s="17"/>
      <c r="F1210" s="17"/>
      <c r="G1210" s="18"/>
      <c r="H1210" s="19"/>
      <c r="I1210" s="20"/>
      <c r="J1210" s="20"/>
      <c r="K1210" s="19"/>
      <c r="L1210" s="19"/>
      <c r="M1210" s="19"/>
      <c r="N1210" s="19"/>
      <c r="O1210" s="19"/>
      <c r="P1210" s="19"/>
      <c r="Q1210" s="19"/>
      <c r="R1210" s="19"/>
      <c r="S1210" s="19"/>
      <c r="T1210" s="19"/>
      <c r="U1210" s="21"/>
    </row>
    <row r="1211" spans="1:21" ht="16" hidden="1" thickBot="1" x14ac:dyDescent="0.25">
      <c r="A1211" s="14">
        <v>2016</v>
      </c>
      <c r="B1211" s="15" t="s">
        <v>35</v>
      </c>
      <c r="C1211" s="16" t="s">
        <v>22</v>
      </c>
      <c r="D1211" s="16" t="str">
        <f>A1211&amp;"_"&amp;B1211&amp;"_"&amp;C1211</f>
        <v>2016_2016 Sample Plot # 07_Avi</v>
      </c>
      <c r="E1211" s="17">
        <v>1.3</v>
      </c>
      <c r="F1211" s="17">
        <f t="shared" si="1285"/>
        <v>0.73</v>
      </c>
      <c r="G1211" s="18">
        <v>73</v>
      </c>
      <c r="H1211" s="19">
        <f t="shared" si="1286"/>
        <v>0.94</v>
      </c>
      <c r="I1211" s="20">
        <f t="shared" si="1287"/>
        <v>94</v>
      </c>
      <c r="J1211" s="20">
        <v>295.34800000000001</v>
      </c>
      <c r="K1211" s="19">
        <f t="shared" ref="K1211:K1213" si="1345">2.14*(LOG(H1211,10))+0.2</f>
        <v>0.14249360670335509</v>
      </c>
      <c r="L1211" s="19">
        <f t="shared" ref="L1211:L1213" si="1346">10^K1211</f>
        <v>1.3883328719783115</v>
      </c>
      <c r="M1211" s="19">
        <f t="shared" si="1276"/>
        <v>5.5533314879132462E-2</v>
      </c>
      <c r="N1211" s="19">
        <f t="shared" ref="N1211:N1213" si="1347">0.923*L1211</f>
        <v>1.2814312408359816</v>
      </c>
      <c r="O1211" s="19">
        <f t="shared" si="1338"/>
        <v>5.1257249633439264E-2</v>
      </c>
      <c r="P1211" s="19">
        <f t="shared" si="1339"/>
        <v>0.10679056451257173</v>
      </c>
      <c r="Q1211" s="19">
        <f t="shared" si="1280"/>
        <v>0.66639977854958943</v>
      </c>
      <c r="R1211" s="19">
        <f t="shared" si="1341"/>
        <v>0.49975818392603283</v>
      </c>
      <c r="S1211" s="19">
        <f t="shared" si="1342"/>
        <v>1.1661579624756222</v>
      </c>
      <c r="T1211" s="19">
        <f t="shared" si="1343"/>
        <v>4.6646318499024883E-2</v>
      </c>
      <c r="U1211" s="21">
        <f t="shared" si="1284"/>
        <v>2.6697641128142928</v>
      </c>
    </row>
    <row r="1212" spans="1:21" ht="16" hidden="1" thickBot="1" x14ac:dyDescent="0.25">
      <c r="A1212" s="14">
        <v>2016</v>
      </c>
      <c r="B1212" s="15" t="s">
        <v>35</v>
      </c>
      <c r="C1212" s="16" t="s">
        <v>22</v>
      </c>
      <c r="D1212" s="16" t="str">
        <f>A1212&amp;"_"&amp;B1212&amp;"_"&amp;C1212</f>
        <v>2016_2016 Sample Plot # 07_Avi</v>
      </c>
      <c r="E1212" s="17">
        <v>2.8</v>
      </c>
      <c r="F1212" s="17">
        <f t="shared" si="1285"/>
        <v>0.63</v>
      </c>
      <c r="G1212" s="18">
        <v>63</v>
      </c>
      <c r="H1212" s="19">
        <f t="shared" si="1286"/>
        <v>0.84</v>
      </c>
      <c r="I1212" s="20">
        <f t="shared" si="1287"/>
        <v>84</v>
      </c>
      <c r="J1212" s="20">
        <v>263.928</v>
      </c>
      <c r="K1212" s="19">
        <f t="shared" si="1345"/>
        <v>3.795767217242671E-2</v>
      </c>
      <c r="L1212" s="19">
        <f t="shared" si="1346"/>
        <v>1.0913339661193058</v>
      </c>
      <c r="M1212" s="19">
        <f t="shared" si="1276"/>
        <v>4.3653358644772232E-2</v>
      </c>
      <c r="N1212" s="19">
        <f t="shared" si="1347"/>
        <v>1.0073012507281194</v>
      </c>
      <c r="O1212" s="19">
        <f t="shared" si="1338"/>
        <v>4.0292050029124775E-2</v>
      </c>
      <c r="P1212" s="19">
        <f t="shared" si="1339"/>
        <v>8.3945408673897007E-2</v>
      </c>
      <c r="Q1212" s="19">
        <f t="shared" si="1280"/>
        <v>0.52384030373726675</v>
      </c>
      <c r="R1212" s="19">
        <f t="shared" si="1341"/>
        <v>0.39284748778396655</v>
      </c>
      <c r="S1212" s="19">
        <f t="shared" si="1342"/>
        <v>0.91668779152123325</v>
      </c>
      <c r="T1212" s="19">
        <f t="shared" si="1343"/>
        <v>3.6667511660849327E-2</v>
      </c>
      <c r="U1212" s="21">
        <f t="shared" si="1284"/>
        <v>2.0986352168474252</v>
      </c>
    </row>
    <row r="1213" spans="1:21" ht="16" hidden="1" thickBot="1" x14ac:dyDescent="0.25">
      <c r="A1213" s="14">
        <v>2016</v>
      </c>
      <c r="B1213" s="15" t="s">
        <v>35</v>
      </c>
      <c r="C1213" s="16" t="s">
        <v>22</v>
      </c>
      <c r="D1213" s="16" t="str">
        <f>A1213&amp;"_"&amp;B1213&amp;"_"&amp;C1213</f>
        <v>2016_2016 Sample Plot # 07_Avi</v>
      </c>
      <c r="E1213" s="17">
        <v>1.7</v>
      </c>
      <c r="F1213" s="17">
        <f t="shared" si="1285"/>
        <v>0.54</v>
      </c>
      <c r="G1213" s="18">
        <v>54</v>
      </c>
      <c r="H1213" s="19">
        <f t="shared" si="1286"/>
        <v>0.85</v>
      </c>
      <c r="I1213" s="20">
        <f t="shared" si="1287"/>
        <v>85</v>
      </c>
      <c r="J1213" s="20">
        <v>267.07</v>
      </c>
      <c r="K1213" s="19">
        <f t="shared" si="1345"/>
        <v>4.8956501028586452E-2</v>
      </c>
      <c r="L1213" s="19">
        <f t="shared" si="1346"/>
        <v>1.1193257660906129</v>
      </c>
      <c r="M1213" s="19">
        <f t="shared" si="1276"/>
        <v>4.4773030643624513E-2</v>
      </c>
      <c r="N1213" s="19">
        <f t="shared" si="1347"/>
        <v>1.0331376821016358</v>
      </c>
      <c r="O1213" s="19">
        <f t="shared" si="1338"/>
        <v>4.1325507284065428E-2</v>
      </c>
      <c r="P1213" s="19">
        <f t="shared" si="1339"/>
        <v>8.6098537927689942E-2</v>
      </c>
      <c r="Q1213" s="19">
        <f t="shared" si="1280"/>
        <v>0.53727636772349419</v>
      </c>
      <c r="R1213" s="19">
        <f t="shared" si="1341"/>
        <v>0.40292369601963796</v>
      </c>
      <c r="S1213" s="19">
        <f t="shared" si="1342"/>
        <v>0.94020006374313214</v>
      </c>
      <c r="T1213" s="19">
        <f t="shared" si="1343"/>
        <v>3.7608002549725288E-2</v>
      </c>
      <c r="U1213" s="21">
        <f t="shared" si="1284"/>
        <v>2.1524634481922487</v>
      </c>
    </row>
    <row r="1214" spans="1:21" ht="16" hidden="1" thickBot="1" x14ac:dyDescent="0.25">
      <c r="A1214" s="14"/>
      <c r="B1214" s="15"/>
      <c r="C1214" s="16"/>
      <c r="D1214" s="16"/>
      <c r="E1214" s="17"/>
      <c r="F1214" s="17"/>
      <c r="G1214" s="18"/>
      <c r="H1214" s="19"/>
      <c r="I1214" s="20"/>
      <c r="J1214" s="20"/>
      <c r="K1214" s="19"/>
      <c r="L1214" s="19"/>
      <c r="M1214" s="19"/>
      <c r="N1214" s="19"/>
      <c r="O1214" s="19"/>
      <c r="P1214" s="19"/>
      <c r="Q1214" s="19"/>
      <c r="R1214" s="19"/>
      <c r="S1214" s="19"/>
      <c r="T1214" s="19"/>
      <c r="U1214" s="21"/>
    </row>
    <row r="1215" spans="1:21" ht="16" hidden="1" thickBot="1" x14ac:dyDescent="0.25">
      <c r="A1215" s="14">
        <v>2016</v>
      </c>
      <c r="B1215" s="15" t="s">
        <v>35</v>
      </c>
      <c r="C1215" s="16" t="s">
        <v>22</v>
      </c>
      <c r="D1215" s="16" t="str">
        <f>A1215&amp;"_"&amp;B1215&amp;"_"&amp;C1215</f>
        <v>2016_2016 Sample Plot # 07_Avi</v>
      </c>
      <c r="E1215" s="17">
        <v>1.8</v>
      </c>
      <c r="F1215" s="17">
        <f t="shared" si="1285"/>
        <v>0.64</v>
      </c>
      <c r="G1215" s="18">
        <v>64</v>
      </c>
      <c r="H1215" s="19">
        <f t="shared" si="1286"/>
        <v>0.85</v>
      </c>
      <c r="I1215" s="20">
        <f t="shared" si="1287"/>
        <v>85</v>
      </c>
      <c r="J1215" s="20">
        <v>267.07</v>
      </c>
      <c r="K1215" s="19">
        <f t="shared" ref="K1215:K1216" si="1348">2.14*(LOG(H1215,10))+0.2</f>
        <v>4.8956501028586452E-2</v>
      </c>
      <c r="L1215" s="19">
        <f t="shared" ref="L1215:L1216" si="1349">10^K1215</f>
        <v>1.1193257660906129</v>
      </c>
      <c r="M1215" s="19">
        <f t="shared" ref="M1215:M1216" si="1350">L1215*40/1000</f>
        <v>4.4773030643624513E-2</v>
      </c>
      <c r="N1215" s="19">
        <f t="shared" ref="N1215:N1216" si="1351">0.923*L1215</f>
        <v>1.0331376821016358</v>
      </c>
      <c r="O1215" s="19">
        <f t="shared" ref="O1215:O1216" si="1352">N1215*40/1000</f>
        <v>4.1325507284065428E-2</v>
      </c>
      <c r="P1215" s="19">
        <f t="shared" ref="P1215:P1216" si="1353">M1215+O1215</f>
        <v>8.6098537927689942E-2</v>
      </c>
      <c r="Q1215" s="19">
        <f t="shared" ref="Q1215:Q1216" si="1354">L1215*0.48</f>
        <v>0.53727636772349419</v>
      </c>
      <c r="R1215" s="19">
        <f t="shared" ref="R1215:R1216" si="1355">N1215*0.39</f>
        <v>0.40292369601963796</v>
      </c>
      <c r="S1215" s="19">
        <f t="shared" ref="S1215:S1216" si="1356">R1215+Q1215</f>
        <v>0.94020006374313214</v>
      </c>
      <c r="T1215" s="19">
        <f t="shared" ref="T1215:T1216" si="1357">S1215*40/1000</f>
        <v>3.7608002549725288E-2</v>
      </c>
      <c r="U1215" s="21">
        <f t="shared" ref="U1215:U1216" si="1358">(L1215+N1215)</f>
        <v>2.1524634481922487</v>
      </c>
    </row>
    <row r="1216" spans="1:21" ht="16" hidden="1" thickBot="1" x14ac:dyDescent="0.25">
      <c r="A1216" s="14">
        <v>2016</v>
      </c>
      <c r="B1216" s="15" t="s">
        <v>35</v>
      </c>
      <c r="C1216" s="16" t="s">
        <v>22</v>
      </c>
      <c r="D1216" s="16" t="str">
        <f>A1216&amp;"_"&amp;B1216&amp;"_"&amp;C1216</f>
        <v>2016_2016 Sample Plot # 07_Avi</v>
      </c>
      <c r="E1216" s="17">
        <v>2.1</v>
      </c>
      <c r="F1216" s="17">
        <f t="shared" si="1285"/>
        <v>0.97</v>
      </c>
      <c r="G1216" s="18">
        <v>97</v>
      </c>
      <c r="H1216" s="19">
        <f t="shared" si="1286"/>
        <v>0.88</v>
      </c>
      <c r="I1216" s="20">
        <f t="shared" si="1287"/>
        <v>88</v>
      </c>
      <c r="J1216" s="20">
        <v>276.49599999999998</v>
      </c>
      <c r="K1216" s="19">
        <f t="shared" si="1348"/>
        <v>8.1192918401360892E-2</v>
      </c>
      <c r="L1216" s="19">
        <f t="shared" si="1349"/>
        <v>1.2055713495427753</v>
      </c>
      <c r="M1216" s="19">
        <f t="shared" si="1350"/>
        <v>4.8222853981711014E-2</v>
      </c>
      <c r="N1216" s="19">
        <f t="shared" si="1351"/>
        <v>1.1127423556279816</v>
      </c>
      <c r="O1216" s="19">
        <f t="shared" si="1352"/>
        <v>4.4509694225119259E-2</v>
      </c>
      <c r="P1216" s="19">
        <f t="shared" si="1353"/>
        <v>9.2732548206830273E-2</v>
      </c>
      <c r="Q1216" s="19">
        <f t="shared" si="1354"/>
        <v>0.57867424778053211</v>
      </c>
      <c r="R1216" s="19">
        <f t="shared" si="1355"/>
        <v>0.43396951869491285</v>
      </c>
      <c r="S1216" s="19">
        <f t="shared" si="1356"/>
        <v>1.0126437664754451</v>
      </c>
      <c r="T1216" s="19">
        <f t="shared" si="1357"/>
        <v>4.0505750659017806E-2</v>
      </c>
      <c r="U1216" s="21">
        <f t="shared" si="1358"/>
        <v>2.3183137051707572</v>
      </c>
    </row>
    <row r="1217" spans="1:21" ht="16" hidden="1" thickBot="1" x14ac:dyDescent="0.25">
      <c r="A1217" s="14"/>
      <c r="B1217" s="15"/>
      <c r="C1217" s="16"/>
      <c r="D1217" s="16"/>
      <c r="E1217" s="17"/>
      <c r="F1217" s="17"/>
      <c r="G1217" s="18"/>
      <c r="H1217" s="19"/>
      <c r="I1217" s="20"/>
      <c r="J1217" s="20"/>
      <c r="K1217" s="19"/>
      <c r="L1217" s="19"/>
      <c r="M1217" s="19"/>
      <c r="N1217" s="19"/>
      <c r="O1217" s="19"/>
      <c r="P1217" s="19"/>
      <c r="Q1217" s="19"/>
      <c r="R1217" s="19"/>
      <c r="S1217" s="19"/>
      <c r="T1217" s="19"/>
      <c r="U1217" s="21"/>
    </row>
    <row r="1218" spans="1:21" ht="16" hidden="1" thickBot="1" x14ac:dyDescent="0.25">
      <c r="A1218" s="14">
        <v>2016</v>
      </c>
      <c r="B1218" s="15" t="s">
        <v>35</v>
      </c>
      <c r="C1218" s="16" t="s">
        <v>22</v>
      </c>
      <c r="D1218" s="16" t="str">
        <f>A1218&amp;"_"&amp;B1218&amp;"_"&amp;C1218</f>
        <v>2016_2016 Sample Plot # 07_Avi</v>
      </c>
      <c r="E1218" s="17">
        <v>1.9</v>
      </c>
      <c r="F1218" s="17">
        <f t="shared" si="1285"/>
        <v>0.92</v>
      </c>
      <c r="G1218" s="18">
        <v>92</v>
      </c>
      <c r="H1218" s="19">
        <f t="shared" si="1286"/>
        <v>0.9</v>
      </c>
      <c r="I1218" s="20">
        <f t="shared" si="1287"/>
        <v>90</v>
      </c>
      <c r="J1218" s="20">
        <v>282.77999999999997</v>
      </c>
      <c r="K1218" s="19">
        <f t="shared" ref="K1218:K1222" si="1359">2.14*(LOG(H1218,10))+0.2</f>
        <v>0.10207897020015526</v>
      </c>
      <c r="L1218" s="19">
        <f t="shared" ref="L1218:L1222" si="1360">10^K1218</f>
        <v>1.2649663424809117</v>
      </c>
      <c r="M1218" s="19">
        <f t="shared" ref="M1218:M1222" si="1361">L1218*40/1000</f>
        <v>5.0598653699236468E-2</v>
      </c>
      <c r="N1218" s="19">
        <f t="shared" ref="N1218:N1222" si="1362">0.923*L1218</f>
        <v>1.1675639341098816</v>
      </c>
      <c r="O1218" s="19">
        <f t="shared" ref="O1218:O1222" si="1363">N1218*40/1000</f>
        <v>4.6702557364395263E-2</v>
      </c>
      <c r="P1218" s="19">
        <f t="shared" ref="P1218:P1222" si="1364">M1218+O1218</f>
        <v>9.7301211063631737E-2</v>
      </c>
      <c r="Q1218" s="19">
        <f t="shared" ref="Q1218:Q1222" si="1365">L1218*0.48</f>
        <v>0.60718384439083761</v>
      </c>
      <c r="R1218" s="19">
        <f t="shared" ref="R1218:R1222" si="1366">N1218*0.39</f>
        <v>0.45534993430285381</v>
      </c>
      <c r="S1218" s="19">
        <f t="shared" ref="S1218:S1222" si="1367">R1218+Q1218</f>
        <v>1.0625337786936915</v>
      </c>
      <c r="T1218" s="19">
        <f t="shared" ref="T1218:T1222" si="1368">S1218*40/1000</f>
        <v>4.2501351147747654E-2</v>
      </c>
      <c r="U1218" s="21">
        <f t="shared" ref="U1218:U1222" si="1369">(L1218+N1218)</f>
        <v>2.4325302765907932</v>
      </c>
    </row>
    <row r="1219" spans="1:21" ht="16" hidden="1" thickBot="1" x14ac:dyDescent="0.25">
      <c r="A1219" s="14">
        <v>2016</v>
      </c>
      <c r="B1219" s="15" t="s">
        <v>35</v>
      </c>
      <c r="C1219" s="16" t="s">
        <v>22</v>
      </c>
      <c r="D1219" s="16" t="str">
        <f>A1219&amp;"_"&amp;B1219&amp;"_"&amp;C1219</f>
        <v>2016_2016 Sample Plot # 07_Avi</v>
      </c>
      <c r="E1219" s="17">
        <v>2.1</v>
      </c>
      <c r="F1219" s="17">
        <f t="shared" si="1285"/>
        <v>0.64</v>
      </c>
      <c r="G1219" s="18">
        <v>64</v>
      </c>
      <c r="H1219" s="19">
        <f t="shared" si="1286"/>
        <v>1.34</v>
      </c>
      <c r="I1219" s="20">
        <f t="shared" si="1287"/>
        <v>134</v>
      </c>
      <c r="J1219" s="20">
        <v>421.02799999999996</v>
      </c>
      <c r="K1219" s="19">
        <f t="shared" si="1359"/>
        <v>0.47200426850068838</v>
      </c>
      <c r="L1219" s="19">
        <f t="shared" si="1360"/>
        <v>2.9648605297679951</v>
      </c>
      <c r="M1219" s="19">
        <f t="shared" si="1361"/>
        <v>0.11859442119071981</v>
      </c>
      <c r="N1219" s="19">
        <f t="shared" si="1362"/>
        <v>2.7365662689758596</v>
      </c>
      <c r="O1219" s="19">
        <f t="shared" si="1363"/>
        <v>0.10946265075903439</v>
      </c>
      <c r="P1219" s="19">
        <f t="shared" si="1364"/>
        <v>0.22805707194975419</v>
      </c>
      <c r="Q1219" s="19">
        <f t="shared" si="1365"/>
        <v>1.4231330542886376</v>
      </c>
      <c r="R1219" s="19">
        <f t="shared" si="1366"/>
        <v>1.0672608449005854</v>
      </c>
      <c r="S1219" s="19">
        <f t="shared" si="1367"/>
        <v>2.4903938991892227</v>
      </c>
      <c r="T1219" s="19">
        <f t="shared" si="1368"/>
        <v>9.96157559675689E-2</v>
      </c>
      <c r="U1219" s="21">
        <f t="shared" si="1369"/>
        <v>5.7014267987438547</v>
      </c>
    </row>
    <row r="1220" spans="1:21" ht="16" hidden="1" thickBot="1" x14ac:dyDescent="0.25">
      <c r="A1220" s="14">
        <v>2016</v>
      </c>
      <c r="B1220" s="15" t="s">
        <v>35</v>
      </c>
      <c r="C1220" s="16" t="s">
        <v>22</v>
      </c>
      <c r="D1220" s="16" t="str">
        <f>A1220&amp;"_"&amp;B1220&amp;"_"&amp;C1220</f>
        <v>2016_2016 Sample Plot # 07_Avi</v>
      </c>
      <c r="E1220" s="17">
        <v>2.1</v>
      </c>
      <c r="F1220" s="17">
        <f t="shared" si="1285"/>
        <v>1.24</v>
      </c>
      <c r="G1220" s="18">
        <v>124</v>
      </c>
      <c r="H1220" s="19">
        <f t="shared" si="1286"/>
        <v>1.38</v>
      </c>
      <c r="I1220" s="20">
        <f t="shared" si="1287"/>
        <v>138</v>
      </c>
      <c r="J1220" s="20">
        <v>433.596</v>
      </c>
      <c r="K1220" s="19">
        <f t="shared" si="1359"/>
        <v>0.49934124489864601</v>
      </c>
      <c r="L1220" s="19">
        <f t="shared" si="1360"/>
        <v>3.1574846279955926</v>
      </c>
      <c r="M1220" s="19">
        <f t="shared" si="1361"/>
        <v>0.12629938511982372</v>
      </c>
      <c r="N1220" s="19">
        <f t="shared" si="1362"/>
        <v>2.9143583116399321</v>
      </c>
      <c r="O1220" s="19">
        <f t="shared" si="1363"/>
        <v>0.11657433246559729</v>
      </c>
      <c r="P1220" s="19">
        <f t="shared" si="1364"/>
        <v>0.24287371758542101</v>
      </c>
      <c r="Q1220" s="19">
        <f t="shared" si="1365"/>
        <v>1.5155926214378843</v>
      </c>
      <c r="R1220" s="19">
        <f t="shared" si="1366"/>
        <v>1.1365997415395737</v>
      </c>
      <c r="S1220" s="19">
        <f t="shared" si="1367"/>
        <v>2.6521923629774582</v>
      </c>
      <c r="T1220" s="19">
        <f t="shared" si="1368"/>
        <v>0.10608769451909833</v>
      </c>
      <c r="U1220" s="21">
        <f t="shared" si="1369"/>
        <v>6.0718429396355251</v>
      </c>
    </row>
    <row r="1221" spans="1:21" ht="16" hidden="1" thickBot="1" x14ac:dyDescent="0.25">
      <c r="A1221" s="14">
        <v>2016</v>
      </c>
      <c r="B1221" s="15" t="s">
        <v>35</v>
      </c>
      <c r="C1221" s="16" t="s">
        <v>22</v>
      </c>
      <c r="D1221" s="16" t="str">
        <f>A1221&amp;"_"&amp;B1221&amp;"_"&amp;C1221</f>
        <v>2016_2016 Sample Plot # 07_Avi</v>
      </c>
      <c r="E1221" s="17">
        <v>2.2999999999999998</v>
      </c>
      <c r="F1221" s="17">
        <f t="shared" si="1285"/>
        <v>1.43</v>
      </c>
      <c r="G1221" s="18">
        <v>143</v>
      </c>
      <c r="H1221" s="19">
        <f t="shared" si="1286"/>
        <v>1.48</v>
      </c>
      <c r="I1221" s="20">
        <f t="shared" si="1287"/>
        <v>148</v>
      </c>
      <c r="J1221" s="20">
        <v>465.01599999999996</v>
      </c>
      <c r="K1221" s="19">
        <f t="shared" si="1359"/>
        <v>0.56436007094520879</v>
      </c>
      <c r="L1221" s="19">
        <f t="shared" si="1360"/>
        <v>3.6674151181782855</v>
      </c>
      <c r="M1221" s="19">
        <f t="shared" si="1361"/>
        <v>0.14669660472713142</v>
      </c>
      <c r="N1221" s="19">
        <f t="shared" si="1362"/>
        <v>3.3850241540785575</v>
      </c>
      <c r="O1221" s="19">
        <f t="shared" si="1363"/>
        <v>0.13540096616314229</v>
      </c>
      <c r="P1221" s="19">
        <f t="shared" si="1364"/>
        <v>0.28209757089027371</v>
      </c>
      <c r="Q1221" s="19">
        <f t="shared" si="1365"/>
        <v>1.760359256725577</v>
      </c>
      <c r="R1221" s="19">
        <f t="shared" si="1366"/>
        <v>1.3201594200906375</v>
      </c>
      <c r="S1221" s="19">
        <f t="shared" si="1367"/>
        <v>3.0805186768162143</v>
      </c>
      <c r="T1221" s="19">
        <f t="shared" si="1368"/>
        <v>0.12322074707264857</v>
      </c>
      <c r="U1221" s="21">
        <f t="shared" si="1369"/>
        <v>7.0524392722568425</v>
      </c>
    </row>
    <row r="1222" spans="1:21" ht="16" hidden="1" thickBot="1" x14ac:dyDescent="0.25">
      <c r="A1222" s="14">
        <v>2016</v>
      </c>
      <c r="B1222" s="15" t="s">
        <v>35</v>
      </c>
      <c r="C1222" s="16" t="s">
        <v>22</v>
      </c>
      <c r="D1222" s="16" t="str">
        <f>A1222&amp;"_"&amp;B1222&amp;"_"&amp;C1222</f>
        <v>2016_2016 Sample Plot # 07_Avi</v>
      </c>
      <c r="E1222" s="17">
        <v>2.2000000000000002</v>
      </c>
      <c r="F1222" s="17">
        <f t="shared" si="1285"/>
        <v>1.3</v>
      </c>
      <c r="G1222" s="18">
        <v>130</v>
      </c>
      <c r="H1222" s="19">
        <f t="shared" si="1286"/>
        <v>1.08</v>
      </c>
      <c r="I1222" s="20">
        <f t="shared" si="1287"/>
        <v>108.00000000000001</v>
      </c>
      <c r="J1222" s="20">
        <v>339.33600000000001</v>
      </c>
      <c r="K1222" s="19">
        <f t="shared" si="1359"/>
        <v>0.27152683674207245</v>
      </c>
      <c r="L1222" s="19">
        <f t="shared" si="1360"/>
        <v>1.8686451445262409</v>
      </c>
      <c r="M1222" s="19">
        <f t="shared" si="1361"/>
        <v>7.474580578104964E-2</v>
      </c>
      <c r="N1222" s="19">
        <f t="shared" si="1362"/>
        <v>1.7247594683977203</v>
      </c>
      <c r="O1222" s="19">
        <f t="shared" si="1363"/>
        <v>6.8990378735908825E-2</v>
      </c>
      <c r="P1222" s="19">
        <f t="shared" si="1364"/>
        <v>0.14373618451695847</v>
      </c>
      <c r="Q1222" s="19">
        <f t="shared" si="1365"/>
        <v>0.89694966937259557</v>
      </c>
      <c r="R1222" s="19">
        <f t="shared" si="1366"/>
        <v>0.6726561926751109</v>
      </c>
      <c r="S1222" s="19">
        <f t="shared" si="1367"/>
        <v>1.5696058620477065</v>
      </c>
      <c r="T1222" s="19">
        <f t="shared" si="1368"/>
        <v>6.2784234481908258E-2</v>
      </c>
      <c r="U1222" s="21">
        <f t="shared" si="1369"/>
        <v>3.593404612923961</v>
      </c>
    </row>
    <row r="1223" spans="1:21" ht="16" hidden="1" thickBot="1" x14ac:dyDescent="0.25">
      <c r="A1223" s="14"/>
      <c r="B1223" s="15"/>
      <c r="C1223" s="16"/>
      <c r="D1223" s="16"/>
      <c r="E1223" s="17"/>
      <c r="F1223" s="17"/>
      <c r="G1223" s="18"/>
      <c r="H1223" s="19"/>
      <c r="I1223" s="20"/>
      <c r="J1223" s="20"/>
      <c r="K1223" s="19"/>
      <c r="L1223" s="19"/>
      <c r="M1223" s="19"/>
      <c r="N1223" s="19"/>
      <c r="O1223" s="19"/>
      <c r="P1223" s="19"/>
      <c r="Q1223" s="19"/>
      <c r="R1223" s="19"/>
      <c r="S1223" s="19"/>
      <c r="T1223" s="19"/>
      <c r="U1223" s="21"/>
    </row>
    <row r="1224" spans="1:21" ht="16" hidden="1" thickBot="1" x14ac:dyDescent="0.25">
      <c r="A1224" s="14">
        <v>2016</v>
      </c>
      <c r="B1224" s="15" t="s">
        <v>35</v>
      </c>
      <c r="C1224" s="16" t="s">
        <v>22</v>
      </c>
      <c r="D1224" s="16" t="str">
        <f>A1224&amp;"_"&amp;B1224&amp;"_"&amp;C1224</f>
        <v>2016_2016 Sample Plot # 07_Avi</v>
      </c>
      <c r="E1224" s="17">
        <v>1.2</v>
      </c>
      <c r="F1224" s="17">
        <f t="shared" si="1285"/>
        <v>0.88</v>
      </c>
      <c r="G1224" s="18">
        <v>88</v>
      </c>
      <c r="H1224" s="19">
        <f t="shared" si="1286"/>
        <v>0.84</v>
      </c>
      <c r="I1224" s="20">
        <f t="shared" si="1287"/>
        <v>84</v>
      </c>
      <c r="J1224" s="20">
        <v>263.928</v>
      </c>
      <c r="K1224" s="19">
        <f>2.14*(LOG(H1224,10))+0.2</f>
        <v>3.795767217242671E-2</v>
      </c>
      <c r="L1224" s="19">
        <f t="shared" ref="L1224" si="1370">10^K1224</f>
        <v>1.0913339661193058</v>
      </c>
      <c r="M1224" s="19">
        <f t="shared" ref="M1224" si="1371">L1224*40/1000</f>
        <v>4.3653358644772232E-2</v>
      </c>
      <c r="N1224" s="19">
        <f t="shared" ref="N1224" si="1372">0.923*L1224</f>
        <v>1.0073012507281194</v>
      </c>
      <c r="O1224" s="19">
        <f t="shared" ref="O1224" si="1373">N1224*40/1000</f>
        <v>4.0292050029124775E-2</v>
      </c>
      <c r="P1224" s="19">
        <f t="shared" ref="P1224" si="1374">M1224+O1224</f>
        <v>8.3945408673897007E-2</v>
      </c>
      <c r="Q1224" s="19">
        <f t="shared" ref="Q1224" si="1375">L1224*0.48</f>
        <v>0.52384030373726675</v>
      </c>
      <c r="R1224" s="19">
        <f t="shared" ref="R1224" si="1376">N1224*0.39</f>
        <v>0.39284748778396655</v>
      </c>
      <c r="S1224" s="19">
        <f t="shared" ref="S1224" si="1377">R1224+Q1224</f>
        <v>0.91668779152123325</v>
      </c>
      <c r="T1224" s="19">
        <f t="shared" ref="T1224" si="1378">S1224*40/1000</f>
        <v>3.6667511660849327E-2</v>
      </c>
      <c r="U1224" s="21">
        <f t="shared" ref="U1224" si="1379">(L1224+N1224)</f>
        <v>2.0986352168474252</v>
      </c>
    </row>
    <row r="1225" spans="1:21" ht="16" hidden="1" thickBot="1" x14ac:dyDescent="0.25">
      <c r="A1225" s="14"/>
      <c r="B1225" s="15"/>
      <c r="C1225" s="16"/>
      <c r="D1225" s="16"/>
      <c r="E1225" s="17"/>
      <c r="F1225" s="17"/>
      <c r="G1225" s="18"/>
      <c r="H1225" s="19"/>
      <c r="I1225" s="20"/>
      <c r="J1225" s="20"/>
      <c r="K1225" s="19"/>
      <c r="L1225" s="19"/>
      <c r="M1225" s="19"/>
      <c r="N1225" s="19"/>
      <c r="O1225" s="19"/>
      <c r="P1225" s="19"/>
      <c r="Q1225" s="19"/>
      <c r="R1225" s="19"/>
      <c r="S1225" s="19"/>
      <c r="T1225" s="19"/>
      <c r="U1225" s="21"/>
    </row>
    <row r="1226" spans="1:21" ht="16" hidden="1" thickBot="1" x14ac:dyDescent="0.25">
      <c r="A1226" s="14">
        <v>2016</v>
      </c>
      <c r="B1226" s="15" t="s">
        <v>35</v>
      </c>
      <c r="C1226" s="16" t="s">
        <v>22</v>
      </c>
      <c r="D1226" s="16" t="str">
        <f>A1226&amp;"_"&amp;B1226&amp;"_"&amp;C1226</f>
        <v>2016_2016 Sample Plot # 07_Avi</v>
      </c>
      <c r="E1226" s="17">
        <v>1.8</v>
      </c>
      <c r="F1226" s="17">
        <f t="shared" si="1285"/>
        <v>0.72</v>
      </c>
      <c r="G1226" s="18">
        <v>72</v>
      </c>
      <c r="H1226" s="19">
        <f t="shared" si="1286"/>
        <v>1.0599999999999998</v>
      </c>
      <c r="I1226" s="20">
        <f t="shared" si="1287"/>
        <v>105.99999999999999</v>
      </c>
      <c r="J1226" s="20">
        <v>333.05199999999996</v>
      </c>
      <c r="K1226" s="19">
        <f t="shared" ref="K1226:K1228" si="1380">2.14*(LOG(H1226,10))+0.2</f>
        <v>0.25415455166660816</v>
      </c>
      <c r="L1226" s="19">
        <f t="shared" ref="L1226:L1228" si="1381">10^K1226</f>
        <v>1.7953724294095303</v>
      </c>
      <c r="M1226" s="19">
        <f t="shared" ref="M1226:M1255" si="1382">L1226*40/1000</f>
        <v>7.1814897176381204E-2</v>
      </c>
      <c r="N1226" s="19">
        <f t="shared" ref="N1226:N1228" si="1383">0.923*L1226</f>
        <v>1.6571287523449967</v>
      </c>
      <c r="O1226" s="19">
        <f t="shared" ref="O1226:O1228" si="1384">N1226*40/1000</f>
        <v>6.6285150093799872E-2</v>
      </c>
      <c r="P1226" s="19">
        <f t="shared" ref="P1226:P1228" si="1385">M1226+O1226</f>
        <v>0.13810004727018108</v>
      </c>
      <c r="Q1226" s="19">
        <f t="shared" ref="Q1226:Q1255" si="1386">L1226*0.48</f>
        <v>0.86177876611657456</v>
      </c>
      <c r="R1226" s="19">
        <f t="shared" ref="R1226:R1228" si="1387">N1226*0.39</f>
        <v>0.64628021341454878</v>
      </c>
      <c r="S1226" s="19">
        <f t="shared" ref="S1226:S1228" si="1388">R1226+Q1226</f>
        <v>1.5080589795311234</v>
      </c>
      <c r="T1226" s="19">
        <f t="shared" ref="T1226:T1228" si="1389">S1226*40/1000</f>
        <v>6.0322359181244935E-2</v>
      </c>
      <c r="U1226" s="21">
        <f t="shared" ref="U1226:U1255" si="1390">(L1226+N1226)</f>
        <v>3.4525011817545268</v>
      </c>
    </row>
    <row r="1227" spans="1:21" ht="16" hidden="1" thickBot="1" x14ac:dyDescent="0.25">
      <c r="A1227" s="14">
        <v>2016</v>
      </c>
      <c r="B1227" s="15" t="s">
        <v>35</v>
      </c>
      <c r="C1227" s="16" t="s">
        <v>22</v>
      </c>
      <c r="D1227" s="16" t="str">
        <f>A1227&amp;"_"&amp;B1227&amp;"_"&amp;C1227</f>
        <v>2016_2016 Sample Plot # 07_Avi</v>
      </c>
      <c r="E1227" s="17">
        <v>1.9</v>
      </c>
      <c r="F1227" s="17">
        <f t="shared" si="1285"/>
        <v>0.92</v>
      </c>
      <c r="G1227" s="18">
        <v>92</v>
      </c>
      <c r="H1227" s="19">
        <f t="shared" si="1286"/>
        <v>0.84</v>
      </c>
      <c r="I1227" s="20">
        <f t="shared" si="1287"/>
        <v>84</v>
      </c>
      <c r="J1227" s="20">
        <v>263.928</v>
      </c>
      <c r="K1227" s="19">
        <f t="shared" si="1380"/>
        <v>3.795767217242671E-2</v>
      </c>
      <c r="L1227" s="19">
        <f t="shared" si="1381"/>
        <v>1.0913339661193058</v>
      </c>
      <c r="M1227" s="19">
        <f t="shared" si="1382"/>
        <v>4.3653358644772232E-2</v>
      </c>
      <c r="N1227" s="19">
        <f t="shared" si="1383"/>
        <v>1.0073012507281194</v>
      </c>
      <c r="O1227" s="19">
        <f t="shared" si="1384"/>
        <v>4.0292050029124775E-2</v>
      </c>
      <c r="P1227" s="19">
        <f t="shared" si="1385"/>
        <v>8.3945408673897007E-2</v>
      </c>
      <c r="Q1227" s="19">
        <f t="shared" si="1386"/>
        <v>0.52384030373726675</v>
      </c>
      <c r="R1227" s="19">
        <f t="shared" si="1387"/>
        <v>0.39284748778396655</v>
      </c>
      <c r="S1227" s="19">
        <f t="shared" si="1388"/>
        <v>0.91668779152123325</v>
      </c>
      <c r="T1227" s="19">
        <f t="shared" si="1389"/>
        <v>3.6667511660849327E-2</v>
      </c>
      <c r="U1227" s="21">
        <f t="shared" si="1390"/>
        <v>2.0986352168474252</v>
      </c>
    </row>
    <row r="1228" spans="1:21" ht="16" hidden="1" thickBot="1" x14ac:dyDescent="0.25">
      <c r="A1228" s="14">
        <v>2016</v>
      </c>
      <c r="B1228" s="15" t="s">
        <v>35</v>
      </c>
      <c r="C1228" s="16" t="s">
        <v>22</v>
      </c>
      <c r="D1228" s="16" t="str">
        <f>A1228&amp;"_"&amp;B1228&amp;"_"&amp;C1228</f>
        <v>2016_2016 Sample Plot # 07_Avi</v>
      </c>
      <c r="E1228" s="17">
        <v>2.1</v>
      </c>
      <c r="F1228" s="17">
        <f t="shared" si="1285"/>
        <v>0.93</v>
      </c>
      <c r="G1228" s="18">
        <v>93</v>
      </c>
      <c r="H1228" s="19">
        <f t="shared" si="1286"/>
        <v>1.04</v>
      </c>
      <c r="I1228" s="20">
        <f t="shared" si="1287"/>
        <v>104</v>
      </c>
      <c r="J1228" s="20">
        <v>326.76799999999997</v>
      </c>
      <c r="K1228" s="19">
        <f t="shared" si="1380"/>
        <v>0.23645134609939</v>
      </c>
      <c r="L1228" s="19">
        <f t="shared" si="1381"/>
        <v>1.723658979131953</v>
      </c>
      <c r="M1228" s="19">
        <f t="shared" si="1382"/>
        <v>6.8946359165278123E-2</v>
      </c>
      <c r="N1228" s="19">
        <f t="shared" si="1383"/>
        <v>1.5909372377387927</v>
      </c>
      <c r="O1228" s="19">
        <f t="shared" si="1384"/>
        <v>6.3637489509551712E-2</v>
      </c>
      <c r="P1228" s="19">
        <f t="shared" si="1385"/>
        <v>0.13258384867482984</v>
      </c>
      <c r="Q1228" s="19">
        <f t="shared" si="1386"/>
        <v>0.82735630998333742</v>
      </c>
      <c r="R1228" s="19">
        <f t="shared" si="1387"/>
        <v>0.62046552271812916</v>
      </c>
      <c r="S1228" s="19">
        <f t="shared" si="1388"/>
        <v>1.4478218327014667</v>
      </c>
      <c r="T1228" s="19">
        <f t="shared" si="1389"/>
        <v>5.7912873308058666E-2</v>
      </c>
      <c r="U1228" s="21">
        <f t="shared" si="1390"/>
        <v>3.3145962168707457</v>
      </c>
    </row>
    <row r="1229" spans="1:21" ht="16" hidden="1" thickBot="1" x14ac:dyDescent="0.25">
      <c r="A1229" s="14"/>
      <c r="B1229" s="15"/>
      <c r="C1229" s="16"/>
      <c r="D1229" s="16"/>
      <c r="E1229" s="17"/>
      <c r="F1229" s="17"/>
      <c r="G1229" s="18"/>
      <c r="H1229" s="19"/>
      <c r="I1229" s="20"/>
      <c r="J1229" s="20"/>
      <c r="K1229" s="19"/>
      <c r="L1229" s="19"/>
      <c r="M1229" s="19"/>
      <c r="N1229" s="19"/>
      <c r="O1229" s="19"/>
      <c r="P1229" s="19"/>
      <c r="Q1229" s="19"/>
      <c r="R1229" s="19"/>
      <c r="S1229" s="19"/>
      <c r="T1229" s="19"/>
      <c r="U1229" s="21"/>
    </row>
    <row r="1230" spans="1:21" ht="16" hidden="1" thickBot="1" x14ac:dyDescent="0.25">
      <c r="A1230" s="14"/>
      <c r="B1230" s="15"/>
      <c r="C1230" s="16"/>
      <c r="D1230" s="16"/>
      <c r="E1230" s="17"/>
      <c r="F1230" s="17"/>
      <c r="G1230" s="18"/>
      <c r="H1230" s="19"/>
      <c r="I1230" s="20"/>
      <c r="J1230" s="20"/>
      <c r="K1230" s="19"/>
      <c r="L1230" s="19"/>
      <c r="M1230" s="19"/>
      <c r="N1230" s="19"/>
      <c r="O1230" s="19"/>
      <c r="P1230" s="19"/>
      <c r="Q1230" s="19"/>
      <c r="R1230" s="19"/>
      <c r="S1230" s="19"/>
      <c r="T1230" s="19"/>
      <c r="U1230" s="21"/>
    </row>
    <row r="1231" spans="1:21" ht="16" hidden="1" thickBot="1" x14ac:dyDescent="0.25">
      <c r="A1231" s="14">
        <v>2016</v>
      </c>
      <c r="B1231" s="15" t="s">
        <v>35</v>
      </c>
      <c r="C1231" s="16" t="s">
        <v>22</v>
      </c>
      <c r="D1231" s="16" t="str">
        <f>A1231&amp;"_"&amp;B1231&amp;"_"&amp;C1231</f>
        <v>2016_2016 Sample Plot # 07_Avi</v>
      </c>
      <c r="E1231" s="17">
        <v>1.9</v>
      </c>
      <c r="F1231" s="17">
        <f t="shared" si="1285"/>
        <v>0.73</v>
      </c>
      <c r="G1231" s="18">
        <v>73</v>
      </c>
      <c r="H1231" s="19">
        <f t="shared" si="1286"/>
        <v>0.84</v>
      </c>
      <c r="I1231" s="20">
        <f t="shared" si="1287"/>
        <v>84</v>
      </c>
      <c r="J1231" s="20">
        <v>263.928</v>
      </c>
      <c r="K1231" s="19">
        <f t="shared" ref="K1231:K1232" si="1391">2.14*(LOG(H1231,10))+0.2</f>
        <v>3.795767217242671E-2</v>
      </c>
      <c r="L1231" s="19">
        <f t="shared" ref="L1231:L1232" si="1392">10^K1231</f>
        <v>1.0913339661193058</v>
      </c>
      <c r="M1231" s="19">
        <f t="shared" si="1382"/>
        <v>4.3653358644772232E-2</v>
      </c>
      <c r="N1231" s="19">
        <f t="shared" ref="N1231:N1232" si="1393">0.923*L1231</f>
        <v>1.0073012507281194</v>
      </c>
      <c r="O1231" s="19">
        <f t="shared" si="1338"/>
        <v>4.0292050029124775E-2</v>
      </c>
      <c r="P1231" s="19">
        <f t="shared" si="1339"/>
        <v>8.3945408673897007E-2</v>
      </c>
      <c r="Q1231" s="19">
        <f t="shared" si="1386"/>
        <v>0.52384030373726675</v>
      </c>
      <c r="R1231" s="19">
        <f t="shared" si="1341"/>
        <v>0.39284748778396655</v>
      </c>
      <c r="S1231" s="19">
        <f t="shared" si="1342"/>
        <v>0.91668779152123325</v>
      </c>
      <c r="T1231" s="19">
        <f t="shared" si="1343"/>
        <v>3.6667511660849327E-2</v>
      </c>
      <c r="U1231" s="21">
        <f t="shared" si="1390"/>
        <v>2.0986352168474252</v>
      </c>
    </row>
    <row r="1232" spans="1:21" ht="16" hidden="1" thickBot="1" x14ac:dyDescent="0.25">
      <c r="A1232" s="14">
        <v>2016</v>
      </c>
      <c r="B1232" s="15" t="s">
        <v>35</v>
      </c>
      <c r="C1232" s="16" t="s">
        <v>22</v>
      </c>
      <c r="D1232" s="16" t="str">
        <f>A1232&amp;"_"&amp;B1232&amp;"_"&amp;C1232</f>
        <v>2016_2016 Sample Plot # 07_Avi</v>
      </c>
      <c r="E1232" s="17">
        <v>1.8</v>
      </c>
      <c r="F1232" s="17">
        <f t="shared" si="1285"/>
        <v>0.84</v>
      </c>
      <c r="G1232" s="18">
        <v>84</v>
      </c>
      <c r="H1232" s="19">
        <f t="shared" si="1286"/>
        <v>0.91999999999999982</v>
      </c>
      <c r="I1232" s="20">
        <f t="shared" si="1287"/>
        <v>91.999999999999986</v>
      </c>
      <c r="J1232" s="20">
        <v>289.06399999999996</v>
      </c>
      <c r="K1232" s="19">
        <f t="shared" si="1391"/>
        <v>0.12250595051948811</v>
      </c>
      <c r="L1232" s="19">
        <f t="shared" si="1392"/>
        <v>1.325885284356042</v>
      </c>
      <c r="M1232" s="19">
        <f t="shared" si="1382"/>
        <v>5.3035411374241684E-2</v>
      </c>
      <c r="N1232" s="19">
        <f t="shared" si="1393"/>
        <v>1.2237921174606268</v>
      </c>
      <c r="O1232" s="19">
        <f t="shared" si="1338"/>
        <v>4.895168469842507E-2</v>
      </c>
      <c r="P1232" s="19">
        <f t="shared" si="1339"/>
        <v>0.10198709607266676</v>
      </c>
      <c r="Q1232" s="19">
        <f t="shared" si="1386"/>
        <v>0.63642493649090015</v>
      </c>
      <c r="R1232" s="19">
        <f t="shared" si="1341"/>
        <v>0.47727892580964448</v>
      </c>
      <c r="S1232" s="19">
        <f t="shared" si="1342"/>
        <v>1.1137038623005446</v>
      </c>
      <c r="T1232" s="19">
        <f t="shared" si="1343"/>
        <v>4.4548154492021784E-2</v>
      </c>
      <c r="U1232" s="21">
        <f t="shared" si="1390"/>
        <v>2.5496774018166688</v>
      </c>
    </row>
    <row r="1233" spans="1:21" ht="16" hidden="1" thickBot="1" x14ac:dyDescent="0.25">
      <c r="A1233" s="14"/>
      <c r="B1233" s="15"/>
      <c r="C1233" s="16"/>
      <c r="D1233" s="16"/>
      <c r="E1233" s="17"/>
      <c r="F1233" s="17"/>
      <c r="G1233" s="18"/>
      <c r="H1233" s="19"/>
      <c r="I1233" s="20"/>
      <c r="J1233" s="20"/>
      <c r="K1233" s="19"/>
      <c r="L1233" s="19"/>
      <c r="M1233" s="19"/>
      <c r="N1233" s="19"/>
      <c r="O1233" s="19"/>
      <c r="P1233" s="19"/>
      <c r="Q1233" s="19"/>
      <c r="R1233" s="19"/>
      <c r="S1233" s="19"/>
      <c r="T1233" s="19"/>
      <c r="U1233" s="21"/>
    </row>
    <row r="1234" spans="1:21" ht="16" hidden="1" thickBot="1" x14ac:dyDescent="0.25">
      <c r="A1234" s="14">
        <v>2016</v>
      </c>
      <c r="B1234" s="15" t="s">
        <v>35</v>
      </c>
      <c r="C1234" s="16" t="s">
        <v>22</v>
      </c>
      <c r="D1234" s="16" t="str">
        <f>A1234&amp;"_"&amp;B1234&amp;"_"&amp;C1234</f>
        <v>2016_2016 Sample Plot # 07_Avi</v>
      </c>
      <c r="E1234" s="17">
        <v>2.1</v>
      </c>
      <c r="F1234" s="17">
        <f t="shared" si="1285"/>
        <v>0.73</v>
      </c>
      <c r="G1234" s="18">
        <v>73</v>
      </c>
      <c r="H1234" s="19">
        <f t="shared" si="1286"/>
        <v>1.1200000000000001</v>
      </c>
      <c r="I1234" s="20">
        <f t="shared" si="1287"/>
        <v>112</v>
      </c>
      <c r="J1234" s="20">
        <v>351.904</v>
      </c>
      <c r="K1234" s="19">
        <f t="shared" ref="K1234:K1236" si="1394">2.14*(LOG(H1234,10))+0.2</f>
        <v>0.30532656851418871</v>
      </c>
      <c r="L1234" s="19">
        <f t="shared" ref="L1234:L1236" si="1395">10^K1234</f>
        <v>2.0198846486538922</v>
      </c>
      <c r="M1234" s="19">
        <f t="shared" ref="M1234:M1236" si="1396">L1234*40/1000</f>
        <v>8.0795385946155693E-2</v>
      </c>
      <c r="N1234" s="19">
        <f t="shared" ref="N1234:N1236" si="1397">0.923*L1234</f>
        <v>1.8643535307075425</v>
      </c>
      <c r="O1234" s="19">
        <f t="shared" ref="O1234:O1236" si="1398">N1234*40/1000</f>
        <v>7.4574141228301694E-2</v>
      </c>
      <c r="P1234" s="19">
        <f t="shared" ref="P1234:P1236" si="1399">M1234+O1234</f>
        <v>0.1553695271744574</v>
      </c>
      <c r="Q1234" s="19">
        <f t="shared" ref="Q1234:Q1236" si="1400">L1234*0.48</f>
        <v>0.96954463135386826</v>
      </c>
      <c r="R1234" s="19">
        <f t="shared" ref="R1234:R1236" si="1401">N1234*0.39</f>
        <v>0.72709787697594164</v>
      </c>
      <c r="S1234" s="19">
        <f t="shared" ref="S1234:S1236" si="1402">R1234+Q1234</f>
        <v>1.69664250832981</v>
      </c>
      <c r="T1234" s="19">
        <f t="shared" ref="T1234:T1236" si="1403">S1234*40/1000</f>
        <v>6.7865700333192391E-2</v>
      </c>
      <c r="U1234" s="21">
        <f t="shared" ref="U1234:U1236" si="1404">(L1234+N1234)</f>
        <v>3.8842381793614349</v>
      </c>
    </row>
    <row r="1235" spans="1:21" ht="16" hidden="1" thickBot="1" x14ac:dyDescent="0.25">
      <c r="A1235" s="14">
        <v>2016</v>
      </c>
      <c r="B1235" s="15" t="s">
        <v>35</v>
      </c>
      <c r="C1235" s="16" t="s">
        <v>22</v>
      </c>
      <c r="D1235" s="16" t="str">
        <f>A1235&amp;"_"&amp;B1235&amp;"_"&amp;C1235</f>
        <v>2016_2016 Sample Plot # 07_Avi</v>
      </c>
      <c r="E1235" s="17">
        <v>1.1000000000000001</v>
      </c>
      <c r="F1235" s="17">
        <f t="shared" si="1285"/>
        <v>1.1399999999999999</v>
      </c>
      <c r="G1235" s="18">
        <v>114</v>
      </c>
      <c r="H1235" s="19">
        <f t="shared" si="1286"/>
        <v>1.74</v>
      </c>
      <c r="I1235" s="20">
        <f t="shared" si="1287"/>
        <v>174</v>
      </c>
      <c r="J1235" s="20">
        <v>546.70799999999997</v>
      </c>
      <c r="K1235" s="19">
        <f t="shared" si="1394"/>
        <v>0.71477539132476342</v>
      </c>
      <c r="L1235" s="19">
        <f t="shared" si="1395"/>
        <v>5.1853179499136486</v>
      </c>
      <c r="M1235" s="19">
        <f t="shared" si="1396"/>
        <v>0.20741271799654595</v>
      </c>
      <c r="N1235" s="19">
        <f t="shared" si="1397"/>
        <v>4.7860484677702981</v>
      </c>
      <c r="O1235" s="19">
        <f t="shared" si="1398"/>
        <v>0.19144193871081194</v>
      </c>
      <c r="P1235" s="19">
        <f t="shared" si="1399"/>
        <v>0.39885465670735787</v>
      </c>
      <c r="Q1235" s="19">
        <f t="shared" si="1400"/>
        <v>2.4889526159585511</v>
      </c>
      <c r="R1235" s="19">
        <f t="shared" si="1401"/>
        <v>1.8665589024304163</v>
      </c>
      <c r="S1235" s="19">
        <f t="shared" si="1402"/>
        <v>4.3555115183889672</v>
      </c>
      <c r="T1235" s="19">
        <f t="shared" si="1403"/>
        <v>0.17422046073555866</v>
      </c>
      <c r="U1235" s="21">
        <f t="shared" si="1404"/>
        <v>9.9713664176839458</v>
      </c>
    </row>
    <row r="1236" spans="1:21" ht="16" hidden="1" thickBot="1" x14ac:dyDescent="0.25">
      <c r="A1236" s="14">
        <v>2016</v>
      </c>
      <c r="B1236" s="15" t="s">
        <v>35</v>
      </c>
      <c r="C1236" s="16" t="s">
        <v>22</v>
      </c>
      <c r="D1236" s="16" t="str">
        <f>A1236&amp;"_"&amp;B1236&amp;"_"&amp;C1236</f>
        <v>2016_2016 Sample Plot # 07_Avi</v>
      </c>
      <c r="E1236" s="17">
        <v>2.2999999999999998</v>
      </c>
      <c r="F1236" s="17">
        <f t="shared" ref="F1236:F1299" si="1405">G1236/100</f>
        <v>1.52</v>
      </c>
      <c r="G1236" s="18">
        <v>152</v>
      </c>
      <c r="H1236" s="19">
        <f t="shared" si="1286"/>
        <v>1.28</v>
      </c>
      <c r="I1236" s="20">
        <f t="shared" ref="I1236:I1299" si="1406">J1236/3.142</f>
        <v>128</v>
      </c>
      <c r="J1236" s="20">
        <v>402.17599999999999</v>
      </c>
      <c r="K1236" s="19">
        <f t="shared" si="1394"/>
        <v>0.42942933504643832</v>
      </c>
      <c r="L1236" s="19">
        <f t="shared" si="1395"/>
        <v>2.6880004373682018</v>
      </c>
      <c r="M1236" s="19">
        <f t="shared" si="1396"/>
        <v>0.10752001749472807</v>
      </c>
      <c r="N1236" s="19">
        <f t="shared" si="1397"/>
        <v>2.4810244036908502</v>
      </c>
      <c r="O1236" s="19">
        <f t="shared" si="1398"/>
        <v>9.9240976147633997E-2</v>
      </c>
      <c r="P1236" s="19">
        <f t="shared" si="1399"/>
        <v>0.20676099364236206</v>
      </c>
      <c r="Q1236" s="19">
        <f t="shared" si="1400"/>
        <v>1.2902402099367369</v>
      </c>
      <c r="R1236" s="19">
        <f t="shared" si="1401"/>
        <v>0.96759951743943162</v>
      </c>
      <c r="S1236" s="19">
        <f t="shared" si="1402"/>
        <v>2.2578397273761688</v>
      </c>
      <c r="T1236" s="19">
        <f t="shared" si="1403"/>
        <v>9.0313589095046748E-2</v>
      </c>
      <c r="U1236" s="21">
        <f t="shared" si="1404"/>
        <v>5.169024841059052</v>
      </c>
    </row>
    <row r="1237" spans="1:21" ht="16" hidden="1" thickBot="1" x14ac:dyDescent="0.25">
      <c r="A1237" s="14"/>
      <c r="B1237" s="15"/>
      <c r="C1237" s="16"/>
      <c r="D1237" s="16"/>
      <c r="E1237" s="17"/>
      <c r="F1237" s="17"/>
      <c r="G1237" s="18"/>
      <c r="H1237" s="19"/>
      <c r="I1237" s="20"/>
      <c r="J1237" s="20"/>
      <c r="K1237" s="19"/>
      <c r="L1237" s="19"/>
      <c r="M1237" s="19"/>
      <c r="N1237" s="19"/>
      <c r="O1237" s="19"/>
      <c r="P1237" s="19"/>
      <c r="Q1237" s="19"/>
      <c r="R1237" s="19"/>
      <c r="S1237" s="19"/>
      <c r="T1237" s="19"/>
      <c r="U1237" s="21"/>
    </row>
    <row r="1238" spans="1:21" ht="16" hidden="1" thickBot="1" x14ac:dyDescent="0.25">
      <c r="A1238" s="14"/>
      <c r="B1238" s="15"/>
      <c r="C1238" s="16"/>
      <c r="D1238" s="16"/>
      <c r="E1238" s="17"/>
      <c r="F1238" s="17"/>
      <c r="G1238" s="18"/>
      <c r="H1238" s="19"/>
      <c r="I1238" s="20"/>
      <c r="J1238" s="20"/>
      <c r="K1238" s="19"/>
      <c r="L1238" s="19"/>
      <c r="M1238" s="19"/>
      <c r="N1238" s="19"/>
      <c r="O1238" s="19"/>
      <c r="P1238" s="19"/>
      <c r="Q1238" s="19"/>
      <c r="R1238" s="19"/>
      <c r="S1238" s="19"/>
      <c r="T1238" s="19"/>
      <c r="U1238" s="21"/>
    </row>
    <row r="1239" spans="1:21" ht="16" hidden="1" thickBot="1" x14ac:dyDescent="0.25">
      <c r="A1239" s="14"/>
      <c r="B1239" s="15"/>
      <c r="C1239" s="16"/>
      <c r="D1239" s="16"/>
      <c r="E1239" s="17"/>
      <c r="F1239" s="17"/>
      <c r="G1239" s="18"/>
      <c r="H1239" s="19"/>
      <c r="I1239" s="20"/>
      <c r="J1239" s="20"/>
      <c r="K1239" s="19"/>
      <c r="L1239" s="19"/>
      <c r="M1239" s="19"/>
      <c r="N1239" s="19"/>
      <c r="O1239" s="19"/>
      <c r="P1239" s="19"/>
      <c r="Q1239" s="19"/>
      <c r="R1239" s="19"/>
      <c r="S1239" s="19"/>
      <c r="T1239" s="19"/>
      <c r="U1239" s="21"/>
    </row>
    <row r="1240" spans="1:21" ht="16" hidden="1" thickBot="1" x14ac:dyDescent="0.25">
      <c r="A1240" s="14"/>
      <c r="B1240" s="15"/>
      <c r="C1240" s="16"/>
      <c r="D1240" s="16"/>
      <c r="E1240" s="17"/>
      <c r="F1240" s="17"/>
      <c r="G1240" s="18"/>
      <c r="H1240" s="19"/>
      <c r="I1240" s="20"/>
      <c r="J1240" s="20"/>
      <c r="K1240" s="19"/>
      <c r="L1240" s="19"/>
      <c r="M1240" s="19"/>
      <c r="N1240" s="19"/>
      <c r="O1240" s="19"/>
      <c r="P1240" s="19"/>
      <c r="Q1240" s="19"/>
      <c r="R1240" s="19"/>
      <c r="S1240" s="19"/>
      <c r="T1240" s="19"/>
      <c r="U1240" s="21"/>
    </row>
    <row r="1241" spans="1:21" ht="16" hidden="1" thickBot="1" x14ac:dyDescent="0.25">
      <c r="A1241" s="14"/>
      <c r="B1241" s="15"/>
      <c r="C1241" s="16"/>
      <c r="D1241" s="16"/>
      <c r="E1241" s="17"/>
      <c r="F1241" s="17"/>
      <c r="G1241" s="18"/>
      <c r="H1241" s="19"/>
      <c r="I1241" s="20"/>
      <c r="J1241" s="20"/>
      <c r="K1241" s="19"/>
      <c r="L1241" s="19"/>
      <c r="M1241" s="19"/>
      <c r="N1241" s="19"/>
      <c r="O1241" s="19"/>
      <c r="P1241" s="19"/>
      <c r="Q1241" s="19"/>
      <c r="R1241" s="19"/>
      <c r="S1241" s="19"/>
      <c r="T1241" s="19"/>
      <c r="U1241" s="21"/>
    </row>
    <row r="1242" spans="1:21" ht="16" hidden="1" thickBot="1" x14ac:dyDescent="0.25">
      <c r="A1242" s="14"/>
      <c r="B1242" s="15"/>
      <c r="C1242" s="16"/>
      <c r="D1242" s="16"/>
      <c r="E1242" s="17"/>
      <c r="F1242" s="17"/>
      <c r="G1242" s="18"/>
      <c r="H1242" s="19"/>
      <c r="I1242" s="20"/>
      <c r="J1242" s="20"/>
      <c r="K1242" s="19"/>
      <c r="L1242" s="19"/>
      <c r="M1242" s="19"/>
      <c r="N1242" s="19"/>
      <c r="O1242" s="19"/>
      <c r="P1242" s="19"/>
      <c r="Q1242" s="19"/>
      <c r="R1242" s="19"/>
      <c r="S1242" s="19"/>
      <c r="T1242" s="19"/>
      <c r="U1242" s="21"/>
    </row>
    <row r="1243" spans="1:21" ht="16" hidden="1" thickBot="1" x14ac:dyDescent="0.25">
      <c r="A1243" s="14"/>
      <c r="B1243" s="15"/>
      <c r="C1243" s="16"/>
      <c r="D1243" s="16"/>
      <c r="E1243" s="17"/>
      <c r="F1243" s="17"/>
      <c r="G1243" s="18"/>
      <c r="H1243" s="19"/>
      <c r="I1243" s="20"/>
      <c r="J1243" s="20"/>
      <c r="K1243" s="19"/>
      <c r="L1243" s="19"/>
      <c r="M1243" s="19"/>
      <c r="N1243" s="19"/>
      <c r="O1243" s="19"/>
      <c r="P1243" s="19"/>
      <c r="Q1243" s="19"/>
      <c r="R1243" s="19"/>
      <c r="S1243" s="19"/>
      <c r="T1243" s="19"/>
      <c r="U1243" s="21"/>
    </row>
    <row r="1244" spans="1:21" ht="16" hidden="1" thickBot="1" x14ac:dyDescent="0.25">
      <c r="A1244" s="14"/>
      <c r="B1244" s="15"/>
      <c r="C1244" s="16"/>
      <c r="D1244" s="16"/>
      <c r="E1244" s="17"/>
      <c r="F1244" s="17"/>
      <c r="G1244" s="18"/>
      <c r="H1244" s="19"/>
      <c r="I1244" s="20"/>
      <c r="J1244" s="20"/>
      <c r="K1244" s="19"/>
      <c r="L1244" s="19"/>
      <c r="M1244" s="19"/>
      <c r="N1244" s="19"/>
      <c r="O1244" s="19"/>
      <c r="P1244" s="19"/>
      <c r="Q1244" s="19"/>
      <c r="R1244" s="19"/>
      <c r="S1244" s="19"/>
      <c r="T1244" s="19"/>
      <c r="U1244" s="21"/>
    </row>
    <row r="1245" spans="1:21" ht="16" hidden="1" thickBot="1" x14ac:dyDescent="0.25">
      <c r="A1245" s="14"/>
      <c r="B1245" s="15"/>
      <c r="C1245" s="16"/>
      <c r="D1245" s="16"/>
      <c r="E1245" s="17"/>
      <c r="F1245" s="17"/>
      <c r="G1245" s="18"/>
      <c r="H1245" s="19"/>
      <c r="I1245" s="20"/>
      <c r="J1245" s="20"/>
      <c r="K1245" s="19"/>
      <c r="L1245" s="19"/>
      <c r="M1245" s="19"/>
      <c r="N1245" s="19"/>
      <c r="O1245" s="19"/>
      <c r="P1245" s="19"/>
      <c r="Q1245" s="19"/>
      <c r="R1245" s="19"/>
      <c r="S1245" s="19"/>
      <c r="T1245" s="19"/>
      <c r="U1245" s="21"/>
    </row>
    <row r="1246" spans="1:21" ht="16" hidden="1" thickBot="1" x14ac:dyDescent="0.25">
      <c r="A1246" s="14">
        <v>2016</v>
      </c>
      <c r="B1246" s="15" t="s">
        <v>35</v>
      </c>
      <c r="C1246" s="16" t="s">
        <v>22</v>
      </c>
      <c r="D1246" s="16" t="str">
        <f t="shared" ref="D1246:D1255" si="1407">A1246&amp;"_"&amp;B1246&amp;"_"&amp;C1246</f>
        <v>2016_2016 Sample Plot # 07_Avi</v>
      </c>
      <c r="E1246" s="17">
        <v>1.8</v>
      </c>
      <c r="F1246" s="17">
        <f t="shared" si="1405"/>
        <v>1.08</v>
      </c>
      <c r="G1246" s="18">
        <v>108</v>
      </c>
      <c r="H1246" s="19">
        <f t="shared" ref="H1246:H1306" si="1408">I1246/100</f>
        <v>1.42</v>
      </c>
      <c r="I1246" s="20">
        <f t="shared" si="1406"/>
        <v>142</v>
      </c>
      <c r="J1246" s="20">
        <v>446.16399999999999</v>
      </c>
      <c r="K1246" s="19">
        <f t="shared" ref="K1246:K1255" si="1409">2.14*(LOG(H1246,10))+0.2</f>
        <v>0.52589705697974076</v>
      </c>
      <c r="L1246" s="19">
        <f t="shared" ref="L1246:L1255" si="1410">10^K1246</f>
        <v>3.356580420871849</v>
      </c>
      <c r="M1246" s="19">
        <f t="shared" si="1382"/>
        <v>0.13426321683487397</v>
      </c>
      <c r="N1246" s="19">
        <f t="shared" ref="N1246:N1255" si="1411">0.923*L1246</f>
        <v>3.0981237284647167</v>
      </c>
      <c r="O1246" s="19">
        <f t="shared" si="1338"/>
        <v>0.12392494913858867</v>
      </c>
      <c r="P1246" s="19">
        <f t="shared" si="1339"/>
        <v>0.25818816597346261</v>
      </c>
      <c r="Q1246" s="19">
        <f t="shared" si="1386"/>
        <v>1.6111586020184874</v>
      </c>
      <c r="R1246" s="19">
        <f t="shared" si="1341"/>
        <v>1.2082682541012395</v>
      </c>
      <c r="S1246" s="19">
        <f t="shared" si="1342"/>
        <v>2.8194268561197271</v>
      </c>
      <c r="T1246" s="19">
        <f t="shared" si="1343"/>
        <v>0.11277707424478908</v>
      </c>
      <c r="U1246" s="21">
        <f t="shared" si="1390"/>
        <v>6.4547041493365658</v>
      </c>
    </row>
    <row r="1247" spans="1:21" ht="16" hidden="1" thickBot="1" x14ac:dyDescent="0.25">
      <c r="A1247" s="14">
        <v>2016</v>
      </c>
      <c r="B1247" s="15" t="s">
        <v>35</v>
      </c>
      <c r="C1247" s="16" t="s">
        <v>22</v>
      </c>
      <c r="D1247" s="16" t="str">
        <f t="shared" si="1407"/>
        <v>2016_2016 Sample Plot # 07_Avi</v>
      </c>
      <c r="E1247" s="17">
        <v>1.1000000000000001</v>
      </c>
      <c r="F1247" s="17">
        <f t="shared" si="1405"/>
        <v>1.1499999999999999</v>
      </c>
      <c r="G1247" s="18">
        <v>115</v>
      </c>
      <c r="H1247" s="19">
        <f t="shared" si="1408"/>
        <v>1.75</v>
      </c>
      <c r="I1247" s="20">
        <f t="shared" si="1406"/>
        <v>175</v>
      </c>
      <c r="J1247" s="20">
        <v>549.85</v>
      </c>
      <c r="K1247" s="19">
        <f t="shared" si="1409"/>
        <v>0.72010142418867007</v>
      </c>
      <c r="L1247" s="19">
        <f t="shared" si="1410"/>
        <v>5.249300369551225</v>
      </c>
      <c r="M1247" s="19">
        <f t="shared" si="1382"/>
        <v>0.20997201478204899</v>
      </c>
      <c r="N1247" s="19">
        <f t="shared" si="1411"/>
        <v>4.8451042410957808</v>
      </c>
      <c r="O1247" s="19">
        <f t="shared" si="1338"/>
        <v>0.19380416964383124</v>
      </c>
      <c r="P1247" s="19">
        <f t="shared" si="1339"/>
        <v>0.40377618442588026</v>
      </c>
      <c r="Q1247" s="19">
        <f t="shared" si="1386"/>
        <v>2.519664177384588</v>
      </c>
      <c r="R1247" s="19">
        <f t="shared" si="1341"/>
        <v>1.8895906540273546</v>
      </c>
      <c r="S1247" s="19">
        <f t="shared" si="1342"/>
        <v>4.4092548314119426</v>
      </c>
      <c r="T1247" s="19">
        <f t="shared" si="1343"/>
        <v>0.17637019325647771</v>
      </c>
      <c r="U1247" s="21">
        <f t="shared" si="1390"/>
        <v>10.094404610647006</v>
      </c>
    </row>
    <row r="1248" spans="1:21" ht="16" hidden="1" thickBot="1" x14ac:dyDescent="0.25">
      <c r="A1248" s="14">
        <v>2016</v>
      </c>
      <c r="B1248" s="15" t="s">
        <v>35</v>
      </c>
      <c r="C1248" s="16" t="s">
        <v>22</v>
      </c>
      <c r="D1248" s="16" t="str">
        <f t="shared" si="1407"/>
        <v>2016_2016 Sample Plot # 07_Avi</v>
      </c>
      <c r="E1248" s="17">
        <v>2.1</v>
      </c>
      <c r="F1248" s="17">
        <f t="shared" si="1405"/>
        <v>1.08</v>
      </c>
      <c r="G1248" s="18">
        <v>108</v>
      </c>
      <c r="H1248" s="19">
        <f t="shared" si="1408"/>
        <v>0.94</v>
      </c>
      <c r="I1248" s="20">
        <f t="shared" si="1406"/>
        <v>94</v>
      </c>
      <c r="J1248" s="20">
        <v>295.34800000000001</v>
      </c>
      <c r="K1248" s="19">
        <f t="shared" si="1409"/>
        <v>0.14249360670335509</v>
      </c>
      <c r="L1248" s="19">
        <f t="shared" si="1410"/>
        <v>1.3883328719783115</v>
      </c>
      <c r="M1248" s="19">
        <f t="shared" si="1382"/>
        <v>5.5533314879132462E-2</v>
      </c>
      <c r="N1248" s="19">
        <f t="shared" si="1411"/>
        <v>1.2814312408359816</v>
      </c>
      <c r="O1248" s="19">
        <f t="shared" si="1338"/>
        <v>5.1257249633439264E-2</v>
      </c>
      <c r="P1248" s="19">
        <f t="shared" si="1339"/>
        <v>0.10679056451257173</v>
      </c>
      <c r="Q1248" s="19">
        <f t="shared" si="1386"/>
        <v>0.66639977854958943</v>
      </c>
      <c r="R1248" s="19">
        <f t="shared" si="1341"/>
        <v>0.49975818392603283</v>
      </c>
      <c r="S1248" s="19">
        <f t="shared" si="1342"/>
        <v>1.1661579624756222</v>
      </c>
      <c r="T1248" s="19">
        <f t="shared" si="1343"/>
        <v>4.6646318499024883E-2</v>
      </c>
      <c r="U1248" s="21">
        <f t="shared" si="1390"/>
        <v>2.6697641128142928</v>
      </c>
    </row>
    <row r="1249" spans="1:21" ht="16" hidden="1" thickBot="1" x14ac:dyDescent="0.25">
      <c r="A1249" s="14">
        <v>2016</v>
      </c>
      <c r="B1249" s="15" t="s">
        <v>35</v>
      </c>
      <c r="C1249" s="16" t="s">
        <v>22</v>
      </c>
      <c r="D1249" s="16" t="str">
        <f t="shared" si="1407"/>
        <v>2016_2016 Sample Plot # 07_Avi</v>
      </c>
      <c r="E1249" s="17">
        <v>1.3</v>
      </c>
      <c r="F1249" s="17">
        <f t="shared" si="1405"/>
        <v>0.73</v>
      </c>
      <c r="G1249" s="18">
        <v>73</v>
      </c>
      <c r="H1249" s="19">
        <f t="shared" si="1408"/>
        <v>0.94</v>
      </c>
      <c r="I1249" s="20">
        <f t="shared" si="1406"/>
        <v>94</v>
      </c>
      <c r="J1249" s="20">
        <v>295.34800000000001</v>
      </c>
      <c r="K1249" s="19">
        <f t="shared" si="1409"/>
        <v>0.14249360670335509</v>
      </c>
      <c r="L1249" s="19">
        <f t="shared" si="1410"/>
        <v>1.3883328719783115</v>
      </c>
      <c r="M1249" s="19">
        <f t="shared" si="1382"/>
        <v>5.5533314879132462E-2</v>
      </c>
      <c r="N1249" s="19">
        <f t="shared" si="1411"/>
        <v>1.2814312408359816</v>
      </c>
      <c r="O1249" s="19">
        <f t="shared" si="1338"/>
        <v>5.1257249633439264E-2</v>
      </c>
      <c r="P1249" s="19">
        <f t="shared" si="1339"/>
        <v>0.10679056451257173</v>
      </c>
      <c r="Q1249" s="19">
        <f t="shared" si="1386"/>
        <v>0.66639977854958943</v>
      </c>
      <c r="R1249" s="19">
        <f t="shared" si="1341"/>
        <v>0.49975818392603283</v>
      </c>
      <c r="S1249" s="19">
        <f t="shared" si="1342"/>
        <v>1.1661579624756222</v>
      </c>
      <c r="T1249" s="19">
        <f t="shared" si="1343"/>
        <v>4.6646318499024883E-2</v>
      </c>
      <c r="U1249" s="21">
        <f t="shared" si="1390"/>
        <v>2.6697641128142928</v>
      </c>
    </row>
    <row r="1250" spans="1:21" ht="16" hidden="1" thickBot="1" x14ac:dyDescent="0.25">
      <c r="A1250" s="14">
        <v>2016</v>
      </c>
      <c r="B1250" s="15" t="s">
        <v>35</v>
      </c>
      <c r="C1250" s="16" t="s">
        <v>22</v>
      </c>
      <c r="D1250" s="16" t="str">
        <f t="shared" si="1407"/>
        <v>2016_2016 Sample Plot # 07_Avi</v>
      </c>
      <c r="E1250" s="17">
        <v>2.2999999999999998</v>
      </c>
      <c r="F1250" s="17">
        <f t="shared" si="1405"/>
        <v>0.84</v>
      </c>
      <c r="G1250" s="18">
        <v>84</v>
      </c>
      <c r="H1250" s="19">
        <f t="shared" si="1408"/>
        <v>1.05</v>
      </c>
      <c r="I1250" s="20">
        <f t="shared" si="1406"/>
        <v>105</v>
      </c>
      <c r="J1250" s="20">
        <v>329.90999999999997</v>
      </c>
      <c r="K1250" s="19">
        <f t="shared" si="1409"/>
        <v>0.24534510000966753</v>
      </c>
      <c r="L1250" s="19">
        <f t="shared" si="1410"/>
        <v>1.7593210541239124</v>
      </c>
      <c r="M1250" s="19">
        <f t="shared" si="1382"/>
        <v>7.0372842164956498E-2</v>
      </c>
      <c r="N1250" s="19">
        <f t="shared" si="1411"/>
        <v>1.6238533329563711</v>
      </c>
      <c r="O1250" s="19">
        <f t="shared" si="1338"/>
        <v>6.495413331825485E-2</v>
      </c>
      <c r="P1250" s="19">
        <f t="shared" si="1339"/>
        <v>0.13532697548321135</v>
      </c>
      <c r="Q1250" s="19">
        <f t="shared" si="1386"/>
        <v>0.84447410597947792</v>
      </c>
      <c r="R1250" s="19">
        <f t="shared" si="1341"/>
        <v>0.63330279985298477</v>
      </c>
      <c r="S1250" s="19">
        <f t="shared" si="1342"/>
        <v>1.4777769058324628</v>
      </c>
      <c r="T1250" s="19">
        <f t="shared" si="1343"/>
        <v>5.9111076233298511E-2</v>
      </c>
      <c r="U1250" s="21">
        <f t="shared" si="1390"/>
        <v>3.3831743870802837</v>
      </c>
    </row>
    <row r="1251" spans="1:21" ht="16" hidden="1" thickBot="1" x14ac:dyDescent="0.25">
      <c r="A1251" s="14">
        <v>2016</v>
      </c>
      <c r="B1251" s="15" t="s">
        <v>35</v>
      </c>
      <c r="C1251" s="16" t="s">
        <v>22</v>
      </c>
      <c r="D1251" s="16" t="str">
        <f t="shared" si="1407"/>
        <v>2016_2016 Sample Plot # 07_Avi</v>
      </c>
      <c r="E1251" s="17">
        <v>2.6</v>
      </c>
      <c r="F1251" s="17">
        <f t="shared" si="1405"/>
        <v>0.93</v>
      </c>
      <c r="G1251" s="18">
        <v>93</v>
      </c>
      <c r="H1251" s="19">
        <f t="shared" si="1408"/>
        <v>1.34</v>
      </c>
      <c r="I1251" s="20">
        <f t="shared" si="1406"/>
        <v>134</v>
      </c>
      <c r="J1251" s="20">
        <v>421.02799999999996</v>
      </c>
      <c r="K1251" s="19">
        <f t="shared" si="1409"/>
        <v>0.47200426850068838</v>
      </c>
      <c r="L1251" s="19">
        <f t="shared" si="1410"/>
        <v>2.9648605297679951</v>
      </c>
      <c r="M1251" s="19">
        <f t="shared" si="1382"/>
        <v>0.11859442119071981</v>
      </c>
      <c r="N1251" s="19">
        <f t="shared" si="1411"/>
        <v>2.7365662689758596</v>
      </c>
      <c r="O1251" s="19">
        <f t="shared" si="1338"/>
        <v>0.10946265075903439</v>
      </c>
      <c r="P1251" s="19">
        <f t="shared" si="1339"/>
        <v>0.22805707194975419</v>
      </c>
      <c r="Q1251" s="19">
        <f t="shared" si="1386"/>
        <v>1.4231330542886376</v>
      </c>
      <c r="R1251" s="19">
        <f t="shared" si="1341"/>
        <v>1.0672608449005854</v>
      </c>
      <c r="S1251" s="19">
        <f t="shared" si="1342"/>
        <v>2.4903938991892227</v>
      </c>
      <c r="T1251" s="19">
        <f t="shared" si="1343"/>
        <v>9.96157559675689E-2</v>
      </c>
      <c r="U1251" s="21">
        <f t="shared" si="1390"/>
        <v>5.7014267987438547</v>
      </c>
    </row>
    <row r="1252" spans="1:21" ht="16" hidden="1" thickBot="1" x14ac:dyDescent="0.25">
      <c r="A1252" s="14">
        <v>2016</v>
      </c>
      <c r="B1252" s="15" t="s">
        <v>35</v>
      </c>
      <c r="C1252" s="16" t="s">
        <v>22</v>
      </c>
      <c r="D1252" s="16" t="str">
        <f t="shared" si="1407"/>
        <v>2016_2016 Sample Plot # 07_Avi</v>
      </c>
      <c r="E1252" s="17">
        <v>2.2999999999999998</v>
      </c>
      <c r="F1252" s="17">
        <f t="shared" si="1405"/>
        <v>0.81</v>
      </c>
      <c r="G1252" s="18">
        <v>81</v>
      </c>
      <c r="H1252" s="19">
        <f t="shared" si="1408"/>
        <v>1.1399999999999999</v>
      </c>
      <c r="I1252" s="20">
        <f t="shared" si="1406"/>
        <v>114</v>
      </c>
      <c r="J1252" s="20">
        <v>358.18799999999999</v>
      </c>
      <c r="K1252" s="19">
        <f t="shared" si="1409"/>
        <v>0.32177638186005131</v>
      </c>
      <c r="L1252" s="19">
        <f t="shared" si="1410"/>
        <v>2.0978594180961458</v>
      </c>
      <c r="M1252" s="19">
        <f t="shared" si="1382"/>
        <v>8.3914376723845829E-2</v>
      </c>
      <c r="N1252" s="19">
        <f t="shared" si="1411"/>
        <v>1.9363242429027427</v>
      </c>
      <c r="O1252" s="19">
        <f t="shared" si="1338"/>
        <v>7.745296971610971E-2</v>
      </c>
      <c r="P1252" s="19">
        <f t="shared" si="1339"/>
        <v>0.16136734643995554</v>
      </c>
      <c r="Q1252" s="19">
        <f t="shared" si="1386"/>
        <v>1.00697252068615</v>
      </c>
      <c r="R1252" s="19">
        <f t="shared" si="1341"/>
        <v>0.75516645473206967</v>
      </c>
      <c r="S1252" s="19">
        <f t="shared" si="1342"/>
        <v>1.7621389754182197</v>
      </c>
      <c r="T1252" s="19">
        <f t="shared" si="1343"/>
        <v>7.0485559016728788E-2</v>
      </c>
      <c r="U1252" s="21">
        <f t="shared" si="1390"/>
        <v>4.0341836609988881</v>
      </c>
    </row>
    <row r="1253" spans="1:21" ht="16" hidden="1" thickBot="1" x14ac:dyDescent="0.25">
      <c r="A1253" s="14">
        <v>2016</v>
      </c>
      <c r="B1253" s="15" t="s">
        <v>35</v>
      </c>
      <c r="C1253" s="16" t="s">
        <v>22</v>
      </c>
      <c r="D1253" s="16" t="str">
        <f t="shared" si="1407"/>
        <v>2016_2016 Sample Plot # 07_Avi</v>
      </c>
      <c r="E1253" s="17">
        <v>2.2000000000000002</v>
      </c>
      <c r="F1253" s="17">
        <f t="shared" si="1405"/>
        <v>0.97</v>
      </c>
      <c r="G1253" s="18">
        <v>97</v>
      </c>
      <c r="H1253" s="19">
        <f t="shared" si="1408"/>
        <v>1.1299999999999999</v>
      </c>
      <c r="I1253" s="20">
        <f t="shared" si="1406"/>
        <v>113</v>
      </c>
      <c r="J1253" s="20">
        <v>355.04599999999999</v>
      </c>
      <c r="K1253" s="19">
        <f t="shared" si="1409"/>
        <v>0.31358786905451813</v>
      </c>
      <c r="L1253" s="19">
        <f t="shared" si="1410"/>
        <v>2.0586753719101072</v>
      </c>
      <c r="M1253" s="19">
        <f t="shared" si="1382"/>
        <v>8.2347014876404293E-2</v>
      </c>
      <c r="N1253" s="19">
        <f t="shared" si="1411"/>
        <v>1.9001573682730291</v>
      </c>
      <c r="O1253" s="19">
        <f t="shared" si="1338"/>
        <v>7.6006294730921159E-2</v>
      </c>
      <c r="P1253" s="19">
        <f t="shared" si="1339"/>
        <v>0.15835330960732547</v>
      </c>
      <c r="Q1253" s="19">
        <f t="shared" si="1386"/>
        <v>0.98816417851685145</v>
      </c>
      <c r="R1253" s="19">
        <f t="shared" si="1341"/>
        <v>0.74106137362648139</v>
      </c>
      <c r="S1253" s="19">
        <f t="shared" si="1342"/>
        <v>1.7292255521433328</v>
      </c>
      <c r="T1253" s="19">
        <f t="shared" si="1343"/>
        <v>6.916902208573332E-2</v>
      </c>
      <c r="U1253" s="21">
        <f t="shared" si="1390"/>
        <v>3.9588327401831362</v>
      </c>
    </row>
    <row r="1254" spans="1:21" ht="16" hidden="1" thickBot="1" x14ac:dyDescent="0.25">
      <c r="A1254" s="14">
        <v>2016</v>
      </c>
      <c r="B1254" s="15" t="s">
        <v>35</v>
      </c>
      <c r="C1254" s="16" t="s">
        <v>22</v>
      </c>
      <c r="D1254" s="16" t="str">
        <f t="shared" si="1407"/>
        <v>2016_2016 Sample Plot # 07_Avi</v>
      </c>
      <c r="E1254" s="17">
        <v>1.8</v>
      </c>
      <c r="F1254" s="17">
        <f t="shared" si="1405"/>
        <v>1.07</v>
      </c>
      <c r="G1254" s="18">
        <v>107</v>
      </c>
      <c r="H1254" s="19">
        <f t="shared" si="1408"/>
        <v>1.24</v>
      </c>
      <c r="I1254" s="20">
        <f t="shared" si="1406"/>
        <v>124</v>
      </c>
      <c r="J1254" s="20">
        <v>389.608</v>
      </c>
      <c r="K1254" s="19">
        <f t="shared" si="1409"/>
        <v>0.39992240624718306</v>
      </c>
      <c r="L1254" s="19">
        <f t="shared" si="1410"/>
        <v>2.5114376823487978</v>
      </c>
      <c r="M1254" s="19">
        <f t="shared" si="1382"/>
        <v>0.10045750729395192</v>
      </c>
      <c r="N1254" s="19">
        <f t="shared" si="1411"/>
        <v>2.3180569808079405</v>
      </c>
      <c r="O1254" s="19">
        <f t="shared" si="1338"/>
        <v>9.2722279232317614E-2</v>
      </c>
      <c r="P1254" s="19">
        <f t="shared" si="1339"/>
        <v>0.19317978652626955</v>
      </c>
      <c r="Q1254" s="19">
        <f t="shared" si="1386"/>
        <v>1.2054900875274228</v>
      </c>
      <c r="R1254" s="19">
        <f t="shared" si="1341"/>
        <v>0.9040422225150968</v>
      </c>
      <c r="S1254" s="19">
        <f t="shared" si="1342"/>
        <v>2.1095323100425194</v>
      </c>
      <c r="T1254" s="19">
        <f t="shared" si="1343"/>
        <v>8.438129240170078E-2</v>
      </c>
      <c r="U1254" s="21">
        <f t="shared" si="1390"/>
        <v>4.8294946631567388</v>
      </c>
    </row>
    <row r="1255" spans="1:21" ht="16" hidden="1" thickBot="1" x14ac:dyDescent="0.25">
      <c r="A1255" s="14">
        <v>2016</v>
      </c>
      <c r="B1255" s="15" t="s">
        <v>35</v>
      </c>
      <c r="C1255" s="16" t="s">
        <v>22</v>
      </c>
      <c r="D1255" s="16" t="str">
        <f t="shared" si="1407"/>
        <v>2016_2016 Sample Plot # 07_Avi</v>
      </c>
      <c r="E1255" s="17">
        <v>1.9</v>
      </c>
      <c r="F1255" s="17">
        <f t="shared" si="1405"/>
        <v>0.96</v>
      </c>
      <c r="G1255" s="18">
        <v>96</v>
      </c>
      <c r="H1255" s="19">
        <f t="shared" si="1408"/>
        <v>1.08</v>
      </c>
      <c r="I1255" s="20">
        <f t="shared" si="1406"/>
        <v>108.00000000000001</v>
      </c>
      <c r="J1255" s="20">
        <v>339.33600000000001</v>
      </c>
      <c r="K1255" s="19">
        <f t="shared" si="1409"/>
        <v>0.27152683674207245</v>
      </c>
      <c r="L1255" s="19">
        <f t="shared" si="1410"/>
        <v>1.8686451445262409</v>
      </c>
      <c r="M1255" s="19">
        <f t="shared" si="1382"/>
        <v>7.474580578104964E-2</v>
      </c>
      <c r="N1255" s="19">
        <f t="shared" si="1411"/>
        <v>1.7247594683977203</v>
      </c>
      <c r="O1255" s="19">
        <f t="shared" si="1338"/>
        <v>6.8990378735908825E-2</v>
      </c>
      <c r="P1255" s="19">
        <f t="shared" si="1339"/>
        <v>0.14373618451695847</v>
      </c>
      <c r="Q1255" s="19">
        <f t="shared" si="1386"/>
        <v>0.89694966937259557</v>
      </c>
      <c r="R1255" s="19">
        <f t="shared" si="1341"/>
        <v>0.6726561926751109</v>
      </c>
      <c r="S1255" s="19">
        <f t="shared" si="1342"/>
        <v>1.5696058620477065</v>
      </c>
      <c r="T1255" s="19">
        <f t="shared" si="1343"/>
        <v>6.2784234481908258E-2</v>
      </c>
      <c r="U1255" s="21">
        <f t="shared" si="1390"/>
        <v>3.593404612923961</v>
      </c>
    </row>
    <row r="1256" spans="1:21" ht="16" hidden="1" thickBot="1" x14ac:dyDescent="0.25">
      <c r="A1256" s="14"/>
      <c r="B1256" s="15"/>
      <c r="C1256" s="16"/>
      <c r="D1256" s="16"/>
      <c r="E1256" s="17"/>
      <c r="F1256" s="17"/>
      <c r="G1256" s="18"/>
      <c r="H1256" s="19"/>
      <c r="I1256" s="20"/>
      <c r="J1256" s="20"/>
      <c r="K1256" s="19"/>
      <c r="L1256" s="19"/>
      <c r="M1256" s="19"/>
      <c r="N1256" s="19"/>
      <c r="O1256" s="19"/>
      <c r="P1256" s="19"/>
      <c r="Q1256" s="19"/>
      <c r="R1256" s="19"/>
      <c r="S1256" s="19"/>
      <c r="T1256" s="19"/>
      <c r="U1256" s="21"/>
    </row>
    <row r="1257" spans="1:21" ht="16" hidden="1" thickBot="1" x14ac:dyDescent="0.25">
      <c r="A1257" s="14">
        <v>2016</v>
      </c>
      <c r="B1257" s="15" t="s">
        <v>35</v>
      </c>
      <c r="C1257" s="16" t="s">
        <v>22</v>
      </c>
      <c r="D1257" s="16" t="str">
        <f>A1257&amp;"_"&amp;B1257&amp;"_"&amp;C1257</f>
        <v>2016_2016 Sample Plot # 07_Avi</v>
      </c>
      <c r="E1257" s="17">
        <v>1.4</v>
      </c>
      <c r="F1257" s="17">
        <f t="shared" si="1405"/>
        <v>0.64</v>
      </c>
      <c r="G1257" s="18">
        <v>64</v>
      </c>
      <c r="H1257" s="19">
        <f t="shared" si="1408"/>
        <v>1.1200000000000001</v>
      </c>
      <c r="I1257" s="20">
        <f t="shared" si="1406"/>
        <v>112</v>
      </c>
      <c r="J1257" s="20">
        <v>351.904</v>
      </c>
      <c r="K1257" s="19">
        <f t="shared" ref="K1257:K1259" si="1412">2.14*(LOG(H1257,10))+0.2</f>
        <v>0.30532656851418871</v>
      </c>
      <c r="L1257" s="19">
        <f t="shared" ref="L1257:L1259" si="1413">10^K1257</f>
        <v>2.0198846486538922</v>
      </c>
      <c r="M1257" s="19">
        <f t="shared" ref="M1257:M1259" si="1414">L1257*40/1000</f>
        <v>8.0795385946155693E-2</v>
      </c>
      <c r="N1257" s="19">
        <f t="shared" ref="N1257:N1259" si="1415">0.923*L1257</f>
        <v>1.8643535307075425</v>
      </c>
      <c r="O1257" s="19">
        <f t="shared" ref="O1257:O1259" si="1416">N1257*40/1000</f>
        <v>7.4574141228301694E-2</v>
      </c>
      <c r="P1257" s="19">
        <f t="shared" ref="P1257:P1259" si="1417">M1257+O1257</f>
        <v>0.1553695271744574</v>
      </c>
      <c r="Q1257" s="19">
        <f t="shared" ref="Q1257:Q1259" si="1418">L1257*0.48</f>
        <v>0.96954463135386826</v>
      </c>
      <c r="R1257" s="19">
        <f t="shared" ref="R1257:R1259" si="1419">N1257*0.39</f>
        <v>0.72709787697594164</v>
      </c>
      <c r="S1257" s="19">
        <f t="shared" ref="S1257:S1259" si="1420">R1257+Q1257</f>
        <v>1.69664250832981</v>
      </c>
      <c r="T1257" s="19">
        <f t="shared" ref="T1257:T1259" si="1421">S1257*40/1000</f>
        <v>6.7865700333192391E-2</v>
      </c>
      <c r="U1257" s="21">
        <f t="shared" ref="U1257:U1259" si="1422">(L1257+N1257)</f>
        <v>3.8842381793614349</v>
      </c>
    </row>
    <row r="1258" spans="1:21" ht="16" hidden="1" thickBot="1" x14ac:dyDescent="0.25">
      <c r="A1258" s="14">
        <v>2016</v>
      </c>
      <c r="B1258" s="15" t="s">
        <v>35</v>
      </c>
      <c r="C1258" s="16" t="s">
        <v>22</v>
      </c>
      <c r="D1258" s="16" t="str">
        <f>A1258&amp;"_"&amp;B1258&amp;"_"&amp;C1258</f>
        <v>2016_2016 Sample Plot # 07_Avi</v>
      </c>
      <c r="E1258" s="17">
        <v>2.1</v>
      </c>
      <c r="F1258" s="17">
        <f t="shared" si="1405"/>
        <v>0.71</v>
      </c>
      <c r="G1258" s="18">
        <v>71</v>
      </c>
      <c r="H1258" s="19">
        <f t="shared" si="1408"/>
        <v>0.95</v>
      </c>
      <c r="I1258" s="20">
        <f t="shared" si="1406"/>
        <v>95</v>
      </c>
      <c r="J1258" s="20">
        <v>298.49</v>
      </c>
      <c r="K1258" s="19">
        <f t="shared" si="1412"/>
        <v>0.15232851531813418</v>
      </c>
      <c r="L1258" s="19">
        <f t="shared" si="1413"/>
        <v>1.42013135180945</v>
      </c>
      <c r="M1258" s="19">
        <f t="shared" si="1414"/>
        <v>5.6805254072378006E-2</v>
      </c>
      <c r="N1258" s="19">
        <f t="shared" si="1415"/>
        <v>1.3107812377201224</v>
      </c>
      <c r="O1258" s="19">
        <f t="shared" si="1416"/>
        <v>5.2431249508804893E-2</v>
      </c>
      <c r="P1258" s="19">
        <f t="shared" si="1417"/>
        <v>0.10923650358118289</v>
      </c>
      <c r="Q1258" s="19">
        <f t="shared" si="1418"/>
        <v>0.68166304886853601</v>
      </c>
      <c r="R1258" s="19">
        <f t="shared" si="1419"/>
        <v>0.51120468271084774</v>
      </c>
      <c r="S1258" s="19">
        <f t="shared" si="1420"/>
        <v>1.1928677315793839</v>
      </c>
      <c r="T1258" s="19">
        <f t="shared" si="1421"/>
        <v>4.7714709263175351E-2</v>
      </c>
      <c r="U1258" s="21">
        <f t="shared" si="1422"/>
        <v>2.7309125895295727</v>
      </c>
    </row>
    <row r="1259" spans="1:21" ht="16" hidden="1" thickBot="1" x14ac:dyDescent="0.25">
      <c r="A1259" s="14">
        <v>2016</v>
      </c>
      <c r="B1259" s="15" t="s">
        <v>35</v>
      </c>
      <c r="C1259" s="16" t="s">
        <v>22</v>
      </c>
      <c r="D1259" s="16" t="str">
        <f>A1259&amp;"_"&amp;B1259&amp;"_"&amp;C1259</f>
        <v>2016_2016 Sample Plot # 07_Avi</v>
      </c>
      <c r="E1259" s="17">
        <v>1.7</v>
      </c>
      <c r="F1259" s="17">
        <f t="shared" si="1405"/>
        <v>0.93</v>
      </c>
      <c r="G1259" s="18">
        <v>93</v>
      </c>
      <c r="H1259" s="19">
        <f t="shared" si="1408"/>
        <v>1.25</v>
      </c>
      <c r="I1259" s="20">
        <f t="shared" si="1406"/>
        <v>125</v>
      </c>
      <c r="J1259" s="20">
        <v>392.75</v>
      </c>
      <c r="K1259" s="19">
        <f t="shared" si="1412"/>
        <v>0.40738742783724075</v>
      </c>
      <c r="L1259" s="19">
        <f t="shared" si="1413"/>
        <v>2.554979546682298</v>
      </c>
      <c r="M1259" s="19">
        <f t="shared" si="1414"/>
        <v>0.10219918186729192</v>
      </c>
      <c r="N1259" s="19">
        <f t="shared" si="1415"/>
        <v>2.358246121587761</v>
      </c>
      <c r="O1259" s="19">
        <f t="shared" si="1416"/>
        <v>9.432984486351044E-2</v>
      </c>
      <c r="P1259" s="19">
        <f t="shared" si="1417"/>
        <v>0.19652902673080236</v>
      </c>
      <c r="Q1259" s="19">
        <f t="shared" si="1418"/>
        <v>1.226390182407503</v>
      </c>
      <c r="R1259" s="19">
        <f t="shared" si="1419"/>
        <v>0.91971598741922689</v>
      </c>
      <c r="S1259" s="19">
        <f t="shared" si="1420"/>
        <v>2.1461061698267301</v>
      </c>
      <c r="T1259" s="19">
        <f t="shared" si="1421"/>
        <v>8.5844246793069207E-2</v>
      </c>
      <c r="U1259" s="21">
        <f t="shared" si="1422"/>
        <v>4.9132256682700586</v>
      </c>
    </row>
    <row r="1260" spans="1:21" ht="16" hidden="1" thickBot="1" x14ac:dyDescent="0.25">
      <c r="A1260" s="14"/>
      <c r="B1260" s="15"/>
      <c r="C1260" s="16"/>
      <c r="D1260" s="16"/>
      <c r="E1260" s="17"/>
      <c r="F1260" s="17"/>
      <c r="G1260" s="18"/>
      <c r="H1260" s="19"/>
      <c r="I1260" s="20"/>
      <c r="J1260" s="20"/>
      <c r="K1260" s="19"/>
      <c r="L1260" s="19"/>
      <c r="M1260" s="19"/>
      <c r="N1260" s="19"/>
      <c r="O1260" s="19"/>
      <c r="P1260" s="19"/>
      <c r="Q1260" s="19"/>
      <c r="R1260" s="19"/>
      <c r="S1260" s="19"/>
      <c r="T1260" s="19"/>
      <c r="U1260" s="21"/>
    </row>
    <row r="1261" spans="1:21" ht="16" hidden="1" thickBot="1" x14ac:dyDescent="0.25">
      <c r="A1261" s="14">
        <v>2016</v>
      </c>
      <c r="B1261" s="15" t="s">
        <v>35</v>
      </c>
      <c r="C1261" s="16" t="s">
        <v>22</v>
      </c>
      <c r="D1261" s="16" t="str">
        <f>A1261&amp;"_"&amp;B1261&amp;"_"&amp;C1261</f>
        <v>2016_2016 Sample Plot # 07_Avi</v>
      </c>
      <c r="E1261" s="17">
        <v>1.1000000000000001</v>
      </c>
      <c r="F1261" s="17">
        <f t="shared" si="1405"/>
        <v>0.84</v>
      </c>
      <c r="G1261" s="18">
        <v>84</v>
      </c>
      <c r="H1261" s="19">
        <f t="shared" si="1408"/>
        <v>0.98</v>
      </c>
      <c r="I1261" s="20">
        <f t="shared" si="1406"/>
        <v>98</v>
      </c>
      <c r="J1261" s="20">
        <v>307.916</v>
      </c>
      <c r="K1261" s="19">
        <f>2.14*(LOG(H1261,10))+0.2</f>
        <v>0.18122380198193899</v>
      </c>
      <c r="L1261" s="19">
        <f t="shared" ref="L1261" si="1423">10^K1261</f>
        <v>1.517832340035735</v>
      </c>
      <c r="M1261" s="19">
        <f t="shared" ref="M1261" si="1424">L1261*40/1000</f>
        <v>6.0713293601429401E-2</v>
      </c>
      <c r="N1261" s="19">
        <f t="shared" ref="N1261" si="1425">0.923*L1261</f>
        <v>1.4009592498529835</v>
      </c>
      <c r="O1261" s="19">
        <f t="shared" ref="O1261" si="1426">N1261*40/1000</f>
        <v>5.6038369994119333E-2</v>
      </c>
      <c r="P1261" s="19">
        <f t="shared" ref="P1261" si="1427">M1261+O1261</f>
        <v>0.11675166359554873</v>
      </c>
      <c r="Q1261" s="19">
        <f t="shared" ref="Q1261" si="1428">L1261*0.48</f>
        <v>0.72855952321715278</v>
      </c>
      <c r="R1261" s="19">
        <f t="shared" ref="R1261" si="1429">N1261*0.39</f>
        <v>0.54637410744266357</v>
      </c>
      <c r="S1261" s="19">
        <f t="shared" ref="S1261" si="1430">R1261+Q1261</f>
        <v>1.2749336306598162</v>
      </c>
      <c r="T1261" s="19">
        <f t="shared" ref="T1261" si="1431">S1261*40/1000</f>
        <v>5.0997345226392654E-2</v>
      </c>
      <c r="U1261" s="21">
        <f t="shared" ref="U1261" si="1432">(L1261+N1261)</f>
        <v>2.9187915898887185</v>
      </c>
    </row>
    <row r="1262" spans="1:21" ht="16" hidden="1" thickBot="1" x14ac:dyDescent="0.25">
      <c r="A1262" s="14"/>
      <c r="B1262" s="15"/>
      <c r="C1262" s="16"/>
      <c r="D1262" s="16"/>
      <c r="E1262" s="17"/>
      <c r="F1262" s="17"/>
      <c r="G1262" s="18"/>
      <c r="H1262" s="19"/>
      <c r="I1262" s="20"/>
      <c r="J1262" s="20"/>
      <c r="K1262" s="19"/>
      <c r="L1262" s="19"/>
      <c r="M1262" s="19"/>
      <c r="N1262" s="19"/>
      <c r="O1262" s="19"/>
      <c r="P1262" s="19"/>
      <c r="Q1262" s="19"/>
      <c r="R1262" s="19"/>
      <c r="S1262" s="19"/>
      <c r="T1262" s="19"/>
      <c r="U1262" s="21"/>
    </row>
    <row r="1263" spans="1:21" ht="16" hidden="1" thickBot="1" x14ac:dyDescent="0.25">
      <c r="A1263" s="14">
        <v>2016</v>
      </c>
      <c r="B1263" s="15" t="s">
        <v>35</v>
      </c>
      <c r="C1263" s="16" t="s">
        <v>22</v>
      </c>
      <c r="D1263" s="16" t="str">
        <f>A1263&amp;"_"&amp;B1263&amp;"_"&amp;C1263</f>
        <v>2016_2016 Sample Plot # 07_Avi</v>
      </c>
      <c r="E1263" s="17">
        <v>2.6</v>
      </c>
      <c r="F1263" s="17">
        <f t="shared" si="1405"/>
        <v>0.88</v>
      </c>
      <c r="G1263" s="18">
        <v>88</v>
      </c>
      <c r="H1263" s="19">
        <f t="shared" si="1408"/>
        <v>1.05</v>
      </c>
      <c r="I1263" s="20">
        <f t="shared" si="1406"/>
        <v>105</v>
      </c>
      <c r="J1263" s="20">
        <v>329.90999999999997</v>
      </c>
      <c r="K1263" s="19">
        <f t="shared" ref="K1263:K1264" si="1433">2.14*(LOG(H1263,10))+0.2</f>
        <v>0.24534510000966753</v>
      </c>
      <c r="L1263" s="19">
        <f t="shared" ref="L1263:L1264" si="1434">10^K1263</f>
        <v>1.7593210541239124</v>
      </c>
      <c r="M1263" s="19">
        <f t="shared" ref="M1263:M1264" si="1435">L1263*40/1000</f>
        <v>7.0372842164956498E-2</v>
      </c>
      <c r="N1263" s="19">
        <f t="shared" ref="N1263:N1264" si="1436">0.923*L1263</f>
        <v>1.6238533329563711</v>
      </c>
      <c r="O1263" s="19">
        <f t="shared" ref="O1263:O1264" si="1437">N1263*40/1000</f>
        <v>6.495413331825485E-2</v>
      </c>
      <c r="P1263" s="19">
        <f t="shared" ref="P1263:P1264" si="1438">M1263+O1263</f>
        <v>0.13532697548321135</v>
      </c>
      <c r="Q1263" s="19">
        <f t="shared" ref="Q1263:Q1264" si="1439">L1263*0.48</f>
        <v>0.84447410597947792</v>
      </c>
      <c r="R1263" s="19">
        <f t="shared" ref="R1263:R1264" si="1440">N1263*0.39</f>
        <v>0.63330279985298477</v>
      </c>
      <c r="S1263" s="19">
        <f t="shared" ref="S1263:S1264" si="1441">R1263+Q1263</f>
        <v>1.4777769058324628</v>
      </c>
      <c r="T1263" s="19">
        <f t="shared" ref="T1263:T1264" si="1442">S1263*40/1000</f>
        <v>5.9111076233298511E-2</v>
      </c>
      <c r="U1263" s="21">
        <f t="shared" ref="U1263:U1264" si="1443">(L1263+N1263)</f>
        <v>3.3831743870802837</v>
      </c>
    </row>
    <row r="1264" spans="1:21" ht="16" hidden="1" thickBot="1" x14ac:dyDescent="0.25">
      <c r="A1264" s="14">
        <v>2016</v>
      </c>
      <c r="B1264" s="15" t="s">
        <v>35</v>
      </c>
      <c r="C1264" s="16" t="s">
        <v>22</v>
      </c>
      <c r="D1264" s="16" t="str">
        <f>A1264&amp;"_"&amp;B1264&amp;"_"&amp;C1264</f>
        <v>2016_2016 Sample Plot # 07_Avi</v>
      </c>
      <c r="E1264" s="17">
        <v>2.1</v>
      </c>
      <c r="F1264" s="17">
        <f t="shared" si="1405"/>
        <v>0.88</v>
      </c>
      <c r="G1264" s="18">
        <v>88</v>
      </c>
      <c r="H1264" s="19">
        <f t="shared" si="1408"/>
        <v>0.97</v>
      </c>
      <c r="I1264" s="20">
        <f t="shared" si="1406"/>
        <v>97</v>
      </c>
      <c r="J1264" s="20">
        <v>304.774</v>
      </c>
      <c r="K1264" s="19">
        <f t="shared" si="1433"/>
        <v>0.17169151132976396</v>
      </c>
      <c r="L1264" s="19">
        <f t="shared" si="1434"/>
        <v>1.4848805251618</v>
      </c>
      <c r="M1264" s="19">
        <f t="shared" si="1435"/>
        <v>5.9395221006472002E-2</v>
      </c>
      <c r="N1264" s="19">
        <f t="shared" si="1436"/>
        <v>1.3705447247243414</v>
      </c>
      <c r="O1264" s="19">
        <f t="shared" si="1437"/>
        <v>5.4821788988973656E-2</v>
      </c>
      <c r="P1264" s="19">
        <f t="shared" si="1438"/>
        <v>0.11421700999544565</v>
      </c>
      <c r="Q1264" s="19">
        <f t="shared" si="1439"/>
        <v>0.71274265207766396</v>
      </c>
      <c r="R1264" s="19">
        <f t="shared" si="1440"/>
        <v>0.5345124426424932</v>
      </c>
      <c r="S1264" s="19">
        <f t="shared" si="1441"/>
        <v>1.2472550947201571</v>
      </c>
      <c r="T1264" s="19">
        <f t="shared" si="1442"/>
        <v>4.9890203788806285E-2</v>
      </c>
      <c r="U1264" s="21">
        <f t="shared" si="1443"/>
        <v>2.8554252498861414</v>
      </c>
    </row>
    <row r="1265" spans="1:21" ht="16" hidden="1" thickBot="1" x14ac:dyDescent="0.25">
      <c r="A1265" s="14"/>
      <c r="B1265" s="15"/>
      <c r="C1265" s="16"/>
      <c r="D1265" s="16"/>
      <c r="E1265" s="17"/>
      <c r="F1265" s="17"/>
      <c r="G1265" s="18"/>
      <c r="H1265" s="19"/>
      <c r="I1265" s="20"/>
      <c r="J1265" s="20"/>
      <c r="K1265" s="19"/>
      <c r="L1265" s="19"/>
      <c r="M1265" s="19"/>
      <c r="N1265" s="19"/>
      <c r="O1265" s="19"/>
      <c r="P1265" s="19"/>
      <c r="Q1265" s="19"/>
      <c r="R1265" s="19"/>
      <c r="S1265" s="19"/>
      <c r="T1265" s="19"/>
      <c r="U1265" s="21"/>
    </row>
    <row r="1266" spans="1:21" ht="16" hidden="1" thickBot="1" x14ac:dyDescent="0.25">
      <c r="A1266" s="14">
        <v>2016</v>
      </c>
      <c r="B1266" s="15" t="s">
        <v>35</v>
      </c>
      <c r="C1266" s="16" t="s">
        <v>22</v>
      </c>
      <c r="D1266" s="16" t="str">
        <f>A1266&amp;"_"&amp;B1266&amp;"_"&amp;C1266</f>
        <v>2016_2016 Sample Plot # 07_Avi</v>
      </c>
      <c r="E1266" s="17">
        <v>2.1</v>
      </c>
      <c r="F1266" s="17">
        <f t="shared" si="1405"/>
        <v>0.93</v>
      </c>
      <c r="G1266" s="18">
        <v>93</v>
      </c>
      <c r="H1266" s="19">
        <f t="shared" si="1408"/>
        <v>0.86</v>
      </c>
      <c r="I1266" s="20">
        <f t="shared" si="1406"/>
        <v>86</v>
      </c>
      <c r="J1266" s="20">
        <v>270.21199999999999</v>
      </c>
      <c r="K1266" s="19">
        <f>2.14*(LOG(H1266,10))+0.2</f>
        <v>5.9826685661234918E-2</v>
      </c>
      <c r="L1266" s="19">
        <f t="shared" ref="L1266" si="1444">10^K1266</f>
        <v>1.1476955180822297</v>
      </c>
      <c r="M1266" s="19">
        <f t="shared" ref="M1266" si="1445">L1266*40/1000</f>
        <v>4.5907820723289194E-2</v>
      </c>
      <c r="N1266" s="19">
        <f t="shared" ref="N1266" si="1446">0.923*L1266</f>
        <v>1.0593229631898982</v>
      </c>
      <c r="O1266" s="19">
        <f t="shared" ref="O1266" si="1447">N1266*40/1000</f>
        <v>4.2372918527595928E-2</v>
      </c>
      <c r="P1266" s="19">
        <f t="shared" ref="P1266" si="1448">M1266+O1266</f>
        <v>8.8280739250885115E-2</v>
      </c>
      <c r="Q1266" s="19">
        <f t="shared" ref="Q1266" si="1449">L1266*0.48</f>
        <v>0.55089384867947022</v>
      </c>
      <c r="R1266" s="19">
        <f t="shared" ref="R1266" si="1450">N1266*0.39</f>
        <v>0.4131359556440603</v>
      </c>
      <c r="S1266" s="19">
        <f t="shared" ref="S1266" si="1451">R1266+Q1266</f>
        <v>0.96402980432353047</v>
      </c>
      <c r="T1266" s="19">
        <f t="shared" ref="T1266" si="1452">S1266*40/1000</f>
        <v>3.8561192172941218E-2</v>
      </c>
      <c r="U1266" s="21">
        <f t="shared" ref="U1266" si="1453">(L1266+N1266)</f>
        <v>2.2070184812721276</v>
      </c>
    </row>
    <row r="1267" spans="1:21" ht="16" hidden="1" thickBot="1" x14ac:dyDescent="0.25">
      <c r="A1267" s="14"/>
      <c r="B1267" s="15"/>
      <c r="C1267" s="16"/>
      <c r="D1267" s="16"/>
      <c r="E1267" s="17"/>
      <c r="F1267" s="17"/>
      <c r="G1267" s="18"/>
      <c r="H1267" s="19"/>
      <c r="I1267" s="20"/>
      <c r="J1267" s="20"/>
      <c r="K1267" s="19"/>
      <c r="L1267" s="19"/>
      <c r="M1267" s="19"/>
      <c r="N1267" s="19"/>
      <c r="O1267" s="19"/>
      <c r="P1267" s="19"/>
      <c r="Q1267" s="19"/>
      <c r="R1267" s="19"/>
      <c r="S1267" s="19"/>
      <c r="T1267" s="19"/>
      <c r="U1267" s="21"/>
    </row>
    <row r="1268" spans="1:21" ht="16" hidden="1" thickBot="1" x14ac:dyDescent="0.25">
      <c r="A1268" s="14">
        <v>2016</v>
      </c>
      <c r="B1268" s="15" t="s">
        <v>35</v>
      </c>
      <c r="C1268" s="16" t="s">
        <v>22</v>
      </c>
      <c r="D1268" s="16" t="str">
        <f>A1268&amp;"_"&amp;B1268&amp;"_"&amp;C1268</f>
        <v>2016_2016 Sample Plot # 07_Avi</v>
      </c>
      <c r="E1268" s="17">
        <v>1.6</v>
      </c>
      <c r="F1268" s="17">
        <f t="shared" si="1405"/>
        <v>0.62</v>
      </c>
      <c r="G1268" s="18">
        <v>62</v>
      </c>
      <c r="H1268" s="19">
        <f t="shared" si="1408"/>
        <v>1.1000000000000001</v>
      </c>
      <c r="I1268" s="20">
        <f t="shared" si="1406"/>
        <v>110</v>
      </c>
      <c r="J1268" s="20">
        <v>345.62</v>
      </c>
      <c r="K1268" s="19">
        <f>2.14*(LOG(H1268,10))+0.2</f>
        <v>0.28858034623860168</v>
      </c>
      <c r="L1268" s="19">
        <f t="shared" ref="L1268" si="1454">10^K1268</f>
        <v>1.9434812104687251</v>
      </c>
      <c r="M1268" s="19">
        <f t="shared" ref="M1268" si="1455">L1268*40/1000</f>
        <v>7.7739248418749005E-2</v>
      </c>
      <c r="N1268" s="19">
        <f t="shared" ref="N1268" si="1456">0.923*L1268</f>
        <v>1.7938331572626334</v>
      </c>
      <c r="O1268" s="19">
        <f t="shared" ref="O1268" si="1457">N1268*40/1000</f>
        <v>7.1753326290505334E-2</v>
      </c>
      <c r="P1268" s="19">
        <f t="shared" ref="P1268" si="1458">M1268+O1268</f>
        <v>0.14949257470925434</v>
      </c>
      <c r="Q1268" s="19">
        <f t="shared" ref="Q1268" si="1459">L1268*0.48</f>
        <v>0.932870981024988</v>
      </c>
      <c r="R1268" s="19">
        <f t="shared" ref="R1268" si="1460">N1268*0.39</f>
        <v>0.69959493133242701</v>
      </c>
      <c r="S1268" s="19">
        <f t="shared" ref="S1268" si="1461">R1268+Q1268</f>
        <v>1.632465912357415</v>
      </c>
      <c r="T1268" s="19">
        <f t="shared" ref="T1268" si="1462">S1268*40/1000</f>
        <v>6.5298636494296597E-2</v>
      </c>
      <c r="U1268" s="21">
        <f t="shared" ref="U1268" si="1463">(L1268+N1268)</f>
        <v>3.7373143677313587</v>
      </c>
    </row>
    <row r="1269" spans="1:21" ht="16" hidden="1" thickBot="1" x14ac:dyDescent="0.25">
      <c r="A1269" s="14"/>
      <c r="B1269" s="15"/>
      <c r="C1269" s="16"/>
      <c r="D1269" s="16"/>
      <c r="E1269" s="17"/>
      <c r="F1269" s="17"/>
      <c r="G1269" s="18"/>
      <c r="H1269" s="19"/>
      <c r="I1269" s="20"/>
      <c r="J1269" s="20"/>
      <c r="K1269" s="19"/>
      <c r="L1269" s="19"/>
      <c r="M1269" s="19"/>
      <c r="N1269" s="19"/>
      <c r="O1269" s="19"/>
      <c r="P1269" s="19"/>
      <c r="Q1269" s="19"/>
      <c r="R1269" s="19"/>
      <c r="S1269" s="19"/>
      <c r="T1269" s="19"/>
      <c r="U1269" s="21"/>
    </row>
    <row r="1270" spans="1:21" ht="16" hidden="1" thickBot="1" x14ac:dyDescent="0.25">
      <c r="A1270" s="38">
        <v>2016</v>
      </c>
      <c r="B1270" s="39" t="s">
        <v>35</v>
      </c>
      <c r="C1270" s="40" t="s">
        <v>22</v>
      </c>
      <c r="D1270" s="40" t="str">
        <f>A1270&amp;"_"&amp;B1270&amp;"_"&amp;C1270</f>
        <v>2016_2016 Sample Plot # 07_Avi</v>
      </c>
      <c r="E1270" s="41">
        <v>1.9</v>
      </c>
      <c r="F1270" s="41">
        <f t="shared" si="1405"/>
        <v>0.62</v>
      </c>
      <c r="G1270" s="42">
        <v>62</v>
      </c>
      <c r="H1270" s="43">
        <f t="shared" si="1408"/>
        <v>1.03</v>
      </c>
      <c r="I1270" s="44">
        <f t="shared" si="1406"/>
        <v>103</v>
      </c>
      <c r="J1270" s="44">
        <v>323.62599999999998</v>
      </c>
      <c r="K1270" s="43">
        <f>2.14*(LOG(H1270,10))+0.2</f>
        <v>0.22747166086906856</v>
      </c>
      <c r="L1270" s="43">
        <f t="shared" ref="L1270" si="1464">10^K1270</f>
        <v>1.6883856832214166</v>
      </c>
      <c r="M1270" s="43">
        <f t="shared" ref="M1270" si="1465">L1270*40/1000</f>
        <v>6.7535427328856659E-2</v>
      </c>
      <c r="N1270" s="43">
        <f t="shared" ref="N1270" si="1466">0.923*L1270</f>
        <v>1.5583799856133675</v>
      </c>
      <c r="O1270" s="43">
        <f t="shared" ref="O1270" si="1467">N1270*40/1000</f>
        <v>6.23351994245347E-2</v>
      </c>
      <c r="P1270" s="43">
        <f t="shared" ref="P1270" si="1468">M1270+O1270</f>
        <v>0.12987062675339137</v>
      </c>
      <c r="Q1270" s="43">
        <f t="shared" ref="Q1270" si="1469">L1270*0.48</f>
        <v>0.81042512794627997</v>
      </c>
      <c r="R1270" s="43">
        <f t="shared" ref="R1270" si="1470">N1270*0.39</f>
        <v>0.60776819438921337</v>
      </c>
      <c r="S1270" s="43">
        <f t="shared" ref="S1270" si="1471">R1270+Q1270</f>
        <v>1.4181933223354934</v>
      </c>
      <c r="T1270" s="43">
        <f t="shared" ref="T1270" si="1472">S1270*40/1000</f>
        <v>5.6727732893419744E-2</v>
      </c>
      <c r="U1270" s="45">
        <f t="shared" ref="U1270" si="1473">(L1270+N1270)</f>
        <v>3.2467656688347839</v>
      </c>
    </row>
    <row r="1271" spans="1:21" ht="16" hidden="1" thickBot="1" x14ac:dyDescent="0.25">
      <c r="A1271" s="6"/>
      <c r="B1271" s="7"/>
      <c r="C1271" s="8"/>
      <c r="D1271" s="8"/>
      <c r="E1271" s="9"/>
      <c r="F1271" s="9"/>
      <c r="G1271" s="10"/>
      <c r="H1271" s="11"/>
      <c r="I1271" s="12"/>
      <c r="J1271" s="12"/>
      <c r="K1271" s="11"/>
      <c r="L1271" s="11"/>
      <c r="M1271" s="11"/>
      <c r="N1271" s="11"/>
      <c r="O1271" s="11"/>
      <c r="P1271" s="11"/>
      <c r="Q1271" s="11"/>
      <c r="R1271" s="11"/>
      <c r="S1271" s="11"/>
      <c r="T1271" s="11"/>
      <c r="U1271" s="13"/>
    </row>
    <row r="1272" spans="1:21" ht="16" hidden="1" thickBot="1" x14ac:dyDescent="0.25">
      <c r="A1272" s="14">
        <v>2016</v>
      </c>
      <c r="B1272" s="15" t="s">
        <v>36</v>
      </c>
      <c r="C1272" s="16" t="s">
        <v>22</v>
      </c>
      <c r="D1272" s="16" t="str">
        <f t="shared" ref="D1272:D1282" si="1474">A1272&amp;"_"&amp;B1272&amp;"_"&amp;C1272</f>
        <v>2016_2016 Sample Plot # 08_Avi</v>
      </c>
      <c r="E1272" s="17">
        <v>2.2999999999999998</v>
      </c>
      <c r="F1272" s="17">
        <f t="shared" si="1405"/>
        <v>0.9</v>
      </c>
      <c r="G1272" s="18">
        <v>90</v>
      </c>
      <c r="H1272" s="19">
        <f t="shared" si="1408"/>
        <v>1.08</v>
      </c>
      <c r="I1272" s="20">
        <f t="shared" si="1406"/>
        <v>108.00000000000001</v>
      </c>
      <c r="J1272" s="20">
        <v>339.33600000000001</v>
      </c>
      <c r="K1272" s="19">
        <f t="shared" ref="K1272:K1282" si="1475">2.14*(LOG(H1272,10))+0.2</f>
        <v>0.27152683674207245</v>
      </c>
      <c r="L1272" s="19">
        <f t="shared" ref="L1272:L1282" si="1476">10^K1272</f>
        <v>1.8686451445262409</v>
      </c>
      <c r="M1272" s="19">
        <f t="shared" ref="M1272:M1335" si="1477">L1272*40/1000</f>
        <v>7.474580578104964E-2</v>
      </c>
      <c r="N1272" s="19">
        <f t="shared" ref="N1272:N1282" si="1478">0.923*L1272</f>
        <v>1.7247594683977203</v>
      </c>
      <c r="O1272" s="19">
        <f t="shared" ref="O1272:O1335" si="1479">N1272*40/1000</f>
        <v>6.8990378735908825E-2</v>
      </c>
      <c r="P1272" s="19">
        <f t="shared" ref="P1272:P1335" si="1480">M1272+O1272</f>
        <v>0.14373618451695847</v>
      </c>
      <c r="Q1272" s="19">
        <f t="shared" ref="Q1272:Q1335" si="1481">L1272*0.48</f>
        <v>0.89694966937259557</v>
      </c>
      <c r="R1272" s="19">
        <f t="shared" ref="R1272:R1335" si="1482">N1272*0.39</f>
        <v>0.6726561926751109</v>
      </c>
      <c r="S1272" s="19">
        <f t="shared" ref="S1272:S1335" si="1483">R1272+Q1272</f>
        <v>1.5696058620477065</v>
      </c>
      <c r="T1272" s="19">
        <f t="shared" ref="T1272:T1335" si="1484">S1272*40/1000</f>
        <v>6.2784234481908258E-2</v>
      </c>
      <c r="U1272" s="21">
        <f t="shared" ref="U1272:U1335" si="1485">(L1272+N1272)</f>
        <v>3.593404612923961</v>
      </c>
    </row>
    <row r="1273" spans="1:21" ht="16" hidden="1" thickBot="1" x14ac:dyDescent="0.25">
      <c r="A1273" s="14">
        <v>2016</v>
      </c>
      <c r="B1273" s="15" t="s">
        <v>36</v>
      </c>
      <c r="C1273" s="16" t="s">
        <v>22</v>
      </c>
      <c r="D1273" s="16" t="str">
        <f t="shared" si="1474"/>
        <v>2016_2016 Sample Plot # 08_Avi</v>
      </c>
      <c r="E1273" s="17">
        <v>1.8</v>
      </c>
      <c r="F1273" s="17">
        <f t="shared" si="1405"/>
        <v>0.75</v>
      </c>
      <c r="G1273" s="18">
        <v>75</v>
      </c>
      <c r="H1273" s="19">
        <f t="shared" si="1408"/>
        <v>0.85</v>
      </c>
      <c r="I1273" s="20">
        <f t="shared" si="1406"/>
        <v>85</v>
      </c>
      <c r="J1273" s="20">
        <v>267.07</v>
      </c>
      <c r="K1273" s="19">
        <f t="shared" si="1475"/>
        <v>4.8956501028586452E-2</v>
      </c>
      <c r="L1273" s="19">
        <f t="shared" si="1476"/>
        <v>1.1193257660906129</v>
      </c>
      <c r="M1273" s="19">
        <f t="shared" si="1477"/>
        <v>4.4773030643624513E-2</v>
      </c>
      <c r="N1273" s="19">
        <f t="shared" si="1478"/>
        <v>1.0331376821016358</v>
      </c>
      <c r="O1273" s="19">
        <f t="shared" si="1479"/>
        <v>4.1325507284065428E-2</v>
      </c>
      <c r="P1273" s="19">
        <f t="shared" si="1480"/>
        <v>8.6098537927689942E-2</v>
      </c>
      <c r="Q1273" s="19">
        <f t="shared" si="1481"/>
        <v>0.53727636772349419</v>
      </c>
      <c r="R1273" s="19">
        <f t="shared" si="1482"/>
        <v>0.40292369601963796</v>
      </c>
      <c r="S1273" s="19">
        <f t="shared" si="1483"/>
        <v>0.94020006374313214</v>
      </c>
      <c r="T1273" s="19">
        <f t="shared" si="1484"/>
        <v>3.7608002549725288E-2</v>
      </c>
      <c r="U1273" s="21">
        <f t="shared" si="1485"/>
        <v>2.1524634481922487</v>
      </c>
    </row>
    <row r="1274" spans="1:21" ht="16" hidden="1" thickBot="1" x14ac:dyDescent="0.25">
      <c r="A1274" s="14">
        <v>2016</v>
      </c>
      <c r="B1274" s="15" t="s">
        <v>36</v>
      </c>
      <c r="C1274" s="16" t="s">
        <v>22</v>
      </c>
      <c r="D1274" s="16" t="str">
        <f t="shared" si="1474"/>
        <v>2016_2016 Sample Plot # 08_Avi</v>
      </c>
      <c r="E1274" s="17">
        <v>1.7</v>
      </c>
      <c r="F1274" s="17">
        <f t="shared" si="1405"/>
        <v>0.67</v>
      </c>
      <c r="G1274" s="18">
        <v>67</v>
      </c>
      <c r="H1274" s="19">
        <f t="shared" si="1408"/>
        <v>1.1000000000000001</v>
      </c>
      <c r="I1274" s="20">
        <f t="shared" si="1406"/>
        <v>110</v>
      </c>
      <c r="J1274" s="20">
        <v>345.62</v>
      </c>
      <c r="K1274" s="19">
        <f t="shared" si="1475"/>
        <v>0.28858034623860168</v>
      </c>
      <c r="L1274" s="19">
        <f t="shared" si="1476"/>
        <v>1.9434812104687251</v>
      </c>
      <c r="M1274" s="19">
        <f t="shared" si="1477"/>
        <v>7.7739248418749005E-2</v>
      </c>
      <c r="N1274" s="19">
        <f t="shared" si="1478"/>
        <v>1.7938331572626334</v>
      </c>
      <c r="O1274" s="19">
        <f t="shared" si="1479"/>
        <v>7.1753326290505334E-2</v>
      </c>
      <c r="P1274" s="19">
        <f t="shared" si="1480"/>
        <v>0.14949257470925434</v>
      </c>
      <c r="Q1274" s="19">
        <f t="shared" si="1481"/>
        <v>0.932870981024988</v>
      </c>
      <c r="R1274" s="19">
        <f t="shared" si="1482"/>
        <v>0.69959493133242701</v>
      </c>
      <c r="S1274" s="19">
        <f t="shared" si="1483"/>
        <v>1.632465912357415</v>
      </c>
      <c r="T1274" s="19">
        <f t="shared" si="1484"/>
        <v>6.5298636494296597E-2</v>
      </c>
      <c r="U1274" s="21">
        <f t="shared" si="1485"/>
        <v>3.7373143677313587</v>
      </c>
    </row>
    <row r="1275" spans="1:21" ht="16" hidden="1" thickBot="1" x14ac:dyDescent="0.25">
      <c r="A1275" s="14">
        <v>2016</v>
      </c>
      <c r="B1275" s="15" t="s">
        <v>36</v>
      </c>
      <c r="C1275" s="16" t="s">
        <v>22</v>
      </c>
      <c r="D1275" s="16" t="str">
        <f t="shared" si="1474"/>
        <v>2016_2016 Sample Plot # 08_Avi</v>
      </c>
      <c r="E1275" s="17">
        <v>2.1</v>
      </c>
      <c r="F1275" s="17">
        <f t="shared" si="1405"/>
        <v>0.97</v>
      </c>
      <c r="G1275" s="18">
        <v>97</v>
      </c>
      <c r="H1275" s="19">
        <f t="shared" si="1408"/>
        <v>1.04</v>
      </c>
      <c r="I1275" s="20">
        <f t="shared" si="1406"/>
        <v>104</v>
      </c>
      <c r="J1275" s="20">
        <v>326.76799999999997</v>
      </c>
      <c r="K1275" s="19">
        <f t="shared" si="1475"/>
        <v>0.23645134609939</v>
      </c>
      <c r="L1275" s="19">
        <f t="shared" si="1476"/>
        <v>1.723658979131953</v>
      </c>
      <c r="M1275" s="19">
        <f t="shared" si="1477"/>
        <v>6.8946359165278123E-2</v>
      </c>
      <c r="N1275" s="19">
        <f t="shared" si="1478"/>
        <v>1.5909372377387927</v>
      </c>
      <c r="O1275" s="19">
        <f t="shared" si="1479"/>
        <v>6.3637489509551712E-2</v>
      </c>
      <c r="P1275" s="19">
        <f t="shared" si="1480"/>
        <v>0.13258384867482984</v>
      </c>
      <c r="Q1275" s="19">
        <f t="shared" si="1481"/>
        <v>0.82735630998333742</v>
      </c>
      <c r="R1275" s="19">
        <f t="shared" si="1482"/>
        <v>0.62046552271812916</v>
      </c>
      <c r="S1275" s="19">
        <f t="shared" si="1483"/>
        <v>1.4478218327014667</v>
      </c>
      <c r="T1275" s="19">
        <f t="shared" si="1484"/>
        <v>5.7912873308058666E-2</v>
      </c>
      <c r="U1275" s="21">
        <f t="shared" si="1485"/>
        <v>3.3145962168707457</v>
      </c>
    </row>
    <row r="1276" spans="1:21" ht="16" hidden="1" thickBot="1" x14ac:dyDescent="0.25">
      <c r="A1276" s="14">
        <v>2016</v>
      </c>
      <c r="B1276" s="15" t="s">
        <v>36</v>
      </c>
      <c r="C1276" s="16" t="s">
        <v>22</v>
      </c>
      <c r="D1276" s="16" t="str">
        <f t="shared" si="1474"/>
        <v>2016_2016 Sample Plot # 08_Avi</v>
      </c>
      <c r="E1276" s="17">
        <v>2.8</v>
      </c>
      <c r="F1276" s="17">
        <f t="shared" si="1405"/>
        <v>1.3</v>
      </c>
      <c r="G1276" s="18">
        <v>130</v>
      </c>
      <c r="H1276" s="19">
        <f t="shared" si="1408"/>
        <v>1.54</v>
      </c>
      <c r="I1276" s="20">
        <f t="shared" si="1406"/>
        <v>154</v>
      </c>
      <c r="J1276" s="20">
        <v>483.86799999999999</v>
      </c>
      <c r="K1276" s="19">
        <f t="shared" si="1475"/>
        <v>0.60129434259003101</v>
      </c>
      <c r="L1276" s="19">
        <f t="shared" si="1476"/>
        <v>3.9929543270030372</v>
      </c>
      <c r="M1276" s="19">
        <f t="shared" si="1477"/>
        <v>0.15971817308012148</v>
      </c>
      <c r="N1276" s="19">
        <f t="shared" si="1478"/>
        <v>3.6854968438238034</v>
      </c>
      <c r="O1276" s="19">
        <f t="shared" si="1479"/>
        <v>0.14741987375295212</v>
      </c>
      <c r="P1276" s="19">
        <f t="shared" si="1480"/>
        <v>0.30713804683307361</v>
      </c>
      <c r="Q1276" s="19">
        <f t="shared" si="1481"/>
        <v>1.9166180769614578</v>
      </c>
      <c r="R1276" s="19">
        <f t="shared" si="1482"/>
        <v>1.4373437690912834</v>
      </c>
      <c r="S1276" s="19">
        <f t="shared" si="1483"/>
        <v>3.3539618460527412</v>
      </c>
      <c r="T1276" s="19">
        <f t="shared" si="1484"/>
        <v>0.13415847384210966</v>
      </c>
      <c r="U1276" s="21">
        <f t="shared" si="1485"/>
        <v>7.6784511708268406</v>
      </c>
    </row>
    <row r="1277" spans="1:21" ht="16" hidden="1" thickBot="1" x14ac:dyDescent="0.25">
      <c r="A1277" s="14">
        <v>2016</v>
      </c>
      <c r="B1277" s="15" t="s">
        <v>36</v>
      </c>
      <c r="C1277" s="16" t="s">
        <v>22</v>
      </c>
      <c r="D1277" s="16" t="str">
        <f t="shared" si="1474"/>
        <v>2016_2016 Sample Plot # 08_Avi</v>
      </c>
      <c r="E1277" s="17">
        <v>2.2999999999999998</v>
      </c>
      <c r="F1277" s="17">
        <f t="shared" si="1405"/>
        <v>1.3</v>
      </c>
      <c r="G1277" s="18">
        <v>130</v>
      </c>
      <c r="H1277" s="19">
        <f t="shared" si="1408"/>
        <v>1.48</v>
      </c>
      <c r="I1277" s="20">
        <f t="shared" si="1406"/>
        <v>148</v>
      </c>
      <c r="J1277" s="20">
        <v>465.01599999999996</v>
      </c>
      <c r="K1277" s="19">
        <f t="shared" si="1475"/>
        <v>0.56436007094520879</v>
      </c>
      <c r="L1277" s="19">
        <f t="shared" si="1476"/>
        <v>3.6674151181782855</v>
      </c>
      <c r="M1277" s="19">
        <f t="shared" si="1477"/>
        <v>0.14669660472713142</v>
      </c>
      <c r="N1277" s="19">
        <f t="shared" si="1478"/>
        <v>3.3850241540785575</v>
      </c>
      <c r="O1277" s="19">
        <f t="shared" si="1479"/>
        <v>0.13540096616314229</v>
      </c>
      <c r="P1277" s="19">
        <f t="shared" si="1480"/>
        <v>0.28209757089027371</v>
      </c>
      <c r="Q1277" s="19">
        <f t="shared" si="1481"/>
        <v>1.760359256725577</v>
      </c>
      <c r="R1277" s="19">
        <f t="shared" si="1482"/>
        <v>1.3201594200906375</v>
      </c>
      <c r="S1277" s="19">
        <f t="shared" si="1483"/>
        <v>3.0805186768162143</v>
      </c>
      <c r="T1277" s="19">
        <f t="shared" si="1484"/>
        <v>0.12322074707264857</v>
      </c>
      <c r="U1277" s="21">
        <f t="shared" si="1485"/>
        <v>7.0524392722568425</v>
      </c>
    </row>
    <row r="1278" spans="1:21" ht="16" hidden="1" thickBot="1" x14ac:dyDescent="0.25">
      <c r="A1278" s="14">
        <v>2016</v>
      </c>
      <c r="B1278" s="15" t="s">
        <v>36</v>
      </c>
      <c r="C1278" s="16" t="s">
        <v>22</v>
      </c>
      <c r="D1278" s="16" t="str">
        <f t="shared" si="1474"/>
        <v>2016_2016 Sample Plot # 08_Avi</v>
      </c>
      <c r="E1278" s="17">
        <v>6.5</v>
      </c>
      <c r="F1278" s="17">
        <f t="shared" si="1405"/>
        <v>1.3</v>
      </c>
      <c r="G1278" s="18">
        <v>130</v>
      </c>
      <c r="H1278" s="19">
        <f t="shared" si="1408"/>
        <v>3.3</v>
      </c>
      <c r="I1278" s="20">
        <f t="shared" si="1406"/>
        <v>330</v>
      </c>
      <c r="J1278" s="20">
        <v>1036.8599999999999</v>
      </c>
      <c r="K1278" s="19">
        <f t="shared" si="1475"/>
        <v>1.3096198313386791</v>
      </c>
      <c r="L1278" s="19">
        <f t="shared" si="1476"/>
        <v>20.399514491482336</v>
      </c>
      <c r="M1278" s="19">
        <f t="shared" si="1477"/>
        <v>0.81598057965929338</v>
      </c>
      <c r="N1278" s="19">
        <f t="shared" si="1478"/>
        <v>18.828751875638197</v>
      </c>
      <c r="O1278" s="19">
        <f t="shared" si="1479"/>
        <v>0.75315007502552789</v>
      </c>
      <c r="P1278" s="19">
        <f t="shared" si="1480"/>
        <v>1.5691306546848214</v>
      </c>
      <c r="Q1278" s="19">
        <f t="shared" si="1481"/>
        <v>9.7917669559115215</v>
      </c>
      <c r="R1278" s="19">
        <f t="shared" si="1482"/>
        <v>7.3432132314988969</v>
      </c>
      <c r="S1278" s="19">
        <f t="shared" si="1483"/>
        <v>17.13498018741042</v>
      </c>
      <c r="T1278" s="19">
        <f t="shared" si="1484"/>
        <v>0.68539920749641681</v>
      </c>
      <c r="U1278" s="21">
        <f t="shared" si="1485"/>
        <v>39.228266367120533</v>
      </c>
    </row>
    <row r="1279" spans="1:21" ht="16" hidden="1" thickBot="1" x14ac:dyDescent="0.25">
      <c r="A1279" s="14">
        <v>2016</v>
      </c>
      <c r="B1279" s="15" t="s">
        <v>36</v>
      </c>
      <c r="C1279" s="16" t="s">
        <v>22</v>
      </c>
      <c r="D1279" s="16" t="str">
        <f t="shared" si="1474"/>
        <v>2016_2016 Sample Plot # 08_Avi</v>
      </c>
      <c r="E1279" s="17">
        <v>5.9</v>
      </c>
      <c r="F1279" s="17">
        <f t="shared" si="1405"/>
        <v>1.8</v>
      </c>
      <c r="G1279" s="18">
        <v>180</v>
      </c>
      <c r="H1279" s="19">
        <f t="shared" si="1408"/>
        <v>2.2999999999999998</v>
      </c>
      <c r="I1279" s="20">
        <f t="shared" si="1406"/>
        <v>230</v>
      </c>
      <c r="J1279" s="20">
        <v>722.66</v>
      </c>
      <c r="K1279" s="19">
        <f t="shared" si="1475"/>
        <v>0.97409756907764855</v>
      </c>
      <c r="L1279" s="19">
        <f t="shared" si="1476"/>
        <v>9.4210122625078281</v>
      </c>
      <c r="M1279" s="19">
        <f t="shared" si="1477"/>
        <v>0.37684049050031315</v>
      </c>
      <c r="N1279" s="19">
        <f t="shared" si="1478"/>
        <v>8.6955943182947255</v>
      </c>
      <c r="O1279" s="19">
        <f t="shared" si="1479"/>
        <v>0.34782377273178899</v>
      </c>
      <c r="P1279" s="19">
        <f t="shared" si="1480"/>
        <v>0.72466426323210209</v>
      </c>
      <c r="Q1279" s="19">
        <f t="shared" si="1481"/>
        <v>4.5220858860037572</v>
      </c>
      <c r="R1279" s="19">
        <f t="shared" si="1482"/>
        <v>3.391281784134943</v>
      </c>
      <c r="S1279" s="19">
        <f t="shared" si="1483"/>
        <v>7.9133676701387001</v>
      </c>
      <c r="T1279" s="19">
        <f t="shared" si="1484"/>
        <v>0.31653470680554802</v>
      </c>
      <c r="U1279" s="21">
        <f t="shared" si="1485"/>
        <v>18.116606580802554</v>
      </c>
    </row>
    <row r="1280" spans="1:21" ht="16" hidden="1" thickBot="1" x14ac:dyDescent="0.25">
      <c r="A1280" s="14">
        <v>2016</v>
      </c>
      <c r="B1280" s="15" t="s">
        <v>36</v>
      </c>
      <c r="C1280" s="16" t="s">
        <v>22</v>
      </c>
      <c r="D1280" s="16" t="str">
        <f t="shared" si="1474"/>
        <v>2016_2016 Sample Plot # 08_Avi</v>
      </c>
      <c r="E1280" s="17">
        <v>5.3</v>
      </c>
      <c r="F1280" s="17">
        <f t="shared" si="1405"/>
        <v>1.7</v>
      </c>
      <c r="G1280" s="18">
        <v>170</v>
      </c>
      <c r="H1280" s="19">
        <f t="shared" si="1408"/>
        <v>2.1</v>
      </c>
      <c r="I1280" s="20">
        <f t="shared" si="1406"/>
        <v>210</v>
      </c>
      <c r="J1280" s="20">
        <v>659.81999999999994</v>
      </c>
      <c r="K1280" s="19">
        <f t="shared" si="1475"/>
        <v>0.88954929073058731</v>
      </c>
      <c r="L1280" s="19">
        <f t="shared" si="1476"/>
        <v>7.7544194800342856</v>
      </c>
      <c r="M1280" s="19">
        <f t="shared" si="1477"/>
        <v>0.31017677920137138</v>
      </c>
      <c r="N1280" s="19">
        <f t="shared" si="1478"/>
        <v>7.1573291800716463</v>
      </c>
      <c r="O1280" s="19">
        <f t="shared" si="1479"/>
        <v>0.28629316720286585</v>
      </c>
      <c r="P1280" s="19">
        <f t="shared" si="1480"/>
        <v>0.59646994640423723</v>
      </c>
      <c r="Q1280" s="19">
        <f t="shared" si="1481"/>
        <v>3.7221213504164568</v>
      </c>
      <c r="R1280" s="19">
        <f t="shared" si="1482"/>
        <v>2.7913583802279422</v>
      </c>
      <c r="S1280" s="19">
        <f t="shared" si="1483"/>
        <v>6.5134797306443986</v>
      </c>
      <c r="T1280" s="19">
        <f t="shared" si="1484"/>
        <v>0.26053918922577596</v>
      </c>
      <c r="U1280" s="21">
        <f t="shared" si="1485"/>
        <v>14.911748660105932</v>
      </c>
    </row>
    <row r="1281" spans="1:21" ht="16" hidden="1" thickBot="1" x14ac:dyDescent="0.25">
      <c r="A1281" s="14">
        <v>2016</v>
      </c>
      <c r="B1281" s="15" t="s">
        <v>36</v>
      </c>
      <c r="C1281" s="16" t="s">
        <v>22</v>
      </c>
      <c r="D1281" s="16" t="str">
        <f t="shared" si="1474"/>
        <v>2016_2016 Sample Plot # 08_Avi</v>
      </c>
      <c r="E1281" s="17">
        <v>2.4</v>
      </c>
      <c r="F1281" s="17">
        <f t="shared" si="1405"/>
        <v>1.4</v>
      </c>
      <c r="G1281" s="18">
        <v>140</v>
      </c>
      <c r="H1281" s="19">
        <f t="shared" si="1408"/>
        <v>1</v>
      </c>
      <c r="I1281" s="20">
        <f t="shared" si="1406"/>
        <v>100</v>
      </c>
      <c r="J1281" s="20">
        <v>314.2</v>
      </c>
      <c r="K1281" s="19">
        <f t="shared" si="1475"/>
        <v>0.2</v>
      </c>
      <c r="L1281" s="19">
        <f t="shared" si="1476"/>
        <v>1.5848931924611136</v>
      </c>
      <c r="M1281" s="19">
        <f t="shared" si="1477"/>
        <v>6.3395727698444551E-2</v>
      </c>
      <c r="N1281" s="19">
        <f t="shared" si="1478"/>
        <v>1.4628564166416078</v>
      </c>
      <c r="O1281" s="19">
        <f t="shared" si="1479"/>
        <v>5.8514256665664316E-2</v>
      </c>
      <c r="P1281" s="19">
        <f t="shared" si="1480"/>
        <v>0.12190998436410887</v>
      </c>
      <c r="Q1281" s="19">
        <f t="shared" si="1481"/>
        <v>0.76074873238133445</v>
      </c>
      <c r="R1281" s="19">
        <f t="shared" si="1482"/>
        <v>0.5705140024902271</v>
      </c>
      <c r="S1281" s="19">
        <f t="shared" si="1483"/>
        <v>1.3312627348715615</v>
      </c>
      <c r="T1281" s="19">
        <f t="shared" si="1484"/>
        <v>5.3250509394862464E-2</v>
      </c>
      <c r="U1281" s="21">
        <f t="shared" si="1485"/>
        <v>3.0477496091027216</v>
      </c>
    </row>
    <row r="1282" spans="1:21" ht="16" hidden="1" thickBot="1" x14ac:dyDescent="0.25">
      <c r="A1282" s="14">
        <v>2016</v>
      </c>
      <c r="B1282" s="15" t="s">
        <v>36</v>
      </c>
      <c r="C1282" s="16" t="s">
        <v>22</v>
      </c>
      <c r="D1282" s="16" t="str">
        <f t="shared" si="1474"/>
        <v>2016_2016 Sample Plot # 08_Avi</v>
      </c>
      <c r="E1282" s="17">
        <v>2.1</v>
      </c>
      <c r="F1282" s="17">
        <f t="shared" si="1405"/>
        <v>1.32</v>
      </c>
      <c r="G1282" s="18">
        <v>132</v>
      </c>
      <c r="H1282" s="19">
        <f t="shared" si="1408"/>
        <v>1.8199999999999996</v>
      </c>
      <c r="I1282" s="20">
        <f t="shared" si="1406"/>
        <v>181.99999999999997</v>
      </c>
      <c r="J1282" s="20">
        <v>571.84399999999994</v>
      </c>
      <c r="K1282" s="19">
        <f t="shared" si="1475"/>
        <v>0.75655277028805989</v>
      </c>
      <c r="L1282" s="19">
        <f t="shared" si="1476"/>
        <v>5.7089043975811284</v>
      </c>
      <c r="M1282" s="19">
        <f t="shared" si="1477"/>
        <v>0.22835617590324514</v>
      </c>
      <c r="N1282" s="19">
        <f t="shared" si="1478"/>
        <v>5.2693187589673816</v>
      </c>
      <c r="O1282" s="19">
        <f t="shared" si="1479"/>
        <v>0.21077275035869525</v>
      </c>
      <c r="P1282" s="19">
        <f t="shared" si="1480"/>
        <v>0.43912892626194039</v>
      </c>
      <c r="Q1282" s="19">
        <f t="shared" si="1481"/>
        <v>2.7402741108389415</v>
      </c>
      <c r="R1282" s="19">
        <f t="shared" si="1482"/>
        <v>2.055034315997279</v>
      </c>
      <c r="S1282" s="19">
        <f t="shared" si="1483"/>
        <v>4.7953084268362201</v>
      </c>
      <c r="T1282" s="19">
        <f t="shared" si="1484"/>
        <v>0.19181233707344883</v>
      </c>
      <c r="U1282" s="21">
        <f t="shared" si="1485"/>
        <v>10.978223156548509</v>
      </c>
    </row>
    <row r="1283" spans="1:21" ht="16" hidden="1" thickBot="1" x14ac:dyDescent="0.25">
      <c r="A1283" s="14"/>
      <c r="B1283" s="15"/>
      <c r="C1283" s="16"/>
      <c r="D1283" s="16"/>
      <c r="E1283" s="17"/>
      <c r="F1283" s="17"/>
      <c r="G1283" s="18"/>
      <c r="H1283" s="19"/>
      <c r="I1283" s="20"/>
      <c r="J1283" s="20"/>
      <c r="K1283" s="19"/>
      <c r="L1283" s="19"/>
      <c r="M1283" s="19"/>
      <c r="N1283" s="19"/>
      <c r="O1283" s="19"/>
      <c r="P1283" s="19"/>
      <c r="Q1283" s="19"/>
      <c r="R1283" s="19"/>
      <c r="S1283" s="19"/>
      <c r="T1283" s="19"/>
      <c r="U1283" s="21"/>
    </row>
    <row r="1284" spans="1:21" ht="16" hidden="1" thickBot="1" x14ac:dyDescent="0.25">
      <c r="A1284" s="14"/>
      <c r="B1284" s="15"/>
      <c r="C1284" s="16"/>
      <c r="D1284" s="16"/>
      <c r="E1284" s="17"/>
      <c r="F1284" s="17"/>
      <c r="G1284" s="18"/>
      <c r="H1284" s="19"/>
      <c r="I1284" s="20"/>
      <c r="J1284" s="20"/>
      <c r="K1284" s="19"/>
      <c r="L1284" s="19"/>
      <c r="M1284" s="19"/>
      <c r="N1284" s="19"/>
      <c r="O1284" s="19"/>
      <c r="P1284" s="19"/>
      <c r="Q1284" s="19"/>
      <c r="R1284" s="19"/>
      <c r="S1284" s="19"/>
      <c r="T1284" s="19"/>
      <c r="U1284" s="21"/>
    </row>
    <row r="1285" spans="1:21" ht="16" hidden="1" thickBot="1" x14ac:dyDescent="0.25">
      <c r="A1285" s="14">
        <v>2016</v>
      </c>
      <c r="B1285" s="15" t="s">
        <v>36</v>
      </c>
      <c r="C1285" s="16" t="s">
        <v>22</v>
      </c>
      <c r="D1285" s="16" t="str">
        <f>A1285&amp;"_"&amp;B1285&amp;"_"&amp;C1285</f>
        <v>2016_2016 Sample Plot # 08_Avi</v>
      </c>
      <c r="E1285" s="17">
        <v>4.0999999999999996</v>
      </c>
      <c r="F1285" s="17">
        <f t="shared" si="1405"/>
        <v>1.47</v>
      </c>
      <c r="G1285" s="18">
        <v>147</v>
      </c>
      <c r="H1285" s="19">
        <f t="shared" si="1408"/>
        <v>2.8</v>
      </c>
      <c r="I1285" s="20">
        <f t="shared" si="1406"/>
        <v>280</v>
      </c>
      <c r="J1285" s="20">
        <v>879.76</v>
      </c>
      <c r="K1285" s="19">
        <f>2.14*(LOG(H1285,10))+0.2</f>
        <v>1.1569181870723491</v>
      </c>
      <c r="L1285" s="19">
        <f t="shared" ref="L1285" si="1486">10^K1285</f>
        <v>14.352190395613176</v>
      </c>
      <c r="M1285" s="19">
        <f t="shared" si="1477"/>
        <v>0.57408761582452705</v>
      </c>
      <c r="N1285" s="19">
        <f t="shared" ref="N1285" si="1487">0.923*L1285</f>
        <v>13.247071735150962</v>
      </c>
      <c r="O1285" s="19">
        <f t="shared" si="1479"/>
        <v>0.52988286940603846</v>
      </c>
      <c r="P1285" s="19">
        <f t="shared" si="1480"/>
        <v>1.1039704852305654</v>
      </c>
      <c r="Q1285" s="19">
        <f t="shared" si="1481"/>
        <v>6.8890513898943242</v>
      </c>
      <c r="R1285" s="19">
        <f t="shared" si="1482"/>
        <v>5.1663579767088752</v>
      </c>
      <c r="S1285" s="19">
        <f t="shared" si="1483"/>
        <v>12.0554093666032</v>
      </c>
      <c r="T1285" s="19">
        <f t="shared" si="1484"/>
        <v>0.48221637466412803</v>
      </c>
      <c r="U1285" s="21">
        <f t="shared" si="1485"/>
        <v>27.599262130764139</v>
      </c>
    </row>
    <row r="1286" spans="1:21" ht="16" hidden="1" thickBot="1" x14ac:dyDescent="0.25">
      <c r="A1286" s="14"/>
      <c r="B1286" s="15"/>
      <c r="C1286" s="16"/>
      <c r="D1286" s="16"/>
      <c r="E1286" s="17"/>
      <c r="F1286" s="17"/>
      <c r="G1286" s="18"/>
      <c r="H1286" s="19"/>
      <c r="I1286" s="20"/>
      <c r="J1286" s="20"/>
      <c r="K1286" s="19"/>
      <c r="L1286" s="19"/>
      <c r="M1286" s="19"/>
      <c r="N1286" s="19"/>
      <c r="O1286" s="19"/>
      <c r="P1286" s="19"/>
      <c r="Q1286" s="19"/>
      <c r="R1286" s="19"/>
      <c r="S1286" s="19"/>
      <c r="T1286" s="19"/>
      <c r="U1286" s="21"/>
    </row>
    <row r="1287" spans="1:21" ht="16" hidden="1" thickBot="1" x14ac:dyDescent="0.25">
      <c r="A1287" s="14">
        <v>2016</v>
      </c>
      <c r="B1287" s="15" t="s">
        <v>36</v>
      </c>
      <c r="C1287" s="16" t="s">
        <v>22</v>
      </c>
      <c r="D1287" s="16" t="str">
        <f>A1287&amp;"_"&amp;B1287&amp;"_"&amp;C1287</f>
        <v>2016_2016 Sample Plot # 08_Avi</v>
      </c>
      <c r="E1287" s="17">
        <v>2.1</v>
      </c>
      <c r="F1287" s="17">
        <f t="shared" si="1405"/>
        <v>1.1000000000000001</v>
      </c>
      <c r="G1287" s="18">
        <v>110</v>
      </c>
      <c r="H1287" s="19">
        <f t="shared" si="1408"/>
        <v>0.84</v>
      </c>
      <c r="I1287" s="20">
        <f t="shared" si="1406"/>
        <v>84</v>
      </c>
      <c r="J1287" s="20">
        <v>263.928</v>
      </c>
      <c r="K1287" s="19">
        <f t="shared" ref="K1287:K1289" si="1488">2.14*(LOG(H1287,10))+0.2</f>
        <v>3.795767217242671E-2</v>
      </c>
      <c r="L1287" s="19">
        <f t="shared" ref="L1287:L1289" si="1489">10^K1287</f>
        <v>1.0913339661193058</v>
      </c>
      <c r="M1287" s="19">
        <f t="shared" ref="M1287:M1289" si="1490">L1287*40/1000</f>
        <v>4.3653358644772232E-2</v>
      </c>
      <c r="N1287" s="19">
        <f t="shared" ref="N1287:N1289" si="1491">0.923*L1287</f>
        <v>1.0073012507281194</v>
      </c>
      <c r="O1287" s="19">
        <f t="shared" ref="O1287:O1289" si="1492">N1287*40/1000</f>
        <v>4.0292050029124775E-2</v>
      </c>
      <c r="P1287" s="19">
        <f t="shared" ref="P1287:P1289" si="1493">M1287+O1287</f>
        <v>8.3945408673897007E-2</v>
      </c>
      <c r="Q1287" s="19">
        <f t="shared" ref="Q1287:Q1289" si="1494">L1287*0.48</f>
        <v>0.52384030373726675</v>
      </c>
      <c r="R1287" s="19">
        <f t="shared" ref="R1287:R1289" si="1495">N1287*0.39</f>
        <v>0.39284748778396655</v>
      </c>
      <c r="S1287" s="19">
        <f t="shared" ref="S1287:S1289" si="1496">R1287+Q1287</f>
        <v>0.91668779152123325</v>
      </c>
      <c r="T1287" s="19">
        <f t="shared" ref="T1287:T1289" si="1497">S1287*40/1000</f>
        <v>3.6667511660849327E-2</v>
      </c>
      <c r="U1287" s="21">
        <f t="shared" ref="U1287:U1289" si="1498">(L1287+N1287)</f>
        <v>2.0986352168474252</v>
      </c>
    </row>
    <row r="1288" spans="1:21" ht="16" hidden="1" thickBot="1" x14ac:dyDescent="0.25">
      <c r="A1288" s="14">
        <v>2016</v>
      </c>
      <c r="B1288" s="15" t="s">
        <v>36</v>
      </c>
      <c r="C1288" s="16" t="s">
        <v>22</v>
      </c>
      <c r="D1288" s="16" t="str">
        <f>A1288&amp;"_"&amp;B1288&amp;"_"&amp;C1288</f>
        <v>2016_2016 Sample Plot # 08_Avi</v>
      </c>
      <c r="E1288" s="17">
        <v>1.7</v>
      </c>
      <c r="F1288" s="17">
        <f t="shared" si="1405"/>
        <v>0.83</v>
      </c>
      <c r="G1288" s="18">
        <v>83</v>
      </c>
      <c r="H1288" s="19">
        <f t="shared" si="1408"/>
        <v>1.3</v>
      </c>
      <c r="I1288" s="20">
        <f t="shared" si="1406"/>
        <v>130</v>
      </c>
      <c r="J1288" s="20">
        <v>408.46</v>
      </c>
      <c r="K1288" s="19">
        <f t="shared" si="1488"/>
        <v>0.44383877393663074</v>
      </c>
      <c r="L1288" s="19">
        <f t="shared" si="1489"/>
        <v>2.778681527616873</v>
      </c>
      <c r="M1288" s="19">
        <f t="shared" si="1490"/>
        <v>0.11114726110467492</v>
      </c>
      <c r="N1288" s="19">
        <f t="shared" si="1491"/>
        <v>2.5647230499903739</v>
      </c>
      <c r="O1288" s="19">
        <f t="shared" si="1492"/>
        <v>0.10258892199961496</v>
      </c>
      <c r="P1288" s="19">
        <f t="shared" si="1493"/>
        <v>0.21373618310428988</v>
      </c>
      <c r="Q1288" s="19">
        <f t="shared" si="1494"/>
        <v>1.333767133256099</v>
      </c>
      <c r="R1288" s="19">
        <f t="shared" si="1495"/>
        <v>1.0002419894962458</v>
      </c>
      <c r="S1288" s="19">
        <f t="shared" si="1496"/>
        <v>2.3340091227523447</v>
      </c>
      <c r="T1288" s="19">
        <f t="shared" si="1497"/>
        <v>9.3360364910093793E-2</v>
      </c>
      <c r="U1288" s="21">
        <f t="shared" si="1498"/>
        <v>5.343404577607247</v>
      </c>
    </row>
    <row r="1289" spans="1:21" ht="16" hidden="1" thickBot="1" x14ac:dyDescent="0.25">
      <c r="A1289" s="14">
        <v>2016</v>
      </c>
      <c r="B1289" s="15" t="s">
        <v>36</v>
      </c>
      <c r="C1289" s="16" t="s">
        <v>22</v>
      </c>
      <c r="D1289" s="16" t="str">
        <f>A1289&amp;"_"&amp;B1289&amp;"_"&amp;C1289</f>
        <v>2016_2016 Sample Plot # 08_Avi</v>
      </c>
      <c r="E1289" s="17">
        <v>3.3</v>
      </c>
      <c r="F1289" s="17">
        <f t="shared" si="1405"/>
        <v>1.75</v>
      </c>
      <c r="G1289" s="18">
        <v>175</v>
      </c>
      <c r="H1289" s="19">
        <f t="shared" si="1408"/>
        <v>2</v>
      </c>
      <c r="I1289" s="20">
        <f t="shared" si="1406"/>
        <v>200</v>
      </c>
      <c r="J1289" s="20">
        <v>628.4</v>
      </c>
      <c r="K1289" s="19">
        <f t="shared" si="1488"/>
        <v>0.84420419072091968</v>
      </c>
      <c r="L1289" s="19">
        <f t="shared" si="1489"/>
        <v>6.9856076675636594</v>
      </c>
      <c r="M1289" s="19">
        <f t="shared" si="1490"/>
        <v>0.27942430670254637</v>
      </c>
      <c r="N1289" s="19">
        <f t="shared" si="1491"/>
        <v>6.4477158771612579</v>
      </c>
      <c r="O1289" s="19">
        <f t="shared" si="1492"/>
        <v>0.25790863508645034</v>
      </c>
      <c r="P1289" s="19">
        <f t="shared" si="1493"/>
        <v>0.53733294178899671</v>
      </c>
      <c r="Q1289" s="19">
        <f t="shared" si="1494"/>
        <v>3.3530916804305564</v>
      </c>
      <c r="R1289" s="19">
        <f t="shared" si="1495"/>
        <v>2.5146091920928906</v>
      </c>
      <c r="S1289" s="19">
        <f t="shared" si="1496"/>
        <v>5.8677008725234465</v>
      </c>
      <c r="T1289" s="19">
        <f t="shared" si="1497"/>
        <v>0.23470803490093786</v>
      </c>
      <c r="U1289" s="21">
        <f t="shared" si="1498"/>
        <v>13.433323544724917</v>
      </c>
    </row>
    <row r="1290" spans="1:21" ht="16" hidden="1" thickBot="1" x14ac:dyDescent="0.25">
      <c r="A1290" s="14"/>
      <c r="B1290" s="15"/>
      <c r="C1290" s="16"/>
      <c r="D1290" s="16"/>
      <c r="E1290" s="17"/>
      <c r="F1290" s="17"/>
      <c r="G1290" s="18"/>
      <c r="H1290" s="19"/>
      <c r="I1290" s="20"/>
      <c r="J1290" s="20"/>
      <c r="K1290" s="19"/>
      <c r="L1290" s="19"/>
      <c r="M1290" s="19"/>
      <c r="N1290" s="19"/>
      <c r="O1290" s="19"/>
      <c r="P1290" s="19"/>
      <c r="Q1290" s="19"/>
      <c r="R1290" s="19"/>
      <c r="S1290" s="19"/>
      <c r="T1290" s="19"/>
      <c r="U1290" s="21"/>
    </row>
    <row r="1291" spans="1:21" ht="16" hidden="1" thickBot="1" x14ac:dyDescent="0.25">
      <c r="A1291" s="14"/>
      <c r="B1291" s="15"/>
      <c r="C1291" s="16"/>
      <c r="D1291" s="16"/>
      <c r="E1291" s="17"/>
      <c r="F1291" s="17"/>
      <c r="G1291" s="18"/>
      <c r="H1291" s="19"/>
      <c r="I1291" s="20"/>
      <c r="J1291" s="20"/>
      <c r="K1291" s="19"/>
      <c r="L1291" s="19"/>
      <c r="M1291" s="19"/>
      <c r="N1291" s="19"/>
      <c r="O1291" s="19"/>
      <c r="P1291" s="19"/>
      <c r="Q1291" s="19"/>
      <c r="R1291" s="19"/>
      <c r="S1291" s="19"/>
      <c r="T1291" s="19"/>
      <c r="U1291" s="21"/>
    </row>
    <row r="1292" spans="1:21" ht="16" hidden="1" thickBot="1" x14ac:dyDescent="0.25">
      <c r="A1292" s="14">
        <v>2016</v>
      </c>
      <c r="B1292" s="15" t="s">
        <v>36</v>
      </c>
      <c r="C1292" s="16" t="s">
        <v>22</v>
      </c>
      <c r="D1292" s="16" t="str">
        <f>A1292&amp;"_"&amp;B1292&amp;"_"&amp;C1292</f>
        <v>2016_2016 Sample Plot # 08_Avi</v>
      </c>
      <c r="E1292" s="17">
        <v>4.0999999999999996</v>
      </c>
      <c r="F1292" s="17">
        <f t="shared" si="1405"/>
        <v>1.4</v>
      </c>
      <c r="G1292" s="18">
        <v>140</v>
      </c>
      <c r="H1292" s="19">
        <f t="shared" si="1408"/>
        <v>1.2</v>
      </c>
      <c r="I1292" s="20">
        <f t="shared" si="1406"/>
        <v>119.99999999999999</v>
      </c>
      <c r="J1292" s="20">
        <v>377.03999999999996</v>
      </c>
      <c r="K1292" s="19">
        <f>2.14*(LOG(H1292,10))+0.2</f>
        <v>0.36944786654191708</v>
      </c>
      <c r="L1292" s="19">
        <f t="shared" ref="L1292" si="1499">10^K1292</f>
        <v>2.3412504105656415</v>
      </c>
      <c r="M1292" s="19">
        <f t="shared" si="1477"/>
        <v>9.3650016422625673E-2</v>
      </c>
      <c r="N1292" s="19">
        <f t="shared" ref="N1292" si="1500">0.923*L1292</f>
        <v>2.1609741289520872</v>
      </c>
      <c r="O1292" s="19">
        <f t="shared" si="1479"/>
        <v>8.6438965158083497E-2</v>
      </c>
      <c r="P1292" s="19">
        <f t="shared" si="1480"/>
        <v>0.18008898158070918</v>
      </c>
      <c r="Q1292" s="19">
        <f t="shared" si="1481"/>
        <v>1.1238001970715079</v>
      </c>
      <c r="R1292" s="19">
        <f t="shared" si="1482"/>
        <v>0.84277991029131405</v>
      </c>
      <c r="S1292" s="19">
        <f t="shared" si="1483"/>
        <v>1.966580107362822</v>
      </c>
      <c r="T1292" s="19">
        <f t="shared" si="1484"/>
        <v>7.8663204294512887E-2</v>
      </c>
      <c r="U1292" s="21">
        <f t="shared" si="1485"/>
        <v>4.5022245395177283</v>
      </c>
    </row>
    <row r="1293" spans="1:21" ht="16" hidden="1" thickBot="1" x14ac:dyDescent="0.25">
      <c r="A1293" s="14"/>
      <c r="B1293" s="15"/>
      <c r="C1293" s="16"/>
      <c r="D1293" s="16"/>
      <c r="E1293" s="17"/>
      <c r="F1293" s="17"/>
      <c r="G1293" s="18"/>
      <c r="H1293" s="19"/>
      <c r="I1293" s="20"/>
      <c r="J1293" s="20"/>
      <c r="K1293" s="19"/>
      <c r="L1293" s="19"/>
      <c r="M1293" s="19"/>
      <c r="N1293" s="19"/>
      <c r="O1293" s="19"/>
      <c r="P1293" s="19"/>
      <c r="Q1293" s="19"/>
      <c r="R1293" s="19"/>
      <c r="S1293" s="19"/>
      <c r="T1293" s="19"/>
      <c r="U1293" s="21"/>
    </row>
    <row r="1294" spans="1:21" ht="16" hidden="1" thickBot="1" x14ac:dyDescent="0.25">
      <c r="A1294" s="14"/>
      <c r="B1294" s="15"/>
      <c r="C1294" s="16"/>
      <c r="D1294" s="16"/>
      <c r="E1294" s="17"/>
      <c r="F1294" s="17"/>
      <c r="G1294" s="18"/>
      <c r="H1294" s="19"/>
      <c r="I1294" s="20"/>
      <c r="J1294" s="20"/>
      <c r="K1294" s="19"/>
      <c r="L1294" s="19"/>
      <c r="M1294" s="19"/>
      <c r="N1294" s="19"/>
      <c r="O1294" s="19"/>
      <c r="P1294" s="19"/>
      <c r="Q1294" s="19"/>
      <c r="R1294" s="19"/>
      <c r="S1294" s="19"/>
      <c r="T1294" s="19"/>
      <c r="U1294" s="21"/>
    </row>
    <row r="1295" spans="1:21" ht="16" hidden="1" thickBot="1" x14ac:dyDescent="0.25">
      <c r="A1295" s="14"/>
      <c r="B1295" s="15"/>
      <c r="C1295" s="16"/>
      <c r="D1295" s="16"/>
      <c r="E1295" s="17"/>
      <c r="F1295" s="17"/>
      <c r="G1295" s="18"/>
      <c r="H1295" s="19"/>
      <c r="I1295" s="20"/>
      <c r="J1295" s="20"/>
      <c r="K1295" s="19"/>
      <c r="L1295" s="19"/>
      <c r="M1295" s="19"/>
      <c r="N1295" s="19"/>
      <c r="O1295" s="19"/>
      <c r="P1295" s="19"/>
      <c r="Q1295" s="19"/>
      <c r="R1295" s="19"/>
      <c r="S1295" s="19"/>
      <c r="T1295" s="19"/>
      <c r="U1295" s="21"/>
    </row>
    <row r="1296" spans="1:21" ht="16" hidden="1" thickBot="1" x14ac:dyDescent="0.25">
      <c r="A1296" s="14"/>
      <c r="B1296" s="15"/>
      <c r="C1296" s="16"/>
      <c r="D1296" s="16"/>
      <c r="E1296" s="17"/>
      <c r="F1296" s="17"/>
      <c r="G1296" s="18"/>
      <c r="H1296" s="19"/>
      <c r="I1296" s="20"/>
      <c r="J1296" s="20"/>
      <c r="K1296" s="19"/>
      <c r="L1296" s="19"/>
      <c r="M1296" s="19"/>
      <c r="N1296" s="19"/>
      <c r="O1296" s="19"/>
      <c r="P1296" s="19"/>
      <c r="Q1296" s="19"/>
      <c r="R1296" s="19"/>
      <c r="S1296" s="19"/>
      <c r="T1296" s="19"/>
      <c r="U1296" s="21"/>
    </row>
    <row r="1297" spans="1:21" ht="16" hidden="1" thickBot="1" x14ac:dyDescent="0.25">
      <c r="A1297" s="14"/>
      <c r="B1297" s="15"/>
      <c r="C1297" s="16"/>
      <c r="D1297" s="16"/>
      <c r="E1297" s="17"/>
      <c r="F1297" s="17"/>
      <c r="G1297" s="18"/>
      <c r="H1297" s="19"/>
      <c r="I1297" s="20"/>
      <c r="J1297" s="20"/>
      <c r="K1297" s="19"/>
      <c r="L1297" s="19"/>
      <c r="M1297" s="19"/>
      <c r="N1297" s="19"/>
      <c r="O1297" s="19"/>
      <c r="P1297" s="19"/>
      <c r="Q1297" s="19"/>
      <c r="R1297" s="19"/>
      <c r="S1297" s="19"/>
      <c r="T1297" s="19"/>
      <c r="U1297" s="21"/>
    </row>
    <row r="1298" spans="1:21" ht="16" hidden="1" thickBot="1" x14ac:dyDescent="0.25">
      <c r="A1298" s="14"/>
      <c r="B1298" s="15"/>
      <c r="C1298" s="16"/>
      <c r="D1298" s="16"/>
      <c r="E1298" s="17"/>
      <c r="F1298" s="17"/>
      <c r="G1298" s="18"/>
      <c r="H1298" s="19"/>
      <c r="I1298" s="20"/>
      <c r="J1298" s="20"/>
      <c r="K1298" s="19"/>
      <c r="L1298" s="19"/>
      <c r="M1298" s="19"/>
      <c r="N1298" s="19"/>
      <c r="O1298" s="19"/>
      <c r="P1298" s="19"/>
      <c r="Q1298" s="19"/>
      <c r="R1298" s="19"/>
      <c r="S1298" s="19"/>
      <c r="T1298" s="19"/>
      <c r="U1298" s="21"/>
    </row>
    <row r="1299" spans="1:21" ht="16" hidden="1" thickBot="1" x14ac:dyDescent="0.25">
      <c r="A1299" s="14">
        <v>2016</v>
      </c>
      <c r="B1299" s="15" t="s">
        <v>36</v>
      </c>
      <c r="C1299" s="16" t="s">
        <v>22</v>
      </c>
      <c r="D1299" s="16" t="str">
        <f>A1299&amp;"_"&amp;B1299&amp;"_"&amp;C1299</f>
        <v>2016_2016 Sample Plot # 08_Avi</v>
      </c>
      <c r="E1299" s="17">
        <v>3.8</v>
      </c>
      <c r="F1299" s="17">
        <f t="shared" si="1405"/>
        <v>1.1499999999999999</v>
      </c>
      <c r="G1299" s="18">
        <v>115</v>
      </c>
      <c r="H1299" s="19">
        <f t="shared" si="1408"/>
        <v>1.3</v>
      </c>
      <c r="I1299" s="20">
        <f t="shared" si="1406"/>
        <v>130</v>
      </c>
      <c r="J1299" s="20">
        <v>408.46</v>
      </c>
      <c r="K1299" s="19">
        <f t="shared" ref="K1299:K1303" si="1501">2.14*(LOG(H1299,10))+0.2</f>
        <v>0.44383877393663074</v>
      </c>
      <c r="L1299" s="19">
        <f t="shared" ref="L1299:L1303" si="1502">10^K1299</f>
        <v>2.778681527616873</v>
      </c>
      <c r="M1299" s="19">
        <f t="shared" si="1477"/>
        <v>0.11114726110467492</v>
      </c>
      <c r="N1299" s="19">
        <f t="shared" ref="N1299:N1303" si="1503">0.923*L1299</f>
        <v>2.5647230499903739</v>
      </c>
      <c r="O1299" s="19">
        <f t="shared" si="1479"/>
        <v>0.10258892199961496</v>
      </c>
      <c r="P1299" s="19">
        <f t="shared" si="1480"/>
        <v>0.21373618310428988</v>
      </c>
      <c r="Q1299" s="19">
        <f t="shared" si="1481"/>
        <v>1.333767133256099</v>
      </c>
      <c r="R1299" s="19">
        <f t="shared" si="1482"/>
        <v>1.0002419894962458</v>
      </c>
      <c r="S1299" s="19">
        <f t="shared" si="1483"/>
        <v>2.3340091227523447</v>
      </c>
      <c r="T1299" s="19">
        <f t="shared" si="1484"/>
        <v>9.3360364910093793E-2</v>
      </c>
      <c r="U1299" s="21">
        <f t="shared" si="1485"/>
        <v>5.343404577607247</v>
      </c>
    </row>
    <row r="1300" spans="1:21" ht="16" hidden="1" thickBot="1" x14ac:dyDescent="0.25">
      <c r="A1300" s="14">
        <v>2016</v>
      </c>
      <c r="B1300" s="15" t="s">
        <v>36</v>
      </c>
      <c r="C1300" s="16" t="s">
        <v>22</v>
      </c>
      <c r="D1300" s="16" t="str">
        <f>A1300&amp;"_"&amp;B1300&amp;"_"&amp;C1300</f>
        <v>2016_2016 Sample Plot # 08_Avi</v>
      </c>
      <c r="E1300" s="17">
        <v>1.8</v>
      </c>
      <c r="F1300" s="17">
        <f t="shared" ref="F1300:F1363" si="1504">G1300/100</f>
        <v>1.1000000000000001</v>
      </c>
      <c r="G1300" s="18">
        <v>110</v>
      </c>
      <c r="H1300" s="19">
        <f t="shared" si="1408"/>
        <v>0.8</v>
      </c>
      <c r="I1300" s="20">
        <f t="shared" ref="I1300:I1363" si="1505">J1300/3.142</f>
        <v>80</v>
      </c>
      <c r="J1300" s="20">
        <v>251.35999999999999</v>
      </c>
      <c r="K1300" s="19">
        <f t="shared" si="1501"/>
        <v>-7.3874278372406399E-3</v>
      </c>
      <c r="L1300" s="19">
        <f t="shared" si="1502"/>
        <v>0.98313367509001193</v>
      </c>
      <c r="M1300" s="19">
        <f t="shared" si="1477"/>
        <v>3.9325347003600478E-2</v>
      </c>
      <c r="N1300" s="19">
        <f t="shared" si="1503"/>
        <v>0.90743238210808108</v>
      </c>
      <c r="O1300" s="19">
        <f t="shared" si="1479"/>
        <v>3.6297295284323239E-2</v>
      </c>
      <c r="P1300" s="19">
        <f t="shared" si="1480"/>
        <v>7.5622642287923716E-2</v>
      </c>
      <c r="Q1300" s="19">
        <f t="shared" si="1481"/>
        <v>0.47190416404320573</v>
      </c>
      <c r="R1300" s="19">
        <f t="shared" si="1482"/>
        <v>0.35389862902215163</v>
      </c>
      <c r="S1300" s="19">
        <f t="shared" si="1483"/>
        <v>0.82580279306535731</v>
      </c>
      <c r="T1300" s="19">
        <f t="shared" si="1484"/>
        <v>3.3032111722614291E-2</v>
      </c>
      <c r="U1300" s="21">
        <f t="shared" si="1485"/>
        <v>1.8905660571980931</v>
      </c>
    </row>
    <row r="1301" spans="1:21" ht="16" hidden="1" thickBot="1" x14ac:dyDescent="0.25">
      <c r="A1301" s="14">
        <v>2016</v>
      </c>
      <c r="B1301" s="15" t="s">
        <v>36</v>
      </c>
      <c r="C1301" s="16" t="s">
        <v>22</v>
      </c>
      <c r="D1301" s="16" t="str">
        <f>A1301&amp;"_"&amp;B1301&amp;"_"&amp;C1301</f>
        <v>2016_2016 Sample Plot # 08_Avi</v>
      </c>
      <c r="E1301" s="17">
        <v>1.3</v>
      </c>
      <c r="F1301" s="17">
        <f t="shared" si="1504"/>
        <v>0.96</v>
      </c>
      <c r="G1301" s="18">
        <v>96</v>
      </c>
      <c r="H1301" s="19">
        <f t="shared" si="1408"/>
        <v>1.07</v>
      </c>
      <c r="I1301" s="20">
        <f t="shared" si="1505"/>
        <v>107.00000000000001</v>
      </c>
      <c r="J1301" s="20">
        <v>336.19400000000002</v>
      </c>
      <c r="K1301" s="19">
        <f t="shared" si="1501"/>
        <v>0.26288128424634871</v>
      </c>
      <c r="L1301" s="19">
        <f t="shared" si="1502"/>
        <v>1.8318136219492935</v>
      </c>
      <c r="M1301" s="19">
        <f t="shared" si="1477"/>
        <v>7.3272544877971746E-2</v>
      </c>
      <c r="N1301" s="19">
        <f t="shared" si="1503"/>
        <v>1.6907639730591981</v>
      </c>
      <c r="O1301" s="19">
        <f t="shared" si="1479"/>
        <v>6.7630558922367925E-2</v>
      </c>
      <c r="P1301" s="19">
        <f t="shared" si="1480"/>
        <v>0.14090310380033966</v>
      </c>
      <c r="Q1301" s="19">
        <f t="shared" si="1481"/>
        <v>0.87927053853566084</v>
      </c>
      <c r="R1301" s="19">
        <f t="shared" si="1482"/>
        <v>0.65939794949308728</v>
      </c>
      <c r="S1301" s="19">
        <f t="shared" si="1483"/>
        <v>1.538668488028748</v>
      </c>
      <c r="T1301" s="19">
        <f t="shared" si="1484"/>
        <v>6.1546739521149918E-2</v>
      </c>
      <c r="U1301" s="21">
        <f t="shared" si="1485"/>
        <v>3.5225775950084914</v>
      </c>
    </row>
    <row r="1302" spans="1:21" ht="16" hidden="1" thickBot="1" x14ac:dyDescent="0.25">
      <c r="A1302" s="14">
        <v>2016</v>
      </c>
      <c r="B1302" s="15" t="s">
        <v>36</v>
      </c>
      <c r="C1302" s="16" t="s">
        <v>22</v>
      </c>
      <c r="D1302" s="16" t="str">
        <f>A1302&amp;"_"&amp;B1302&amp;"_"&amp;C1302</f>
        <v>2016_2016 Sample Plot # 08_Avi</v>
      </c>
      <c r="E1302" s="17">
        <v>2.1</v>
      </c>
      <c r="F1302" s="17">
        <f t="shared" si="1504"/>
        <v>1.32</v>
      </c>
      <c r="G1302" s="18">
        <v>132</v>
      </c>
      <c r="H1302" s="19">
        <f t="shared" si="1408"/>
        <v>1.1299999999999999</v>
      </c>
      <c r="I1302" s="20">
        <f t="shared" si="1505"/>
        <v>113</v>
      </c>
      <c r="J1302" s="20">
        <v>355.04599999999999</v>
      </c>
      <c r="K1302" s="19">
        <f t="shared" si="1501"/>
        <v>0.31358786905451813</v>
      </c>
      <c r="L1302" s="19">
        <f t="shared" si="1502"/>
        <v>2.0586753719101072</v>
      </c>
      <c r="M1302" s="19">
        <f t="shared" si="1477"/>
        <v>8.2347014876404293E-2</v>
      </c>
      <c r="N1302" s="19">
        <f t="shared" si="1503"/>
        <v>1.9001573682730291</v>
      </c>
      <c r="O1302" s="19">
        <f t="shared" si="1479"/>
        <v>7.6006294730921159E-2</v>
      </c>
      <c r="P1302" s="19">
        <f t="shared" si="1480"/>
        <v>0.15835330960732547</v>
      </c>
      <c r="Q1302" s="19">
        <f t="shared" si="1481"/>
        <v>0.98816417851685145</v>
      </c>
      <c r="R1302" s="19">
        <f t="shared" si="1482"/>
        <v>0.74106137362648139</v>
      </c>
      <c r="S1302" s="19">
        <f t="shared" si="1483"/>
        <v>1.7292255521433328</v>
      </c>
      <c r="T1302" s="19">
        <f t="shared" si="1484"/>
        <v>6.916902208573332E-2</v>
      </c>
      <c r="U1302" s="21">
        <f t="shared" si="1485"/>
        <v>3.9588327401831362</v>
      </c>
    </row>
    <row r="1303" spans="1:21" ht="16" hidden="1" thickBot="1" x14ac:dyDescent="0.25">
      <c r="A1303" s="14">
        <v>2016</v>
      </c>
      <c r="B1303" s="15" t="s">
        <v>36</v>
      </c>
      <c r="C1303" s="16" t="s">
        <v>22</v>
      </c>
      <c r="D1303" s="16" t="str">
        <f>A1303&amp;"_"&amp;B1303&amp;"_"&amp;C1303</f>
        <v>2016_2016 Sample Plot # 08_Avi</v>
      </c>
      <c r="E1303" s="17">
        <v>4.3</v>
      </c>
      <c r="F1303" s="17">
        <f t="shared" si="1504"/>
        <v>2</v>
      </c>
      <c r="G1303" s="18">
        <v>200</v>
      </c>
      <c r="H1303" s="19">
        <f t="shared" si="1408"/>
        <v>2.7</v>
      </c>
      <c r="I1303" s="20">
        <f t="shared" si="1505"/>
        <v>270</v>
      </c>
      <c r="J1303" s="20">
        <v>848.33999999999992</v>
      </c>
      <c r="K1303" s="19">
        <f t="shared" si="1501"/>
        <v>1.1231184553002329</v>
      </c>
      <c r="L1303" s="19">
        <f t="shared" si="1502"/>
        <v>13.277565584723741</v>
      </c>
      <c r="M1303" s="19">
        <f t="shared" si="1477"/>
        <v>0.53110262338894965</v>
      </c>
      <c r="N1303" s="19">
        <f t="shared" si="1503"/>
        <v>12.255193034700014</v>
      </c>
      <c r="O1303" s="19">
        <f t="shared" si="1479"/>
        <v>0.49020772138800056</v>
      </c>
      <c r="P1303" s="19">
        <f t="shared" si="1480"/>
        <v>1.0213103447769503</v>
      </c>
      <c r="Q1303" s="19">
        <f t="shared" si="1481"/>
        <v>6.3732314806673953</v>
      </c>
      <c r="R1303" s="19">
        <f t="shared" si="1482"/>
        <v>4.7795252835330055</v>
      </c>
      <c r="S1303" s="19">
        <f t="shared" si="1483"/>
        <v>11.152756764200401</v>
      </c>
      <c r="T1303" s="19">
        <f t="shared" si="1484"/>
        <v>0.44611027056801605</v>
      </c>
      <c r="U1303" s="21">
        <f t="shared" si="1485"/>
        <v>25.532758619423753</v>
      </c>
    </row>
    <row r="1304" spans="1:21" ht="16" hidden="1" thickBot="1" x14ac:dyDescent="0.25">
      <c r="A1304" s="14"/>
      <c r="B1304" s="15"/>
      <c r="C1304" s="16"/>
      <c r="D1304" s="16"/>
      <c r="E1304" s="17"/>
      <c r="F1304" s="17"/>
      <c r="G1304" s="18"/>
      <c r="H1304" s="19"/>
      <c r="I1304" s="20"/>
      <c r="J1304" s="20"/>
      <c r="K1304" s="19"/>
      <c r="L1304" s="19"/>
      <c r="M1304" s="19"/>
      <c r="N1304" s="19"/>
      <c r="O1304" s="19"/>
      <c r="P1304" s="19"/>
      <c r="Q1304" s="19"/>
      <c r="R1304" s="19"/>
      <c r="S1304" s="19"/>
      <c r="T1304" s="19"/>
      <c r="U1304" s="21"/>
    </row>
    <row r="1305" spans="1:21" ht="16" hidden="1" thickBot="1" x14ac:dyDescent="0.25">
      <c r="A1305" s="14"/>
      <c r="B1305" s="15"/>
      <c r="C1305" s="16"/>
      <c r="D1305" s="16"/>
      <c r="E1305" s="17"/>
      <c r="F1305" s="17"/>
      <c r="G1305" s="18"/>
      <c r="H1305" s="19"/>
      <c r="I1305" s="20"/>
      <c r="J1305" s="20"/>
      <c r="K1305" s="19"/>
      <c r="L1305" s="19"/>
      <c r="M1305" s="19"/>
      <c r="N1305" s="19"/>
      <c r="O1305" s="19"/>
      <c r="P1305" s="19"/>
      <c r="Q1305" s="19"/>
      <c r="R1305" s="19"/>
      <c r="S1305" s="19"/>
      <c r="T1305" s="19"/>
      <c r="U1305" s="21"/>
    </row>
    <row r="1306" spans="1:21" ht="16" hidden="1" thickBot="1" x14ac:dyDescent="0.25">
      <c r="A1306" s="14">
        <v>2016</v>
      </c>
      <c r="B1306" s="15" t="s">
        <v>36</v>
      </c>
      <c r="C1306" s="16" t="s">
        <v>22</v>
      </c>
      <c r="D1306" s="16" t="str">
        <f>A1306&amp;"_"&amp;B1306&amp;"_"&amp;C1306</f>
        <v>2016_2016 Sample Plot # 08_Avi</v>
      </c>
      <c r="E1306" s="17">
        <v>2.8</v>
      </c>
      <c r="F1306" s="17">
        <f t="shared" si="1504"/>
        <v>1.02</v>
      </c>
      <c r="G1306" s="18">
        <v>102</v>
      </c>
      <c r="H1306" s="19">
        <f t="shared" si="1408"/>
        <v>1.3</v>
      </c>
      <c r="I1306" s="20">
        <f t="shared" si="1505"/>
        <v>130</v>
      </c>
      <c r="J1306" s="20">
        <v>408.46</v>
      </c>
      <c r="K1306" s="19">
        <f t="shared" ref="K1306:K1309" si="1506">2.14*(LOG(H1306,10))+0.2</f>
        <v>0.44383877393663074</v>
      </c>
      <c r="L1306" s="19">
        <f t="shared" ref="L1306:L1309" si="1507">10^K1306</f>
        <v>2.778681527616873</v>
      </c>
      <c r="M1306" s="19">
        <f t="shared" si="1477"/>
        <v>0.11114726110467492</v>
      </c>
      <c r="N1306" s="19">
        <f t="shared" ref="N1306:N1309" si="1508">0.923*L1306</f>
        <v>2.5647230499903739</v>
      </c>
      <c r="O1306" s="19">
        <f t="shared" si="1479"/>
        <v>0.10258892199961496</v>
      </c>
      <c r="P1306" s="19">
        <f t="shared" si="1480"/>
        <v>0.21373618310428988</v>
      </c>
      <c r="Q1306" s="19">
        <f t="shared" si="1481"/>
        <v>1.333767133256099</v>
      </c>
      <c r="R1306" s="19">
        <f t="shared" si="1482"/>
        <v>1.0002419894962458</v>
      </c>
      <c r="S1306" s="19">
        <f t="shared" si="1483"/>
        <v>2.3340091227523447</v>
      </c>
      <c r="T1306" s="19">
        <f t="shared" si="1484"/>
        <v>9.3360364910093793E-2</v>
      </c>
      <c r="U1306" s="21">
        <f t="shared" si="1485"/>
        <v>5.343404577607247</v>
      </c>
    </row>
    <row r="1307" spans="1:21" ht="16" hidden="1" thickBot="1" x14ac:dyDescent="0.25">
      <c r="A1307" s="14">
        <v>2016</v>
      </c>
      <c r="B1307" s="15" t="s">
        <v>36</v>
      </c>
      <c r="C1307" s="16" t="s">
        <v>22</v>
      </c>
      <c r="D1307" s="16" t="str">
        <f>A1307&amp;"_"&amp;B1307&amp;"_"&amp;C1307</f>
        <v>2016_2016 Sample Plot # 08_Avi</v>
      </c>
      <c r="E1307" s="17">
        <v>1.1000000000000001</v>
      </c>
      <c r="F1307" s="17">
        <f t="shared" si="1504"/>
        <v>1.1000000000000001</v>
      </c>
      <c r="G1307" s="18">
        <v>110</v>
      </c>
      <c r="H1307" s="19">
        <f t="shared" ref="H1307:H1370" si="1509">I1307/100</f>
        <v>0.88</v>
      </c>
      <c r="I1307" s="20">
        <f t="shared" si="1505"/>
        <v>88</v>
      </c>
      <c r="J1307" s="20">
        <v>276.49599999999998</v>
      </c>
      <c r="K1307" s="19">
        <f t="shared" si="1506"/>
        <v>8.1192918401360892E-2</v>
      </c>
      <c r="L1307" s="19">
        <f t="shared" si="1507"/>
        <v>1.2055713495427753</v>
      </c>
      <c r="M1307" s="19">
        <f t="shared" si="1477"/>
        <v>4.8222853981711014E-2</v>
      </c>
      <c r="N1307" s="19">
        <f t="shared" si="1508"/>
        <v>1.1127423556279816</v>
      </c>
      <c r="O1307" s="19">
        <f t="shared" si="1479"/>
        <v>4.4509694225119259E-2</v>
      </c>
      <c r="P1307" s="19">
        <f t="shared" si="1480"/>
        <v>9.2732548206830273E-2</v>
      </c>
      <c r="Q1307" s="19">
        <f t="shared" si="1481"/>
        <v>0.57867424778053211</v>
      </c>
      <c r="R1307" s="19">
        <f t="shared" si="1482"/>
        <v>0.43396951869491285</v>
      </c>
      <c r="S1307" s="19">
        <f t="shared" si="1483"/>
        <v>1.0126437664754451</v>
      </c>
      <c r="T1307" s="19">
        <f t="shared" si="1484"/>
        <v>4.0505750659017806E-2</v>
      </c>
      <c r="U1307" s="21">
        <f t="shared" si="1485"/>
        <v>2.3183137051707572</v>
      </c>
    </row>
    <row r="1308" spans="1:21" ht="16" hidden="1" thickBot="1" x14ac:dyDescent="0.25">
      <c r="A1308" s="14">
        <v>2016</v>
      </c>
      <c r="B1308" s="15" t="s">
        <v>36</v>
      </c>
      <c r="C1308" s="16" t="s">
        <v>22</v>
      </c>
      <c r="D1308" s="16" t="str">
        <f>A1308&amp;"_"&amp;B1308&amp;"_"&amp;C1308</f>
        <v>2016_2016 Sample Plot # 08_Avi</v>
      </c>
      <c r="E1308" s="17">
        <v>1.2</v>
      </c>
      <c r="F1308" s="17">
        <f t="shared" si="1504"/>
        <v>0.68</v>
      </c>
      <c r="G1308" s="18">
        <v>68</v>
      </c>
      <c r="H1308" s="19">
        <f t="shared" si="1509"/>
        <v>0.84</v>
      </c>
      <c r="I1308" s="20">
        <f t="shared" si="1505"/>
        <v>84</v>
      </c>
      <c r="J1308" s="20">
        <v>263.928</v>
      </c>
      <c r="K1308" s="19">
        <f t="shared" si="1506"/>
        <v>3.795767217242671E-2</v>
      </c>
      <c r="L1308" s="19">
        <f t="shared" si="1507"/>
        <v>1.0913339661193058</v>
      </c>
      <c r="M1308" s="19">
        <f t="shared" si="1477"/>
        <v>4.3653358644772232E-2</v>
      </c>
      <c r="N1308" s="19">
        <f t="shared" si="1508"/>
        <v>1.0073012507281194</v>
      </c>
      <c r="O1308" s="19">
        <f t="shared" si="1479"/>
        <v>4.0292050029124775E-2</v>
      </c>
      <c r="P1308" s="19">
        <f t="shared" si="1480"/>
        <v>8.3945408673897007E-2</v>
      </c>
      <c r="Q1308" s="19">
        <f t="shared" si="1481"/>
        <v>0.52384030373726675</v>
      </c>
      <c r="R1308" s="19">
        <f t="shared" si="1482"/>
        <v>0.39284748778396655</v>
      </c>
      <c r="S1308" s="19">
        <f t="shared" si="1483"/>
        <v>0.91668779152123325</v>
      </c>
      <c r="T1308" s="19">
        <f t="shared" si="1484"/>
        <v>3.6667511660849327E-2</v>
      </c>
      <c r="U1308" s="21">
        <f t="shared" si="1485"/>
        <v>2.0986352168474252</v>
      </c>
    </row>
    <row r="1309" spans="1:21" ht="16" hidden="1" thickBot="1" x14ac:dyDescent="0.25">
      <c r="A1309" s="14">
        <v>2016</v>
      </c>
      <c r="B1309" s="15" t="s">
        <v>36</v>
      </c>
      <c r="C1309" s="16" t="s">
        <v>22</v>
      </c>
      <c r="D1309" s="16" t="str">
        <f>A1309&amp;"_"&amp;B1309&amp;"_"&amp;C1309</f>
        <v>2016_2016 Sample Plot # 08_Avi</v>
      </c>
      <c r="E1309" s="17">
        <v>2.8</v>
      </c>
      <c r="F1309" s="17">
        <f t="shared" si="1504"/>
        <v>1</v>
      </c>
      <c r="G1309" s="18">
        <v>100</v>
      </c>
      <c r="H1309" s="19">
        <f t="shared" si="1509"/>
        <v>1.0599999999999998</v>
      </c>
      <c r="I1309" s="20">
        <f t="shared" si="1505"/>
        <v>105.99999999999999</v>
      </c>
      <c r="J1309" s="20">
        <v>333.05199999999996</v>
      </c>
      <c r="K1309" s="19">
        <f t="shared" si="1506"/>
        <v>0.25415455166660816</v>
      </c>
      <c r="L1309" s="19">
        <f t="shared" si="1507"/>
        <v>1.7953724294095303</v>
      </c>
      <c r="M1309" s="19">
        <f t="shared" si="1477"/>
        <v>7.1814897176381204E-2</v>
      </c>
      <c r="N1309" s="19">
        <f t="shared" si="1508"/>
        <v>1.6571287523449967</v>
      </c>
      <c r="O1309" s="19">
        <f t="shared" si="1479"/>
        <v>6.6285150093799872E-2</v>
      </c>
      <c r="P1309" s="19">
        <f t="shared" si="1480"/>
        <v>0.13810004727018108</v>
      </c>
      <c r="Q1309" s="19">
        <f t="shared" si="1481"/>
        <v>0.86177876611657456</v>
      </c>
      <c r="R1309" s="19">
        <f t="shared" si="1482"/>
        <v>0.64628021341454878</v>
      </c>
      <c r="S1309" s="19">
        <f t="shared" si="1483"/>
        <v>1.5080589795311234</v>
      </c>
      <c r="T1309" s="19">
        <f t="shared" si="1484"/>
        <v>6.0322359181244935E-2</v>
      </c>
      <c r="U1309" s="21">
        <f t="shared" si="1485"/>
        <v>3.4525011817545268</v>
      </c>
    </row>
    <row r="1310" spans="1:21" ht="16" hidden="1" thickBot="1" x14ac:dyDescent="0.25">
      <c r="A1310" s="14"/>
      <c r="B1310" s="15"/>
      <c r="C1310" s="16"/>
      <c r="D1310" s="16"/>
      <c r="E1310" s="17"/>
      <c r="F1310" s="17"/>
      <c r="G1310" s="18"/>
      <c r="H1310" s="19"/>
      <c r="I1310" s="20"/>
      <c r="J1310" s="20"/>
      <c r="K1310" s="19"/>
      <c r="L1310" s="19"/>
      <c r="M1310" s="19"/>
      <c r="N1310" s="19"/>
      <c r="O1310" s="19"/>
      <c r="P1310" s="19"/>
      <c r="Q1310" s="19"/>
      <c r="R1310" s="19"/>
      <c r="S1310" s="19"/>
      <c r="T1310" s="19"/>
      <c r="U1310" s="21"/>
    </row>
    <row r="1311" spans="1:21" ht="16" hidden="1" thickBot="1" x14ac:dyDescent="0.25">
      <c r="A1311" s="14"/>
      <c r="B1311" s="15"/>
      <c r="C1311" s="16"/>
      <c r="D1311" s="16"/>
      <c r="E1311" s="17"/>
      <c r="F1311" s="17"/>
      <c r="G1311" s="18"/>
      <c r="H1311" s="19"/>
      <c r="I1311" s="20"/>
      <c r="J1311" s="20"/>
      <c r="K1311" s="19"/>
      <c r="L1311" s="19"/>
      <c r="M1311" s="19"/>
      <c r="N1311" s="19"/>
      <c r="O1311" s="19"/>
      <c r="P1311" s="19"/>
      <c r="Q1311" s="19"/>
      <c r="R1311" s="19"/>
      <c r="S1311" s="19"/>
      <c r="T1311" s="19"/>
      <c r="U1311" s="21"/>
    </row>
    <row r="1312" spans="1:21" ht="16" hidden="1" thickBot="1" x14ac:dyDescent="0.25">
      <c r="A1312" s="14"/>
      <c r="B1312" s="15"/>
      <c r="C1312" s="16"/>
      <c r="D1312" s="16"/>
      <c r="E1312" s="17"/>
      <c r="F1312" s="17"/>
      <c r="G1312" s="18"/>
      <c r="H1312" s="19"/>
      <c r="I1312" s="20"/>
      <c r="J1312" s="20"/>
      <c r="K1312" s="19"/>
      <c r="L1312" s="19"/>
      <c r="M1312" s="19"/>
      <c r="N1312" s="19"/>
      <c r="O1312" s="19"/>
      <c r="P1312" s="19"/>
      <c r="Q1312" s="19"/>
      <c r="R1312" s="19"/>
      <c r="S1312" s="19"/>
      <c r="T1312" s="19"/>
      <c r="U1312" s="21"/>
    </row>
    <row r="1313" spans="1:21" ht="16" hidden="1" thickBot="1" x14ac:dyDescent="0.25">
      <c r="A1313" s="14"/>
      <c r="B1313" s="15"/>
      <c r="C1313" s="16"/>
      <c r="D1313" s="16"/>
      <c r="E1313" s="17"/>
      <c r="F1313" s="17"/>
      <c r="G1313" s="18"/>
      <c r="H1313" s="19"/>
      <c r="I1313" s="20"/>
      <c r="J1313" s="20"/>
      <c r="K1313" s="19"/>
      <c r="L1313" s="19"/>
      <c r="M1313" s="19"/>
      <c r="N1313" s="19"/>
      <c r="O1313" s="19"/>
      <c r="P1313" s="19"/>
      <c r="Q1313" s="19"/>
      <c r="R1313" s="19"/>
      <c r="S1313" s="19"/>
      <c r="T1313" s="19"/>
      <c r="U1313" s="21"/>
    </row>
    <row r="1314" spans="1:21" ht="16" hidden="1" thickBot="1" x14ac:dyDescent="0.25">
      <c r="A1314" s="14">
        <v>2016</v>
      </c>
      <c r="B1314" s="15" t="s">
        <v>36</v>
      </c>
      <c r="C1314" s="16" t="s">
        <v>22</v>
      </c>
      <c r="D1314" s="16" t="str">
        <f>A1314&amp;"_"&amp;B1314&amp;"_"&amp;C1314</f>
        <v>2016_2016 Sample Plot # 08_Avi</v>
      </c>
      <c r="E1314" s="17">
        <v>2.1</v>
      </c>
      <c r="F1314" s="17">
        <f t="shared" si="1504"/>
        <v>1.08</v>
      </c>
      <c r="G1314" s="18">
        <v>108</v>
      </c>
      <c r="H1314" s="19">
        <f t="shared" si="1509"/>
        <v>1.2</v>
      </c>
      <c r="I1314" s="20">
        <f t="shared" si="1505"/>
        <v>119.99999999999999</v>
      </c>
      <c r="J1314" s="20">
        <v>377.03999999999996</v>
      </c>
      <c r="K1314" s="19">
        <f>2.14*(LOG(H1314,10))+0.2</f>
        <v>0.36944786654191708</v>
      </c>
      <c r="L1314" s="19">
        <f t="shared" ref="L1314" si="1510">10^K1314</f>
        <v>2.3412504105656415</v>
      </c>
      <c r="M1314" s="19">
        <f t="shared" si="1477"/>
        <v>9.3650016422625673E-2</v>
      </c>
      <c r="N1314" s="19">
        <f t="shared" ref="N1314" si="1511">0.923*L1314</f>
        <v>2.1609741289520872</v>
      </c>
      <c r="O1314" s="19">
        <f t="shared" si="1479"/>
        <v>8.6438965158083497E-2</v>
      </c>
      <c r="P1314" s="19">
        <f t="shared" si="1480"/>
        <v>0.18008898158070918</v>
      </c>
      <c r="Q1314" s="19">
        <f t="shared" si="1481"/>
        <v>1.1238001970715079</v>
      </c>
      <c r="R1314" s="19">
        <f t="shared" si="1482"/>
        <v>0.84277991029131405</v>
      </c>
      <c r="S1314" s="19">
        <f t="shared" si="1483"/>
        <v>1.966580107362822</v>
      </c>
      <c r="T1314" s="19">
        <f t="shared" si="1484"/>
        <v>7.8663204294512887E-2</v>
      </c>
      <c r="U1314" s="21">
        <f t="shared" si="1485"/>
        <v>4.5022245395177283</v>
      </c>
    </row>
    <row r="1315" spans="1:21" ht="16" hidden="1" thickBot="1" x14ac:dyDescent="0.25">
      <c r="A1315" s="14"/>
      <c r="B1315" s="15"/>
      <c r="C1315" s="16"/>
      <c r="D1315" s="16"/>
      <c r="E1315" s="17"/>
      <c r="F1315" s="17"/>
      <c r="G1315" s="18"/>
      <c r="H1315" s="19"/>
      <c r="I1315" s="20"/>
      <c r="J1315" s="20"/>
      <c r="K1315" s="19"/>
      <c r="L1315" s="19"/>
      <c r="M1315" s="19"/>
      <c r="N1315" s="19"/>
      <c r="O1315" s="19"/>
      <c r="P1315" s="19"/>
      <c r="Q1315" s="19"/>
      <c r="R1315" s="19"/>
      <c r="S1315" s="19"/>
      <c r="T1315" s="19"/>
      <c r="U1315" s="21"/>
    </row>
    <row r="1316" spans="1:21" ht="16" hidden="1" thickBot="1" x14ac:dyDescent="0.25">
      <c r="A1316" s="14"/>
      <c r="B1316" s="15"/>
      <c r="C1316" s="16"/>
      <c r="D1316" s="16"/>
      <c r="E1316" s="17"/>
      <c r="F1316" s="17"/>
      <c r="G1316" s="18"/>
      <c r="H1316" s="19"/>
      <c r="I1316" s="20"/>
      <c r="J1316" s="20"/>
      <c r="K1316" s="19"/>
      <c r="L1316" s="19"/>
      <c r="M1316" s="19"/>
      <c r="N1316" s="19"/>
      <c r="O1316" s="19"/>
      <c r="P1316" s="19"/>
      <c r="Q1316" s="19"/>
      <c r="R1316" s="19"/>
      <c r="S1316" s="19"/>
      <c r="T1316" s="19"/>
      <c r="U1316" s="21"/>
    </row>
    <row r="1317" spans="1:21" ht="16" hidden="1" thickBot="1" x14ac:dyDescent="0.25">
      <c r="A1317" s="14">
        <v>2016</v>
      </c>
      <c r="B1317" s="15" t="s">
        <v>36</v>
      </c>
      <c r="C1317" s="16" t="s">
        <v>22</v>
      </c>
      <c r="D1317" s="16" t="str">
        <f>A1317&amp;"_"&amp;B1317&amp;"_"&amp;C1317</f>
        <v>2016_2016 Sample Plot # 08_Avi</v>
      </c>
      <c r="E1317" s="17">
        <v>2.4</v>
      </c>
      <c r="F1317" s="17">
        <f t="shared" si="1504"/>
        <v>0.9</v>
      </c>
      <c r="G1317" s="18">
        <v>90</v>
      </c>
      <c r="H1317" s="19">
        <f t="shared" si="1509"/>
        <v>0.97</v>
      </c>
      <c r="I1317" s="20">
        <f t="shared" si="1505"/>
        <v>97</v>
      </c>
      <c r="J1317" s="20">
        <v>304.774</v>
      </c>
      <c r="K1317" s="19">
        <f t="shared" ref="K1317:K1319" si="1512">2.14*(LOG(H1317,10))+0.2</f>
        <v>0.17169151132976396</v>
      </c>
      <c r="L1317" s="19">
        <f t="shared" ref="L1317:L1319" si="1513">10^K1317</f>
        <v>1.4848805251618</v>
      </c>
      <c r="M1317" s="19">
        <f t="shared" si="1477"/>
        <v>5.9395221006472002E-2</v>
      </c>
      <c r="N1317" s="19">
        <f t="shared" ref="N1317:N1319" si="1514">0.923*L1317</f>
        <v>1.3705447247243414</v>
      </c>
      <c r="O1317" s="19">
        <f t="shared" si="1479"/>
        <v>5.4821788988973656E-2</v>
      </c>
      <c r="P1317" s="19">
        <f t="shared" si="1480"/>
        <v>0.11421700999544565</v>
      </c>
      <c r="Q1317" s="19">
        <f t="shared" si="1481"/>
        <v>0.71274265207766396</v>
      </c>
      <c r="R1317" s="19">
        <f t="shared" si="1482"/>
        <v>0.5345124426424932</v>
      </c>
      <c r="S1317" s="19">
        <f t="shared" si="1483"/>
        <v>1.2472550947201571</v>
      </c>
      <c r="T1317" s="19">
        <f t="shared" si="1484"/>
        <v>4.9890203788806285E-2</v>
      </c>
      <c r="U1317" s="21">
        <f t="shared" si="1485"/>
        <v>2.8554252498861414</v>
      </c>
    </row>
    <row r="1318" spans="1:21" ht="16" hidden="1" thickBot="1" x14ac:dyDescent="0.25">
      <c r="A1318" s="14">
        <v>2016</v>
      </c>
      <c r="B1318" s="15" t="s">
        <v>36</v>
      </c>
      <c r="C1318" s="16" t="s">
        <v>22</v>
      </c>
      <c r="D1318" s="16" t="str">
        <f>A1318&amp;"_"&amp;B1318&amp;"_"&amp;C1318</f>
        <v>2016_2016 Sample Plot # 08_Avi</v>
      </c>
      <c r="E1318" s="17">
        <v>1.8</v>
      </c>
      <c r="F1318" s="17">
        <f t="shared" si="1504"/>
        <v>1.37</v>
      </c>
      <c r="G1318" s="18">
        <v>137</v>
      </c>
      <c r="H1318" s="19">
        <f t="shared" si="1509"/>
        <v>1.1000000000000001</v>
      </c>
      <c r="I1318" s="20">
        <f t="shared" si="1505"/>
        <v>110</v>
      </c>
      <c r="J1318" s="20">
        <v>345.62</v>
      </c>
      <c r="K1318" s="19">
        <f t="shared" si="1512"/>
        <v>0.28858034623860168</v>
      </c>
      <c r="L1318" s="19">
        <f t="shared" si="1513"/>
        <v>1.9434812104687251</v>
      </c>
      <c r="M1318" s="19">
        <f t="shared" si="1477"/>
        <v>7.7739248418749005E-2</v>
      </c>
      <c r="N1318" s="19">
        <f t="shared" si="1514"/>
        <v>1.7938331572626334</v>
      </c>
      <c r="O1318" s="19">
        <f t="shared" si="1479"/>
        <v>7.1753326290505334E-2</v>
      </c>
      <c r="P1318" s="19">
        <f t="shared" si="1480"/>
        <v>0.14949257470925434</v>
      </c>
      <c r="Q1318" s="19">
        <f t="shared" si="1481"/>
        <v>0.932870981024988</v>
      </c>
      <c r="R1318" s="19">
        <f t="shared" si="1482"/>
        <v>0.69959493133242701</v>
      </c>
      <c r="S1318" s="19">
        <f t="shared" si="1483"/>
        <v>1.632465912357415</v>
      </c>
      <c r="T1318" s="19">
        <f t="shared" si="1484"/>
        <v>6.5298636494296597E-2</v>
      </c>
      <c r="U1318" s="21">
        <f t="shared" si="1485"/>
        <v>3.7373143677313587</v>
      </c>
    </row>
    <row r="1319" spans="1:21" ht="16" hidden="1" thickBot="1" x14ac:dyDescent="0.25">
      <c r="A1319" s="14">
        <v>2016</v>
      </c>
      <c r="B1319" s="15" t="s">
        <v>36</v>
      </c>
      <c r="C1319" s="16" t="s">
        <v>22</v>
      </c>
      <c r="D1319" s="16" t="str">
        <f>A1319&amp;"_"&amp;B1319&amp;"_"&amp;C1319</f>
        <v>2016_2016 Sample Plot # 08_Avi</v>
      </c>
      <c r="E1319" s="17">
        <v>1.2</v>
      </c>
      <c r="F1319" s="17">
        <f t="shared" si="1504"/>
        <v>0.77</v>
      </c>
      <c r="G1319" s="18">
        <v>77</v>
      </c>
      <c r="H1319" s="19">
        <f t="shared" si="1509"/>
        <v>0.79</v>
      </c>
      <c r="I1319" s="20">
        <f t="shared" si="1505"/>
        <v>79</v>
      </c>
      <c r="J1319" s="20">
        <v>248.21799999999999</v>
      </c>
      <c r="K1319" s="19">
        <f t="shared" si="1512"/>
        <v>-1.9078024638455288E-2</v>
      </c>
      <c r="L1319" s="19">
        <f t="shared" si="1513"/>
        <v>0.95702211881561605</v>
      </c>
      <c r="M1319" s="19">
        <f t="shared" si="1477"/>
        <v>3.8280884752624644E-2</v>
      </c>
      <c r="N1319" s="19">
        <f t="shared" si="1514"/>
        <v>0.88333141566681361</v>
      </c>
      <c r="O1319" s="19">
        <f t="shared" si="1479"/>
        <v>3.5333256626672541E-2</v>
      </c>
      <c r="P1319" s="19">
        <f t="shared" si="1480"/>
        <v>7.3614141379297185E-2</v>
      </c>
      <c r="Q1319" s="19">
        <f t="shared" si="1481"/>
        <v>0.45937061703149568</v>
      </c>
      <c r="R1319" s="19">
        <f t="shared" si="1482"/>
        <v>0.34449925211005733</v>
      </c>
      <c r="S1319" s="19">
        <f t="shared" si="1483"/>
        <v>0.80386986914155301</v>
      </c>
      <c r="T1319" s="19">
        <f t="shared" si="1484"/>
        <v>3.2154794765662117E-2</v>
      </c>
      <c r="U1319" s="21">
        <f t="shared" si="1485"/>
        <v>1.8403535344824298</v>
      </c>
    </row>
    <row r="1320" spans="1:21" ht="16" hidden="1" thickBot="1" x14ac:dyDescent="0.25">
      <c r="A1320" s="14"/>
      <c r="B1320" s="15"/>
      <c r="C1320" s="16"/>
      <c r="D1320" s="16"/>
      <c r="E1320" s="17"/>
      <c r="F1320" s="17"/>
      <c r="G1320" s="18"/>
      <c r="H1320" s="19"/>
      <c r="I1320" s="20"/>
      <c r="J1320" s="20"/>
      <c r="K1320" s="19"/>
      <c r="L1320" s="19"/>
      <c r="M1320" s="19"/>
      <c r="N1320" s="19"/>
      <c r="O1320" s="19"/>
      <c r="P1320" s="19"/>
      <c r="Q1320" s="19"/>
      <c r="R1320" s="19"/>
      <c r="S1320" s="19"/>
      <c r="T1320" s="19"/>
      <c r="U1320" s="21"/>
    </row>
    <row r="1321" spans="1:21" ht="16" hidden="1" thickBot="1" x14ac:dyDescent="0.25">
      <c r="A1321" s="14"/>
      <c r="B1321" s="15"/>
      <c r="C1321" s="16"/>
      <c r="D1321" s="16"/>
      <c r="E1321" s="17"/>
      <c r="F1321" s="17"/>
      <c r="G1321" s="18"/>
      <c r="H1321" s="19"/>
      <c r="I1321" s="20"/>
      <c r="J1321" s="20"/>
      <c r="K1321" s="19"/>
      <c r="L1321" s="19"/>
      <c r="M1321" s="19"/>
      <c r="N1321" s="19"/>
      <c r="O1321" s="19"/>
      <c r="P1321" s="19"/>
      <c r="Q1321" s="19"/>
      <c r="R1321" s="19"/>
      <c r="S1321" s="19"/>
      <c r="T1321" s="19"/>
      <c r="U1321" s="21"/>
    </row>
    <row r="1322" spans="1:21" ht="16" hidden="1" thickBot="1" x14ac:dyDescent="0.25">
      <c r="A1322" s="14"/>
      <c r="B1322" s="15"/>
      <c r="C1322" s="16"/>
      <c r="D1322" s="16"/>
      <c r="E1322" s="17"/>
      <c r="F1322" s="17"/>
      <c r="G1322" s="18"/>
      <c r="H1322" s="19"/>
      <c r="I1322" s="20"/>
      <c r="J1322" s="20"/>
      <c r="K1322" s="19"/>
      <c r="L1322" s="19"/>
      <c r="M1322" s="19"/>
      <c r="N1322" s="19"/>
      <c r="O1322" s="19"/>
      <c r="P1322" s="19"/>
      <c r="Q1322" s="19"/>
      <c r="R1322" s="19"/>
      <c r="S1322" s="19"/>
      <c r="T1322" s="19"/>
      <c r="U1322" s="21"/>
    </row>
    <row r="1323" spans="1:21" ht="16" hidden="1" thickBot="1" x14ac:dyDescent="0.25">
      <c r="A1323" s="14"/>
      <c r="B1323" s="15"/>
      <c r="C1323" s="16"/>
      <c r="D1323" s="16"/>
      <c r="E1323" s="17"/>
      <c r="F1323" s="17"/>
      <c r="G1323" s="18"/>
      <c r="H1323" s="19"/>
      <c r="I1323" s="20"/>
      <c r="J1323" s="20"/>
      <c r="K1323" s="19"/>
      <c r="L1323" s="19"/>
      <c r="M1323" s="19"/>
      <c r="N1323" s="19"/>
      <c r="O1323" s="19"/>
      <c r="P1323" s="19"/>
      <c r="Q1323" s="19"/>
      <c r="R1323" s="19"/>
      <c r="S1323" s="19"/>
      <c r="T1323" s="19"/>
      <c r="U1323" s="21"/>
    </row>
    <row r="1324" spans="1:21" ht="16" hidden="1" thickBot="1" x14ac:dyDescent="0.25">
      <c r="A1324" s="14"/>
      <c r="B1324" s="15"/>
      <c r="C1324" s="16"/>
      <c r="D1324" s="16"/>
      <c r="E1324" s="17"/>
      <c r="F1324" s="17"/>
      <c r="G1324" s="18"/>
      <c r="H1324" s="19"/>
      <c r="I1324" s="20"/>
      <c r="J1324" s="20"/>
      <c r="K1324" s="19"/>
      <c r="L1324" s="19"/>
      <c r="M1324" s="19"/>
      <c r="N1324" s="19"/>
      <c r="O1324" s="19"/>
      <c r="P1324" s="19"/>
      <c r="Q1324" s="19"/>
      <c r="R1324" s="19"/>
      <c r="S1324" s="19"/>
      <c r="T1324" s="19"/>
      <c r="U1324" s="21"/>
    </row>
    <row r="1325" spans="1:21" ht="16" hidden="1" thickBot="1" x14ac:dyDescent="0.25">
      <c r="A1325" s="14">
        <v>2016</v>
      </c>
      <c r="B1325" s="15" t="s">
        <v>36</v>
      </c>
      <c r="C1325" s="16" t="s">
        <v>22</v>
      </c>
      <c r="D1325" s="16" t="str">
        <f>A1325&amp;"_"&amp;B1325&amp;"_"&amp;C1325</f>
        <v>2016_2016 Sample Plot # 08_Avi</v>
      </c>
      <c r="E1325" s="17">
        <v>1.1000000000000001</v>
      </c>
      <c r="F1325" s="17">
        <f t="shared" si="1504"/>
        <v>0.87</v>
      </c>
      <c r="G1325" s="18">
        <v>87</v>
      </c>
      <c r="H1325" s="19">
        <f t="shared" si="1509"/>
        <v>0.88</v>
      </c>
      <c r="I1325" s="20">
        <f t="shared" si="1505"/>
        <v>88</v>
      </c>
      <c r="J1325" s="20">
        <v>276.49599999999998</v>
      </c>
      <c r="K1325" s="19">
        <f t="shared" ref="K1325:K1327" si="1515">2.14*(LOG(H1325,10))+0.2</f>
        <v>8.1192918401360892E-2</v>
      </c>
      <c r="L1325" s="19">
        <f t="shared" ref="L1325:L1327" si="1516">10^K1325</f>
        <v>1.2055713495427753</v>
      </c>
      <c r="M1325" s="19">
        <f t="shared" si="1477"/>
        <v>4.8222853981711014E-2</v>
      </c>
      <c r="N1325" s="19">
        <f t="shared" ref="N1325:N1327" si="1517">0.923*L1325</f>
        <v>1.1127423556279816</v>
      </c>
      <c r="O1325" s="19">
        <f t="shared" si="1479"/>
        <v>4.4509694225119259E-2</v>
      </c>
      <c r="P1325" s="19">
        <f t="shared" si="1480"/>
        <v>9.2732548206830273E-2</v>
      </c>
      <c r="Q1325" s="19">
        <f t="shared" si="1481"/>
        <v>0.57867424778053211</v>
      </c>
      <c r="R1325" s="19">
        <f t="shared" si="1482"/>
        <v>0.43396951869491285</v>
      </c>
      <c r="S1325" s="19">
        <f t="shared" si="1483"/>
        <v>1.0126437664754451</v>
      </c>
      <c r="T1325" s="19">
        <f t="shared" si="1484"/>
        <v>4.0505750659017806E-2</v>
      </c>
      <c r="U1325" s="21">
        <f t="shared" si="1485"/>
        <v>2.3183137051707572</v>
      </c>
    </row>
    <row r="1326" spans="1:21" ht="16" hidden="1" thickBot="1" x14ac:dyDescent="0.25">
      <c r="A1326" s="14">
        <v>2016</v>
      </c>
      <c r="B1326" s="15" t="s">
        <v>36</v>
      </c>
      <c r="C1326" s="16" t="s">
        <v>22</v>
      </c>
      <c r="D1326" s="16" t="str">
        <f>A1326&amp;"_"&amp;B1326&amp;"_"&amp;C1326</f>
        <v>2016_2016 Sample Plot # 08_Avi</v>
      </c>
      <c r="E1326" s="17">
        <v>2.8</v>
      </c>
      <c r="F1326" s="17">
        <f t="shared" si="1504"/>
        <v>1</v>
      </c>
      <c r="G1326" s="18">
        <v>100</v>
      </c>
      <c r="H1326" s="19">
        <f t="shared" si="1509"/>
        <v>1.3</v>
      </c>
      <c r="I1326" s="20">
        <f t="shared" si="1505"/>
        <v>130</v>
      </c>
      <c r="J1326" s="20">
        <v>408.46</v>
      </c>
      <c r="K1326" s="19">
        <f t="shared" si="1515"/>
        <v>0.44383877393663074</v>
      </c>
      <c r="L1326" s="19">
        <f t="shared" si="1516"/>
        <v>2.778681527616873</v>
      </c>
      <c r="M1326" s="19">
        <f t="shared" si="1477"/>
        <v>0.11114726110467492</v>
      </c>
      <c r="N1326" s="19">
        <f t="shared" si="1517"/>
        <v>2.5647230499903739</v>
      </c>
      <c r="O1326" s="19">
        <f t="shared" si="1479"/>
        <v>0.10258892199961496</v>
      </c>
      <c r="P1326" s="19">
        <f t="shared" si="1480"/>
        <v>0.21373618310428988</v>
      </c>
      <c r="Q1326" s="19">
        <f t="shared" si="1481"/>
        <v>1.333767133256099</v>
      </c>
      <c r="R1326" s="19">
        <f t="shared" si="1482"/>
        <v>1.0002419894962458</v>
      </c>
      <c r="S1326" s="19">
        <f t="shared" si="1483"/>
        <v>2.3340091227523447</v>
      </c>
      <c r="T1326" s="19">
        <f t="shared" si="1484"/>
        <v>9.3360364910093793E-2</v>
      </c>
      <c r="U1326" s="21">
        <f t="shared" si="1485"/>
        <v>5.343404577607247</v>
      </c>
    </row>
    <row r="1327" spans="1:21" ht="16" hidden="1" thickBot="1" x14ac:dyDescent="0.25">
      <c r="A1327" s="14">
        <v>2016</v>
      </c>
      <c r="B1327" s="15" t="s">
        <v>36</v>
      </c>
      <c r="C1327" s="16" t="s">
        <v>22</v>
      </c>
      <c r="D1327" s="16" t="str">
        <f>A1327&amp;"_"&amp;B1327&amp;"_"&amp;C1327</f>
        <v>2016_2016 Sample Plot # 08_Avi</v>
      </c>
      <c r="E1327" s="17">
        <v>1.9</v>
      </c>
      <c r="F1327" s="17">
        <f t="shared" si="1504"/>
        <v>0.75</v>
      </c>
      <c r="G1327" s="18">
        <v>75</v>
      </c>
      <c r="H1327" s="19">
        <f t="shared" si="1509"/>
        <v>1.25</v>
      </c>
      <c r="I1327" s="20">
        <f t="shared" si="1505"/>
        <v>125</v>
      </c>
      <c r="J1327" s="20">
        <v>392.75</v>
      </c>
      <c r="K1327" s="19">
        <f t="shared" si="1515"/>
        <v>0.40738742783724075</v>
      </c>
      <c r="L1327" s="19">
        <f t="shared" si="1516"/>
        <v>2.554979546682298</v>
      </c>
      <c r="M1327" s="19">
        <f t="shared" si="1477"/>
        <v>0.10219918186729192</v>
      </c>
      <c r="N1327" s="19">
        <f t="shared" si="1517"/>
        <v>2.358246121587761</v>
      </c>
      <c r="O1327" s="19">
        <f t="shared" si="1479"/>
        <v>9.432984486351044E-2</v>
      </c>
      <c r="P1327" s="19">
        <f t="shared" si="1480"/>
        <v>0.19652902673080236</v>
      </c>
      <c r="Q1327" s="19">
        <f t="shared" si="1481"/>
        <v>1.226390182407503</v>
      </c>
      <c r="R1327" s="19">
        <f t="shared" si="1482"/>
        <v>0.91971598741922689</v>
      </c>
      <c r="S1327" s="19">
        <f t="shared" si="1483"/>
        <v>2.1461061698267301</v>
      </c>
      <c r="T1327" s="19">
        <f t="shared" si="1484"/>
        <v>8.5844246793069207E-2</v>
      </c>
      <c r="U1327" s="21">
        <f t="shared" si="1485"/>
        <v>4.9132256682700586</v>
      </c>
    </row>
    <row r="1328" spans="1:21" ht="16" hidden="1" thickBot="1" x14ac:dyDescent="0.25">
      <c r="A1328" s="14"/>
      <c r="B1328" s="15"/>
      <c r="C1328" s="16"/>
      <c r="D1328" s="16"/>
      <c r="E1328" s="17"/>
      <c r="F1328" s="17"/>
      <c r="G1328" s="18"/>
      <c r="H1328" s="19"/>
      <c r="I1328" s="20"/>
      <c r="J1328" s="20"/>
      <c r="K1328" s="19"/>
      <c r="L1328" s="19"/>
      <c r="M1328" s="19"/>
      <c r="N1328" s="19"/>
      <c r="O1328" s="19"/>
      <c r="P1328" s="19"/>
      <c r="Q1328" s="19"/>
      <c r="R1328" s="19"/>
      <c r="S1328" s="19"/>
      <c r="T1328" s="19"/>
      <c r="U1328" s="21"/>
    </row>
    <row r="1329" spans="1:21" ht="16" hidden="1" thickBot="1" x14ac:dyDescent="0.25">
      <c r="A1329" s="14"/>
      <c r="B1329" s="15"/>
      <c r="C1329" s="16"/>
      <c r="D1329" s="16"/>
      <c r="E1329" s="17"/>
      <c r="F1329" s="17"/>
      <c r="G1329" s="18"/>
      <c r="H1329" s="19"/>
      <c r="I1329" s="20"/>
      <c r="J1329" s="20"/>
      <c r="K1329" s="19"/>
      <c r="L1329" s="19"/>
      <c r="M1329" s="19"/>
      <c r="N1329" s="19"/>
      <c r="O1329" s="19"/>
      <c r="P1329" s="19"/>
      <c r="Q1329" s="19"/>
      <c r="R1329" s="19"/>
      <c r="S1329" s="19"/>
      <c r="T1329" s="19"/>
      <c r="U1329" s="21"/>
    </row>
    <row r="1330" spans="1:21" ht="16" hidden="1" thickBot="1" x14ac:dyDescent="0.25">
      <c r="A1330" s="14">
        <v>2016</v>
      </c>
      <c r="B1330" s="15" t="s">
        <v>36</v>
      </c>
      <c r="C1330" s="16" t="s">
        <v>22</v>
      </c>
      <c r="D1330" s="16" t="str">
        <f t="shared" ref="D1330:D1339" si="1518">A1330&amp;"_"&amp;B1330&amp;"_"&amp;C1330</f>
        <v>2016_2016 Sample Plot # 08_Avi</v>
      </c>
      <c r="E1330" s="17">
        <v>1.7</v>
      </c>
      <c r="F1330" s="17">
        <f t="shared" si="1504"/>
        <v>0.75</v>
      </c>
      <c r="G1330" s="18">
        <v>75</v>
      </c>
      <c r="H1330" s="19">
        <f t="shared" si="1509"/>
        <v>0.88</v>
      </c>
      <c r="I1330" s="20">
        <f t="shared" si="1505"/>
        <v>88</v>
      </c>
      <c r="J1330" s="20">
        <v>276.49599999999998</v>
      </c>
      <c r="K1330" s="19">
        <f t="shared" ref="K1330:K1339" si="1519">2.14*(LOG(H1330,10))+0.2</f>
        <v>8.1192918401360892E-2</v>
      </c>
      <c r="L1330" s="19">
        <f t="shared" ref="L1330:L1339" si="1520">10^K1330</f>
        <v>1.2055713495427753</v>
      </c>
      <c r="M1330" s="19">
        <f t="shared" si="1477"/>
        <v>4.8222853981711014E-2</v>
      </c>
      <c r="N1330" s="19">
        <f t="shared" ref="N1330:N1339" si="1521">0.923*L1330</f>
        <v>1.1127423556279816</v>
      </c>
      <c r="O1330" s="19">
        <f t="shared" si="1479"/>
        <v>4.4509694225119259E-2</v>
      </c>
      <c r="P1330" s="19">
        <f t="shared" si="1480"/>
        <v>9.2732548206830273E-2</v>
      </c>
      <c r="Q1330" s="19">
        <f t="shared" si="1481"/>
        <v>0.57867424778053211</v>
      </c>
      <c r="R1330" s="19">
        <f t="shared" si="1482"/>
        <v>0.43396951869491285</v>
      </c>
      <c r="S1330" s="19">
        <f t="shared" si="1483"/>
        <v>1.0126437664754451</v>
      </c>
      <c r="T1330" s="19">
        <f t="shared" si="1484"/>
        <v>4.0505750659017806E-2</v>
      </c>
      <c r="U1330" s="21">
        <f t="shared" si="1485"/>
        <v>2.3183137051707572</v>
      </c>
    </row>
    <row r="1331" spans="1:21" ht="16" hidden="1" thickBot="1" x14ac:dyDescent="0.25">
      <c r="A1331" s="14">
        <v>2016</v>
      </c>
      <c r="B1331" s="15" t="s">
        <v>36</v>
      </c>
      <c r="C1331" s="16" t="s">
        <v>22</v>
      </c>
      <c r="D1331" s="16" t="str">
        <f t="shared" si="1518"/>
        <v>2016_2016 Sample Plot # 08_Avi</v>
      </c>
      <c r="E1331" s="17">
        <v>1.9</v>
      </c>
      <c r="F1331" s="17">
        <f t="shared" si="1504"/>
        <v>1.1299999999999999</v>
      </c>
      <c r="G1331" s="18">
        <v>113</v>
      </c>
      <c r="H1331" s="19">
        <f t="shared" si="1509"/>
        <v>1.94</v>
      </c>
      <c r="I1331" s="20">
        <f t="shared" si="1505"/>
        <v>194</v>
      </c>
      <c r="J1331" s="20">
        <v>609.548</v>
      </c>
      <c r="K1331" s="19">
        <f t="shared" si="1519"/>
        <v>0.81589570205068362</v>
      </c>
      <c r="L1331" s="19">
        <f t="shared" si="1520"/>
        <v>6.5447897885653425</v>
      </c>
      <c r="M1331" s="19">
        <f t="shared" si="1477"/>
        <v>0.26179159154261367</v>
      </c>
      <c r="N1331" s="19">
        <f t="shared" si="1521"/>
        <v>6.0408409748458114</v>
      </c>
      <c r="O1331" s="19">
        <f t="shared" si="1479"/>
        <v>0.24163363899383244</v>
      </c>
      <c r="P1331" s="19">
        <f t="shared" si="1480"/>
        <v>0.50342523053644617</v>
      </c>
      <c r="Q1331" s="19">
        <f t="shared" si="1481"/>
        <v>3.1414990985113644</v>
      </c>
      <c r="R1331" s="19">
        <f t="shared" si="1482"/>
        <v>2.3559279801898665</v>
      </c>
      <c r="S1331" s="19">
        <f t="shared" si="1483"/>
        <v>5.4974270787012305</v>
      </c>
      <c r="T1331" s="19">
        <f t="shared" si="1484"/>
        <v>0.2198970831480492</v>
      </c>
      <c r="U1331" s="21">
        <f t="shared" si="1485"/>
        <v>12.585630763411153</v>
      </c>
    </row>
    <row r="1332" spans="1:21" ht="16" hidden="1" thickBot="1" x14ac:dyDescent="0.25">
      <c r="A1332" s="14">
        <v>2016</v>
      </c>
      <c r="B1332" s="15" t="s">
        <v>36</v>
      </c>
      <c r="C1332" s="16" t="s">
        <v>22</v>
      </c>
      <c r="D1332" s="16" t="str">
        <f t="shared" si="1518"/>
        <v>2016_2016 Sample Plot # 08_Avi</v>
      </c>
      <c r="E1332" s="17">
        <v>2.8</v>
      </c>
      <c r="F1332" s="17">
        <f t="shared" si="1504"/>
        <v>0.73</v>
      </c>
      <c r="G1332" s="18">
        <v>73</v>
      </c>
      <c r="H1332" s="19">
        <f t="shared" si="1509"/>
        <v>1.28</v>
      </c>
      <c r="I1332" s="20">
        <f t="shared" si="1505"/>
        <v>128</v>
      </c>
      <c r="J1332" s="20">
        <v>402.17599999999999</v>
      </c>
      <c r="K1332" s="19">
        <f t="shared" si="1519"/>
        <v>0.42942933504643832</v>
      </c>
      <c r="L1332" s="19">
        <f t="shared" si="1520"/>
        <v>2.6880004373682018</v>
      </c>
      <c r="M1332" s="19">
        <f t="shared" si="1477"/>
        <v>0.10752001749472807</v>
      </c>
      <c r="N1332" s="19">
        <f t="shared" si="1521"/>
        <v>2.4810244036908502</v>
      </c>
      <c r="O1332" s="19">
        <f t="shared" si="1479"/>
        <v>9.9240976147633997E-2</v>
      </c>
      <c r="P1332" s="19">
        <f t="shared" si="1480"/>
        <v>0.20676099364236206</v>
      </c>
      <c r="Q1332" s="19">
        <f t="shared" si="1481"/>
        <v>1.2902402099367369</v>
      </c>
      <c r="R1332" s="19">
        <f t="shared" si="1482"/>
        <v>0.96759951743943162</v>
      </c>
      <c r="S1332" s="19">
        <f t="shared" si="1483"/>
        <v>2.2578397273761688</v>
      </c>
      <c r="T1332" s="19">
        <f t="shared" si="1484"/>
        <v>9.0313589095046748E-2</v>
      </c>
      <c r="U1332" s="21">
        <f t="shared" si="1485"/>
        <v>5.169024841059052</v>
      </c>
    </row>
    <row r="1333" spans="1:21" ht="16" hidden="1" thickBot="1" x14ac:dyDescent="0.25">
      <c r="A1333" s="14">
        <v>2016</v>
      </c>
      <c r="B1333" s="15" t="s">
        <v>36</v>
      </c>
      <c r="C1333" s="16" t="s">
        <v>22</v>
      </c>
      <c r="D1333" s="16" t="str">
        <f t="shared" si="1518"/>
        <v>2016_2016 Sample Plot # 08_Avi</v>
      </c>
      <c r="E1333" s="17">
        <v>2.8</v>
      </c>
      <c r="F1333" s="17">
        <f t="shared" si="1504"/>
        <v>1.23</v>
      </c>
      <c r="G1333" s="18">
        <v>123</v>
      </c>
      <c r="H1333" s="19">
        <f t="shared" si="1509"/>
        <v>1.45</v>
      </c>
      <c r="I1333" s="20">
        <f t="shared" si="1505"/>
        <v>145</v>
      </c>
      <c r="J1333" s="20">
        <v>455.59</v>
      </c>
      <c r="K1333" s="19">
        <f t="shared" si="1519"/>
        <v>0.54532752478284618</v>
      </c>
      <c r="L1333" s="19">
        <f t="shared" si="1520"/>
        <v>3.5101649453973018</v>
      </c>
      <c r="M1333" s="19">
        <f t="shared" si="1477"/>
        <v>0.14040659781589207</v>
      </c>
      <c r="N1333" s="19">
        <f t="shared" si="1521"/>
        <v>3.2398822446017097</v>
      </c>
      <c r="O1333" s="19">
        <f t="shared" si="1479"/>
        <v>0.1295952897840684</v>
      </c>
      <c r="P1333" s="19">
        <f t="shared" si="1480"/>
        <v>0.27000188759996047</v>
      </c>
      <c r="Q1333" s="19">
        <f t="shared" si="1481"/>
        <v>1.6848791737907047</v>
      </c>
      <c r="R1333" s="19">
        <f t="shared" si="1482"/>
        <v>1.2635540753946668</v>
      </c>
      <c r="S1333" s="19">
        <f t="shared" si="1483"/>
        <v>2.9484332491853715</v>
      </c>
      <c r="T1333" s="19">
        <f t="shared" si="1484"/>
        <v>0.11793732996741485</v>
      </c>
      <c r="U1333" s="21">
        <f t="shared" si="1485"/>
        <v>6.7500471899990115</v>
      </c>
    </row>
    <row r="1334" spans="1:21" ht="16" hidden="1" thickBot="1" x14ac:dyDescent="0.25">
      <c r="A1334" s="14">
        <v>2016</v>
      </c>
      <c r="B1334" s="15" t="s">
        <v>36</v>
      </c>
      <c r="C1334" s="16" t="s">
        <v>22</v>
      </c>
      <c r="D1334" s="16" t="str">
        <f t="shared" si="1518"/>
        <v>2016_2016 Sample Plot # 08_Avi</v>
      </c>
      <c r="E1334" s="17">
        <v>2.2000000000000002</v>
      </c>
      <c r="F1334" s="17">
        <f t="shared" si="1504"/>
        <v>0.97</v>
      </c>
      <c r="G1334" s="18">
        <v>97</v>
      </c>
      <c r="H1334" s="19">
        <f t="shared" si="1509"/>
        <v>1.1000000000000001</v>
      </c>
      <c r="I1334" s="20">
        <f t="shared" si="1505"/>
        <v>110</v>
      </c>
      <c r="J1334" s="20">
        <v>345.62</v>
      </c>
      <c r="K1334" s="19">
        <f t="shared" si="1519"/>
        <v>0.28858034623860168</v>
      </c>
      <c r="L1334" s="19">
        <f t="shared" si="1520"/>
        <v>1.9434812104687251</v>
      </c>
      <c r="M1334" s="19">
        <f t="shared" si="1477"/>
        <v>7.7739248418749005E-2</v>
      </c>
      <c r="N1334" s="19">
        <f t="shared" si="1521"/>
        <v>1.7938331572626334</v>
      </c>
      <c r="O1334" s="19">
        <f t="shared" si="1479"/>
        <v>7.1753326290505334E-2</v>
      </c>
      <c r="P1334" s="19">
        <f t="shared" si="1480"/>
        <v>0.14949257470925434</v>
      </c>
      <c r="Q1334" s="19">
        <f t="shared" si="1481"/>
        <v>0.932870981024988</v>
      </c>
      <c r="R1334" s="19">
        <f t="shared" si="1482"/>
        <v>0.69959493133242701</v>
      </c>
      <c r="S1334" s="19">
        <f t="shared" si="1483"/>
        <v>1.632465912357415</v>
      </c>
      <c r="T1334" s="19">
        <f t="shared" si="1484"/>
        <v>6.5298636494296597E-2</v>
      </c>
      <c r="U1334" s="21">
        <f t="shared" si="1485"/>
        <v>3.7373143677313587</v>
      </c>
    </row>
    <row r="1335" spans="1:21" ht="16" hidden="1" thickBot="1" x14ac:dyDescent="0.25">
      <c r="A1335" s="14">
        <v>2016</v>
      </c>
      <c r="B1335" s="15" t="s">
        <v>36</v>
      </c>
      <c r="C1335" s="16" t="s">
        <v>22</v>
      </c>
      <c r="D1335" s="16" t="str">
        <f t="shared" si="1518"/>
        <v>2016_2016 Sample Plot # 08_Avi</v>
      </c>
      <c r="E1335" s="17">
        <v>3.4</v>
      </c>
      <c r="F1335" s="17">
        <f t="shared" si="1504"/>
        <v>1.2</v>
      </c>
      <c r="G1335" s="18">
        <v>120</v>
      </c>
      <c r="H1335" s="19">
        <f t="shared" si="1509"/>
        <v>1.5</v>
      </c>
      <c r="I1335" s="20">
        <f t="shared" si="1505"/>
        <v>150</v>
      </c>
      <c r="J1335" s="20">
        <v>471.3</v>
      </c>
      <c r="K1335" s="19">
        <f t="shared" si="1519"/>
        <v>0.57683529437915793</v>
      </c>
      <c r="L1335" s="19">
        <f t="shared" si="1520"/>
        <v>3.7742902430969441</v>
      </c>
      <c r="M1335" s="19">
        <f t="shared" si="1477"/>
        <v>0.15097160972387774</v>
      </c>
      <c r="N1335" s="19">
        <f t="shared" si="1521"/>
        <v>3.4836698943784796</v>
      </c>
      <c r="O1335" s="19">
        <f t="shared" si="1479"/>
        <v>0.1393467957751392</v>
      </c>
      <c r="P1335" s="19">
        <f t="shared" si="1480"/>
        <v>0.29031840549901694</v>
      </c>
      <c r="Q1335" s="19">
        <f t="shared" si="1481"/>
        <v>1.8116593166865331</v>
      </c>
      <c r="R1335" s="19">
        <f t="shared" si="1482"/>
        <v>1.358631258807607</v>
      </c>
      <c r="S1335" s="19">
        <f t="shared" si="1483"/>
        <v>3.17029057549414</v>
      </c>
      <c r="T1335" s="19">
        <f t="shared" si="1484"/>
        <v>0.12681162301976559</v>
      </c>
      <c r="U1335" s="21">
        <f t="shared" si="1485"/>
        <v>7.2579601374754237</v>
      </c>
    </row>
    <row r="1336" spans="1:21" ht="16" hidden="1" thickBot="1" x14ac:dyDescent="0.25">
      <c r="A1336" s="14">
        <v>2016</v>
      </c>
      <c r="B1336" s="15" t="s">
        <v>36</v>
      </c>
      <c r="C1336" s="16" t="s">
        <v>22</v>
      </c>
      <c r="D1336" s="16" t="str">
        <f t="shared" si="1518"/>
        <v>2016_2016 Sample Plot # 08_Avi</v>
      </c>
      <c r="E1336" s="17">
        <v>1.9</v>
      </c>
      <c r="F1336" s="17">
        <f t="shared" si="1504"/>
        <v>0.85</v>
      </c>
      <c r="G1336" s="18">
        <v>85</v>
      </c>
      <c r="H1336" s="19">
        <f t="shared" si="1509"/>
        <v>0.78</v>
      </c>
      <c r="I1336" s="20">
        <f t="shared" si="1505"/>
        <v>78</v>
      </c>
      <c r="J1336" s="20">
        <v>245.07599999999999</v>
      </c>
      <c r="K1336" s="19">
        <f t="shared" si="1519"/>
        <v>-3.0917550242371888E-2</v>
      </c>
      <c r="L1336" s="19">
        <f t="shared" si="1520"/>
        <v>0.93128466082795258</v>
      </c>
      <c r="M1336" s="19">
        <f t="shared" ref="M1336:M1349" si="1522">L1336*40/1000</f>
        <v>3.7251386433118101E-2</v>
      </c>
      <c r="N1336" s="19">
        <f t="shared" si="1521"/>
        <v>0.85957574194420028</v>
      </c>
      <c r="O1336" s="19">
        <f t="shared" ref="O1336:O1349" si="1523">N1336*40/1000</f>
        <v>3.4383029677768011E-2</v>
      </c>
      <c r="P1336" s="19">
        <f t="shared" ref="P1336:P1349" si="1524">M1336+O1336</f>
        <v>7.1634416110886112E-2</v>
      </c>
      <c r="Q1336" s="19">
        <f t="shared" ref="Q1336:Q1349" si="1525">L1336*0.48</f>
        <v>0.44701663719741724</v>
      </c>
      <c r="R1336" s="19">
        <f t="shared" ref="R1336:R1349" si="1526">N1336*0.39</f>
        <v>0.3352345393582381</v>
      </c>
      <c r="S1336" s="19">
        <f t="shared" ref="S1336:S1349" si="1527">R1336+Q1336</f>
        <v>0.78225117655565535</v>
      </c>
      <c r="T1336" s="19">
        <f t="shared" ref="T1336:T1349" si="1528">S1336*40/1000</f>
        <v>3.1290047062226212E-2</v>
      </c>
      <c r="U1336" s="21">
        <f t="shared" ref="U1336:U1349" si="1529">(L1336+N1336)</f>
        <v>1.7908604027721529</v>
      </c>
    </row>
    <row r="1337" spans="1:21" ht="16" hidden="1" thickBot="1" x14ac:dyDescent="0.25">
      <c r="A1337" s="14">
        <v>2016</v>
      </c>
      <c r="B1337" s="15" t="s">
        <v>36</v>
      </c>
      <c r="C1337" s="16" t="s">
        <v>22</v>
      </c>
      <c r="D1337" s="16" t="str">
        <f t="shared" si="1518"/>
        <v>2016_2016 Sample Plot # 08_Avi</v>
      </c>
      <c r="E1337" s="17">
        <v>3.2</v>
      </c>
      <c r="F1337" s="17">
        <f t="shared" si="1504"/>
        <v>1.2</v>
      </c>
      <c r="G1337" s="18">
        <v>120</v>
      </c>
      <c r="H1337" s="19">
        <f t="shared" si="1509"/>
        <v>1.1499999999999999</v>
      </c>
      <c r="I1337" s="20">
        <f t="shared" si="1505"/>
        <v>115</v>
      </c>
      <c r="J1337" s="20">
        <v>361.33</v>
      </c>
      <c r="K1337" s="19">
        <f t="shared" si="1519"/>
        <v>0.32989337835672894</v>
      </c>
      <c r="L1337" s="19">
        <f t="shared" si="1520"/>
        <v>2.1374372726759301</v>
      </c>
      <c r="M1337" s="19">
        <f t="shared" si="1522"/>
        <v>8.5497490907037205E-2</v>
      </c>
      <c r="N1337" s="19">
        <f t="shared" si="1521"/>
        <v>1.9728546026798837</v>
      </c>
      <c r="O1337" s="19">
        <f t="shared" si="1523"/>
        <v>7.8914184107195348E-2</v>
      </c>
      <c r="P1337" s="19">
        <f t="shared" si="1524"/>
        <v>0.16441167501423254</v>
      </c>
      <c r="Q1337" s="19">
        <f t="shared" si="1525"/>
        <v>1.0259698908844463</v>
      </c>
      <c r="R1337" s="19">
        <f t="shared" si="1526"/>
        <v>0.76941329504515465</v>
      </c>
      <c r="S1337" s="19">
        <f t="shared" si="1527"/>
        <v>1.795383185929601</v>
      </c>
      <c r="T1337" s="19">
        <f t="shared" si="1528"/>
        <v>7.1815327437184037E-2</v>
      </c>
      <c r="U1337" s="21">
        <f t="shared" si="1529"/>
        <v>4.1102918753558138</v>
      </c>
    </row>
    <row r="1338" spans="1:21" ht="16" hidden="1" thickBot="1" x14ac:dyDescent="0.25">
      <c r="A1338" s="14">
        <v>2016</v>
      </c>
      <c r="B1338" s="15" t="s">
        <v>36</v>
      </c>
      <c r="C1338" s="16" t="s">
        <v>22</v>
      </c>
      <c r="D1338" s="16" t="str">
        <f t="shared" si="1518"/>
        <v>2016_2016 Sample Plot # 08_Avi</v>
      </c>
      <c r="E1338" s="17">
        <v>1.3</v>
      </c>
      <c r="F1338" s="17">
        <f t="shared" si="1504"/>
        <v>0.88</v>
      </c>
      <c r="G1338" s="18">
        <v>88</v>
      </c>
      <c r="H1338" s="19">
        <f t="shared" si="1509"/>
        <v>0.77</v>
      </c>
      <c r="I1338" s="20">
        <f t="shared" si="1505"/>
        <v>77</v>
      </c>
      <c r="J1338" s="20">
        <v>241.934</v>
      </c>
      <c r="K1338" s="19">
        <f t="shared" si="1519"/>
        <v>-4.2909848130888772E-2</v>
      </c>
      <c r="L1338" s="19">
        <f t="shared" si="1520"/>
        <v>0.90592063451544957</v>
      </c>
      <c r="M1338" s="19">
        <f t="shared" si="1522"/>
        <v>3.6236825380617989E-2</v>
      </c>
      <c r="N1338" s="19">
        <f t="shared" si="1521"/>
        <v>0.83616474565776</v>
      </c>
      <c r="O1338" s="19">
        <f t="shared" si="1523"/>
        <v>3.3446589826310401E-2</v>
      </c>
      <c r="P1338" s="19">
        <f t="shared" si="1524"/>
        <v>6.968341520692839E-2</v>
      </c>
      <c r="Q1338" s="19">
        <f t="shared" si="1525"/>
        <v>0.43484190456741578</v>
      </c>
      <c r="R1338" s="19">
        <f t="shared" si="1526"/>
        <v>0.32610425080652639</v>
      </c>
      <c r="S1338" s="19">
        <f t="shared" si="1527"/>
        <v>0.76094615537394217</v>
      </c>
      <c r="T1338" s="19">
        <f t="shared" si="1528"/>
        <v>3.0437846214957688E-2</v>
      </c>
      <c r="U1338" s="21">
        <f t="shared" si="1529"/>
        <v>1.7420853801732097</v>
      </c>
    </row>
    <row r="1339" spans="1:21" ht="16" hidden="1" thickBot="1" x14ac:dyDescent="0.25">
      <c r="A1339" s="14">
        <v>2016</v>
      </c>
      <c r="B1339" s="15" t="s">
        <v>36</v>
      </c>
      <c r="C1339" s="16" t="s">
        <v>22</v>
      </c>
      <c r="D1339" s="16" t="str">
        <f t="shared" si="1518"/>
        <v>2016_2016 Sample Plot # 08_Avi</v>
      </c>
      <c r="E1339" s="17">
        <v>2.2999999999999998</v>
      </c>
      <c r="F1339" s="17">
        <f t="shared" si="1504"/>
        <v>1.36</v>
      </c>
      <c r="G1339" s="18">
        <v>136</v>
      </c>
      <c r="H1339" s="19">
        <f t="shared" si="1509"/>
        <v>1.43</v>
      </c>
      <c r="I1339" s="20">
        <f t="shared" si="1505"/>
        <v>143</v>
      </c>
      <c r="J1339" s="20">
        <v>449.30599999999998</v>
      </c>
      <c r="K1339" s="19">
        <f t="shared" si="1519"/>
        <v>0.53241912017523219</v>
      </c>
      <c r="L1339" s="19">
        <f t="shared" si="1520"/>
        <v>3.407368625524855</v>
      </c>
      <c r="M1339" s="19">
        <f t="shared" si="1522"/>
        <v>0.13629474502099417</v>
      </c>
      <c r="N1339" s="19">
        <f t="shared" si="1521"/>
        <v>3.1450012413594415</v>
      </c>
      <c r="O1339" s="19">
        <f t="shared" si="1523"/>
        <v>0.12580004965437766</v>
      </c>
      <c r="P1339" s="19">
        <f t="shared" si="1524"/>
        <v>0.26209479467537183</v>
      </c>
      <c r="Q1339" s="19">
        <f t="shared" si="1525"/>
        <v>1.6355369402519304</v>
      </c>
      <c r="R1339" s="19">
        <f t="shared" si="1526"/>
        <v>1.2265504841301822</v>
      </c>
      <c r="S1339" s="19">
        <f t="shared" si="1527"/>
        <v>2.8620874243821124</v>
      </c>
      <c r="T1339" s="19">
        <f t="shared" si="1528"/>
        <v>0.1144834969752845</v>
      </c>
      <c r="U1339" s="21">
        <f t="shared" si="1529"/>
        <v>6.5523698668842965</v>
      </c>
    </row>
    <row r="1340" spans="1:21" ht="16" hidden="1" thickBot="1" x14ac:dyDescent="0.25">
      <c r="A1340" s="14"/>
      <c r="B1340" s="15"/>
      <c r="C1340" s="16"/>
      <c r="D1340" s="16"/>
      <c r="E1340" s="17"/>
      <c r="F1340" s="17"/>
      <c r="G1340" s="18"/>
      <c r="H1340" s="19"/>
      <c r="I1340" s="20"/>
      <c r="J1340" s="20"/>
      <c r="K1340" s="19"/>
      <c r="L1340" s="19"/>
      <c r="M1340" s="19"/>
      <c r="N1340" s="19"/>
      <c r="O1340" s="19"/>
      <c r="P1340" s="19"/>
      <c r="Q1340" s="19"/>
      <c r="R1340" s="19"/>
      <c r="S1340" s="19"/>
      <c r="T1340" s="19"/>
      <c r="U1340" s="21"/>
    </row>
    <row r="1341" spans="1:21" ht="16" hidden="1" thickBot="1" x14ac:dyDescent="0.25">
      <c r="A1341" s="14"/>
      <c r="B1341" s="15"/>
      <c r="C1341" s="16"/>
      <c r="D1341" s="16"/>
      <c r="E1341" s="17"/>
      <c r="F1341" s="17"/>
      <c r="G1341" s="18"/>
      <c r="H1341" s="19"/>
      <c r="I1341" s="20"/>
      <c r="J1341" s="20"/>
      <c r="K1341" s="19"/>
      <c r="L1341" s="19"/>
      <c r="M1341" s="19"/>
      <c r="N1341" s="19"/>
      <c r="O1341" s="19"/>
      <c r="P1341" s="19"/>
      <c r="Q1341" s="19"/>
      <c r="R1341" s="19"/>
      <c r="S1341" s="19"/>
      <c r="T1341" s="19"/>
      <c r="U1341" s="21"/>
    </row>
    <row r="1342" spans="1:21" ht="16" hidden="1" thickBot="1" x14ac:dyDescent="0.25">
      <c r="A1342" s="14">
        <v>2016</v>
      </c>
      <c r="B1342" s="15" t="s">
        <v>36</v>
      </c>
      <c r="C1342" s="16" t="s">
        <v>22</v>
      </c>
      <c r="D1342" s="16" t="str">
        <f t="shared" ref="D1342:D1349" si="1530">A1342&amp;"_"&amp;B1342&amp;"_"&amp;C1342</f>
        <v>2016_2016 Sample Plot # 08_Avi</v>
      </c>
      <c r="E1342" s="17">
        <v>1.7</v>
      </c>
      <c r="F1342" s="17">
        <f t="shared" si="1504"/>
        <v>0.82</v>
      </c>
      <c r="G1342" s="18">
        <v>82</v>
      </c>
      <c r="H1342" s="19">
        <f t="shared" si="1509"/>
        <v>0.9</v>
      </c>
      <c r="I1342" s="20">
        <f t="shared" si="1505"/>
        <v>90</v>
      </c>
      <c r="J1342" s="20">
        <v>282.77999999999997</v>
      </c>
      <c r="K1342" s="19">
        <f t="shared" ref="K1342:K1349" si="1531">2.14*(LOG(H1342,10))+0.2</f>
        <v>0.10207897020015526</v>
      </c>
      <c r="L1342" s="19">
        <f t="shared" ref="L1342:L1349" si="1532">10^K1342</f>
        <v>1.2649663424809117</v>
      </c>
      <c r="M1342" s="19">
        <f t="shared" si="1522"/>
        <v>5.0598653699236468E-2</v>
      </c>
      <c r="N1342" s="19">
        <f t="shared" ref="N1342:N1349" si="1533">0.923*L1342</f>
        <v>1.1675639341098816</v>
      </c>
      <c r="O1342" s="19">
        <f t="shared" si="1523"/>
        <v>4.6702557364395263E-2</v>
      </c>
      <c r="P1342" s="19">
        <f t="shared" si="1524"/>
        <v>9.7301211063631737E-2</v>
      </c>
      <c r="Q1342" s="19">
        <f t="shared" si="1525"/>
        <v>0.60718384439083761</v>
      </c>
      <c r="R1342" s="19">
        <f t="shared" si="1526"/>
        <v>0.45534993430285381</v>
      </c>
      <c r="S1342" s="19">
        <f t="shared" si="1527"/>
        <v>1.0625337786936915</v>
      </c>
      <c r="T1342" s="19">
        <f t="shared" si="1528"/>
        <v>4.2501351147747654E-2</v>
      </c>
      <c r="U1342" s="21">
        <f t="shared" si="1529"/>
        <v>2.4325302765907932</v>
      </c>
    </row>
    <row r="1343" spans="1:21" ht="16" hidden="1" thickBot="1" x14ac:dyDescent="0.25">
      <c r="A1343" s="14">
        <v>2016</v>
      </c>
      <c r="B1343" s="15" t="s">
        <v>36</v>
      </c>
      <c r="C1343" s="16" t="s">
        <v>22</v>
      </c>
      <c r="D1343" s="16" t="str">
        <f t="shared" si="1530"/>
        <v>2016_2016 Sample Plot # 08_Avi</v>
      </c>
      <c r="E1343" s="17">
        <v>2.2000000000000002</v>
      </c>
      <c r="F1343" s="17">
        <f t="shared" si="1504"/>
        <v>1.1000000000000001</v>
      </c>
      <c r="G1343" s="18">
        <v>110</v>
      </c>
      <c r="H1343" s="19">
        <f t="shared" si="1509"/>
        <v>1.18</v>
      </c>
      <c r="I1343" s="20">
        <f t="shared" si="1505"/>
        <v>118</v>
      </c>
      <c r="J1343" s="20">
        <v>370.75599999999997</v>
      </c>
      <c r="K1343" s="19">
        <f t="shared" si="1531"/>
        <v>0.35382749563510829</v>
      </c>
      <c r="L1343" s="19">
        <f t="shared" si="1532"/>
        <v>2.2585384870386274</v>
      </c>
      <c r="M1343" s="19">
        <f t="shared" si="1522"/>
        <v>9.0341539481545094E-2</v>
      </c>
      <c r="N1343" s="19">
        <f t="shared" si="1533"/>
        <v>2.084631023536653</v>
      </c>
      <c r="O1343" s="19">
        <f t="shared" si="1523"/>
        <v>8.3385240941466127E-2</v>
      </c>
      <c r="P1343" s="19">
        <f t="shared" si="1524"/>
        <v>0.17372678042301121</v>
      </c>
      <c r="Q1343" s="19">
        <f t="shared" si="1525"/>
        <v>1.0840984737785411</v>
      </c>
      <c r="R1343" s="19">
        <f t="shared" si="1526"/>
        <v>0.81300609917929467</v>
      </c>
      <c r="S1343" s="19">
        <f t="shared" si="1527"/>
        <v>1.8971045729578357</v>
      </c>
      <c r="T1343" s="19">
        <f t="shared" si="1528"/>
        <v>7.5884182918313434E-2</v>
      </c>
      <c r="U1343" s="21">
        <f t="shared" si="1529"/>
        <v>4.3431695105752803</v>
      </c>
    </row>
    <row r="1344" spans="1:21" ht="16" hidden="1" thickBot="1" x14ac:dyDescent="0.25">
      <c r="A1344" s="14">
        <v>2016</v>
      </c>
      <c r="B1344" s="15" t="s">
        <v>36</v>
      </c>
      <c r="C1344" s="16" t="s">
        <v>22</v>
      </c>
      <c r="D1344" s="16" t="str">
        <f t="shared" si="1530"/>
        <v>2016_2016 Sample Plot # 08_Avi</v>
      </c>
      <c r="E1344" s="17">
        <v>2.2999999999999998</v>
      </c>
      <c r="F1344" s="17">
        <f t="shared" si="1504"/>
        <v>1.1399999999999999</v>
      </c>
      <c r="G1344" s="18">
        <v>114</v>
      </c>
      <c r="H1344" s="19">
        <f t="shared" si="1509"/>
        <v>0.78</v>
      </c>
      <c r="I1344" s="20">
        <f t="shared" si="1505"/>
        <v>78</v>
      </c>
      <c r="J1344" s="20">
        <v>245.07599999999999</v>
      </c>
      <c r="K1344" s="19">
        <f t="shared" si="1531"/>
        <v>-3.0917550242371888E-2</v>
      </c>
      <c r="L1344" s="19">
        <f t="shared" si="1532"/>
        <v>0.93128466082795258</v>
      </c>
      <c r="M1344" s="19">
        <f t="shared" si="1522"/>
        <v>3.7251386433118101E-2</v>
      </c>
      <c r="N1344" s="19">
        <f t="shared" si="1533"/>
        <v>0.85957574194420028</v>
      </c>
      <c r="O1344" s="19">
        <f t="shared" si="1523"/>
        <v>3.4383029677768011E-2</v>
      </c>
      <c r="P1344" s="19">
        <f t="shared" si="1524"/>
        <v>7.1634416110886112E-2</v>
      </c>
      <c r="Q1344" s="19">
        <f t="shared" si="1525"/>
        <v>0.44701663719741724</v>
      </c>
      <c r="R1344" s="19">
        <f t="shared" si="1526"/>
        <v>0.3352345393582381</v>
      </c>
      <c r="S1344" s="19">
        <f t="shared" si="1527"/>
        <v>0.78225117655565535</v>
      </c>
      <c r="T1344" s="19">
        <f t="shared" si="1528"/>
        <v>3.1290047062226212E-2</v>
      </c>
      <c r="U1344" s="21">
        <f t="shared" si="1529"/>
        <v>1.7908604027721529</v>
      </c>
    </row>
    <row r="1345" spans="1:21" ht="16" hidden="1" thickBot="1" x14ac:dyDescent="0.25">
      <c r="A1345" s="14">
        <v>2016</v>
      </c>
      <c r="B1345" s="15" t="s">
        <v>36</v>
      </c>
      <c r="C1345" s="16" t="s">
        <v>22</v>
      </c>
      <c r="D1345" s="16" t="str">
        <f t="shared" si="1530"/>
        <v>2016_2016 Sample Plot # 08_Avi</v>
      </c>
      <c r="E1345" s="17">
        <v>3.8</v>
      </c>
      <c r="F1345" s="17">
        <f t="shared" si="1504"/>
        <v>1.06</v>
      </c>
      <c r="G1345" s="18">
        <v>106</v>
      </c>
      <c r="H1345" s="19">
        <f t="shared" si="1509"/>
        <v>1.2</v>
      </c>
      <c r="I1345" s="20">
        <f t="shared" si="1505"/>
        <v>119.99999999999999</v>
      </c>
      <c r="J1345" s="20">
        <v>377.03999999999996</v>
      </c>
      <c r="K1345" s="19">
        <f t="shared" si="1531"/>
        <v>0.36944786654191708</v>
      </c>
      <c r="L1345" s="19">
        <f t="shared" si="1532"/>
        <v>2.3412504105656415</v>
      </c>
      <c r="M1345" s="19">
        <f t="shared" si="1522"/>
        <v>9.3650016422625673E-2</v>
      </c>
      <c r="N1345" s="19">
        <f t="shared" si="1533"/>
        <v>2.1609741289520872</v>
      </c>
      <c r="O1345" s="19">
        <f t="shared" si="1523"/>
        <v>8.6438965158083497E-2</v>
      </c>
      <c r="P1345" s="19">
        <f t="shared" si="1524"/>
        <v>0.18008898158070918</v>
      </c>
      <c r="Q1345" s="19">
        <f t="shared" si="1525"/>
        <v>1.1238001970715079</v>
      </c>
      <c r="R1345" s="19">
        <f t="shared" si="1526"/>
        <v>0.84277991029131405</v>
      </c>
      <c r="S1345" s="19">
        <f t="shared" si="1527"/>
        <v>1.966580107362822</v>
      </c>
      <c r="T1345" s="19">
        <f t="shared" si="1528"/>
        <v>7.8663204294512887E-2</v>
      </c>
      <c r="U1345" s="21">
        <f t="shared" si="1529"/>
        <v>4.5022245395177283</v>
      </c>
    </row>
    <row r="1346" spans="1:21" ht="16" hidden="1" thickBot="1" x14ac:dyDescent="0.25">
      <c r="A1346" s="14">
        <v>2016</v>
      </c>
      <c r="B1346" s="15" t="s">
        <v>36</v>
      </c>
      <c r="C1346" s="16" t="s">
        <v>22</v>
      </c>
      <c r="D1346" s="16" t="str">
        <f t="shared" si="1530"/>
        <v>2016_2016 Sample Plot # 08_Avi</v>
      </c>
      <c r="E1346" s="17">
        <v>1.9</v>
      </c>
      <c r="F1346" s="17">
        <f t="shared" si="1504"/>
        <v>0.92</v>
      </c>
      <c r="G1346" s="18">
        <v>92</v>
      </c>
      <c r="H1346" s="19">
        <f t="shared" si="1509"/>
        <v>1.05</v>
      </c>
      <c r="I1346" s="20">
        <f t="shared" si="1505"/>
        <v>105</v>
      </c>
      <c r="J1346" s="20">
        <v>329.90999999999997</v>
      </c>
      <c r="K1346" s="19">
        <f t="shared" si="1531"/>
        <v>0.24534510000966753</v>
      </c>
      <c r="L1346" s="19">
        <f t="shared" si="1532"/>
        <v>1.7593210541239124</v>
      </c>
      <c r="M1346" s="19">
        <f t="shared" si="1522"/>
        <v>7.0372842164956498E-2</v>
      </c>
      <c r="N1346" s="19">
        <f t="shared" si="1533"/>
        <v>1.6238533329563711</v>
      </c>
      <c r="O1346" s="19">
        <f t="shared" si="1523"/>
        <v>6.495413331825485E-2</v>
      </c>
      <c r="P1346" s="19">
        <f t="shared" si="1524"/>
        <v>0.13532697548321135</v>
      </c>
      <c r="Q1346" s="19">
        <f t="shared" si="1525"/>
        <v>0.84447410597947792</v>
      </c>
      <c r="R1346" s="19">
        <f t="shared" si="1526"/>
        <v>0.63330279985298477</v>
      </c>
      <c r="S1346" s="19">
        <f t="shared" si="1527"/>
        <v>1.4777769058324628</v>
      </c>
      <c r="T1346" s="19">
        <f t="shared" si="1528"/>
        <v>5.9111076233298511E-2</v>
      </c>
      <c r="U1346" s="21">
        <f t="shared" si="1529"/>
        <v>3.3831743870802837</v>
      </c>
    </row>
    <row r="1347" spans="1:21" ht="16" hidden="1" thickBot="1" x14ac:dyDescent="0.25">
      <c r="A1347" s="14">
        <v>2016</v>
      </c>
      <c r="B1347" s="15" t="s">
        <v>36</v>
      </c>
      <c r="C1347" s="16" t="s">
        <v>22</v>
      </c>
      <c r="D1347" s="16" t="str">
        <f t="shared" si="1530"/>
        <v>2016_2016 Sample Plot # 08_Avi</v>
      </c>
      <c r="E1347" s="17">
        <v>1.3</v>
      </c>
      <c r="F1347" s="17">
        <f t="shared" si="1504"/>
        <v>0.72</v>
      </c>
      <c r="G1347" s="18">
        <v>72</v>
      </c>
      <c r="H1347" s="19">
        <f t="shared" si="1509"/>
        <v>0.7</v>
      </c>
      <c r="I1347" s="20">
        <f t="shared" si="1505"/>
        <v>70</v>
      </c>
      <c r="J1347" s="20">
        <v>219.94</v>
      </c>
      <c r="K1347" s="19">
        <f t="shared" si="1531"/>
        <v>-0.13149019436949044</v>
      </c>
      <c r="L1347" s="19">
        <f t="shared" si="1532"/>
        <v>0.73877094299630919</v>
      </c>
      <c r="M1347" s="19">
        <f t="shared" si="1522"/>
        <v>2.9550837719852369E-2</v>
      </c>
      <c r="N1347" s="19">
        <f t="shared" si="1533"/>
        <v>0.68188558038559344</v>
      </c>
      <c r="O1347" s="19">
        <f t="shared" si="1523"/>
        <v>2.7275423215423734E-2</v>
      </c>
      <c r="P1347" s="19">
        <f t="shared" si="1524"/>
        <v>5.6826260935276103E-2</v>
      </c>
      <c r="Q1347" s="19">
        <f t="shared" si="1525"/>
        <v>0.35461005263822842</v>
      </c>
      <c r="R1347" s="19">
        <f t="shared" si="1526"/>
        <v>0.26593537635038145</v>
      </c>
      <c r="S1347" s="19">
        <f t="shared" si="1527"/>
        <v>0.62054542898860987</v>
      </c>
      <c r="T1347" s="19">
        <f t="shared" si="1528"/>
        <v>2.4821817159544395E-2</v>
      </c>
      <c r="U1347" s="21">
        <f t="shared" si="1529"/>
        <v>1.4206565233819026</v>
      </c>
    </row>
    <row r="1348" spans="1:21" ht="16" hidden="1" thickBot="1" x14ac:dyDescent="0.25">
      <c r="A1348" s="14">
        <v>2016</v>
      </c>
      <c r="B1348" s="15" t="s">
        <v>36</v>
      </c>
      <c r="C1348" s="16" t="s">
        <v>22</v>
      </c>
      <c r="D1348" s="16" t="str">
        <f t="shared" si="1530"/>
        <v>2016_2016 Sample Plot # 08_Avi</v>
      </c>
      <c r="E1348" s="17">
        <v>2.4</v>
      </c>
      <c r="F1348" s="17">
        <f t="shared" si="1504"/>
        <v>1.22</v>
      </c>
      <c r="G1348" s="18">
        <v>122</v>
      </c>
      <c r="H1348" s="19">
        <f t="shared" si="1509"/>
        <v>1.27</v>
      </c>
      <c r="I1348" s="20">
        <f t="shared" si="1505"/>
        <v>127</v>
      </c>
      <c r="J1348" s="20">
        <v>399.03399999999999</v>
      </c>
      <c r="K1348" s="19">
        <f t="shared" si="1531"/>
        <v>0.42213996284574773</v>
      </c>
      <c r="L1348" s="19">
        <f t="shared" si="1532"/>
        <v>2.6432604804414224</v>
      </c>
      <c r="M1348" s="19">
        <f t="shared" si="1522"/>
        <v>0.1057304192176569</v>
      </c>
      <c r="N1348" s="19">
        <f t="shared" si="1533"/>
        <v>2.4397294234474329</v>
      </c>
      <c r="O1348" s="19">
        <f t="shared" si="1523"/>
        <v>9.7589176937897315E-2</v>
      </c>
      <c r="P1348" s="19">
        <f t="shared" si="1524"/>
        <v>0.20331959615555423</v>
      </c>
      <c r="Q1348" s="19">
        <f t="shared" si="1525"/>
        <v>1.2687650306118827</v>
      </c>
      <c r="R1348" s="19">
        <f t="shared" si="1526"/>
        <v>0.95149447514449892</v>
      </c>
      <c r="S1348" s="19">
        <f t="shared" si="1527"/>
        <v>2.2202595057563816</v>
      </c>
      <c r="T1348" s="19">
        <f t="shared" si="1528"/>
        <v>8.8810380230255268E-2</v>
      </c>
      <c r="U1348" s="21">
        <f t="shared" si="1529"/>
        <v>5.0829899038888549</v>
      </c>
    </row>
    <row r="1349" spans="1:21" ht="16" hidden="1" thickBot="1" x14ac:dyDescent="0.25">
      <c r="A1349" s="14">
        <v>2016</v>
      </c>
      <c r="B1349" s="15" t="s">
        <v>36</v>
      </c>
      <c r="C1349" s="16" t="s">
        <v>22</v>
      </c>
      <c r="D1349" s="16" t="str">
        <f t="shared" si="1530"/>
        <v>2016_2016 Sample Plot # 08_Avi</v>
      </c>
      <c r="E1349" s="17">
        <v>2.2999999999999998</v>
      </c>
      <c r="F1349" s="17">
        <f t="shared" si="1504"/>
        <v>1.1299999999999999</v>
      </c>
      <c r="G1349" s="18">
        <v>113</v>
      </c>
      <c r="H1349" s="19">
        <f t="shared" si="1509"/>
        <v>1.67</v>
      </c>
      <c r="I1349" s="20">
        <f t="shared" si="1505"/>
        <v>167</v>
      </c>
      <c r="J1349" s="20">
        <v>524.71399999999994</v>
      </c>
      <c r="K1349" s="19">
        <f t="shared" si="1531"/>
        <v>0.67661324825582825</v>
      </c>
      <c r="L1349" s="19">
        <f t="shared" si="1532"/>
        <v>4.7491211465841374</v>
      </c>
      <c r="M1349" s="19">
        <f t="shared" si="1522"/>
        <v>0.18996484586336548</v>
      </c>
      <c r="N1349" s="19">
        <f t="shared" si="1533"/>
        <v>4.3834388182971589</v>
      </c>
      <c r="O1349" s="19">
        <f t="shared" si="1523"/>
        <v>0.17533755273188634</v>
      </c>
      <c r="P1349" s="19">
        <f t="shared" si="1524"/>
        <v>0.36530239859525182</v>
      </c>
      <c r="Q1349" s="19">
        <f t="shared" si="1525"/>
        <v>2.2795781503603858</v>
      </c>
      <c r="R1349" s="19">
        <f t="shared" si="1526"/>
        <v>1.7095411391358921</v>
      </c>
      <c r="S1349" s="19">
        <f t="shared" si="1527"/>
        <v>3.9891192894962781</v>
      </c>
      <c r="T1349" s="19">
        <f t="shared" si="1528"/>
        <v>0.15956477157985113</v>
      </c>
      <c r="U1349" s="21">
        <f t="shared" si="1529"/>
        <v>9.1325599648812954</v>
      </c>
    </row>
    <row r="1350" spans="1:21" ht="16" hidden="1" thickBot="1" x14ac:dyDescent="0.25">
      <c r="A1350" s="14"/>
      <c r="B1350" s="15"/>
      <c r="C1350" s="16"/>
      <c r="D1350" s="16"/>
      <c r="E1350" s="17"/>
      <c r="F1350" s="17"/>
      <c r="G1350" s="18"/>
      <c r="H1350" s="19"/>
      <c r="I1350" s="20"/>
      <c r="J1350" s="20"/>
      <c r="K1350" s="19"/>
      <c r="L1350" s="19"/>
      <c r="M1350" s="19"/>
      <c r="N1350" s="19"/>
      <c r="O1350" s="19"/>
      <c r="P1350" s="19"/>
      <c r="Q1350" s="19"/>
      <c r="R1350" s="19"/>
      <c r="S1350" s="19"/>
      <c r="T1350" s="19"/>
      <c r="U1350" s="21"/>
    </row>
    <row r="1351" spans="1:21" ht="16" hidden="1" thickBot="1" x14ac:dyDescent="0.25">
      <c r="A1351" s="14">
        <v>2016</v>
      </c>
      <c r="B1351" s="15" t="s">
        <v>36</v>
      </c>
      <c r="C1351" s="16" t="s">
        <v>22</v>
      </c>
      <c r="D1351" s="16" t="str">
        <f>A1351&amp;"_"&amp;B1351&amp;"_"&amp;C1351</f>
        <v>2016_2016 Sample Plot # 08_Avi</v>
      </c>
      <c r="E1351" s="17">
        <v>3.8</v>
      </c>
      <c r="F1351" s="17">
        <f t="shared" si="1504"/>
        <v>1.26</v>
      </c>
      <c r="G1351" s="18">
        <v>126</v>
      </c>
      <c r="H1351" s="19">
        <f t="shared" si="1509"/>
        <v>1.57</v>
      </c>
      <c r="I1351" s="20">
        <f t="shared" si="1505"/>
        <v>157</v>
      </c>
      <c r="J1351" s="20">
        <v>493.29399999999998</v>
      </c>
      <c r="K1351" s="19">
        <f t="shared" ref="K1351:K1354" si="1534">2.14*(LOG(H1351,10))+0.2</f>
        <v>0.6192252561557603</v>
      </c>
      <c r="L1351" s="19">
        <f t="shared" ref="L1351:L1354" si="1535">10^K1351</f>
        <v>4.1612638741406967</v>
      </c>
      <c r="M1351" s="19">
        <f t="shared" ref="M1351:M1354" si="1536">L1351*40/1000</f>
        <v>0.16645055496562788</v>
      </c>
      <c r="N1351" s="19">
        <f t="shared" ref="N1351:N1354" si="1537">0.923*L1351</f>
        <v>3.8408465558318632</v>
      </c>
      <c r="O1351" s="19">
        <f t="shared" ref="O1351:O1354" si="1538">N1351*40/1000</f>
        <v>0.15363386223327452</v>
      </c>
      <c r="P1351" s="19">
        <f t="shared" ref="P1351:P1354" si="1539">M1351+O1351</f>
        <v>0.3200844171989024</v>
      </c>
      <c r="Q1351" s="19">
        <f t="shared" ref="Q1351:Q1354" si="1540">L1351*0.48</f>
        <v>1.9974066595875344</v>
      </c>
      <c r="R1351" s="19">
        <f t="shared" ref="R1351:R1354" si="1541">N1351*0.39</f>
        <v>1.4979301567744268</v>
      </c>
      <c r="S1351" s="19">
        <f t="shared" ref="S1351:S1354" si="1542">R1351+Q1351</f>
        <v>3.4953368163619611</v>
      </c>
      <c r="T1351" s="19">
        <f t="shared" ref="T1351:T1354" si="1543">S1351*40/1000</f>
        <v>0.13981347265447847</v>
      </c>
      <c r="U1351" s="21">
        <f t="shared" ref="U1351:U1354" si="1544">(L1351+N1351)</f>
        <v>8.0021104299725607</v>
      </c>
    </row>
    <row r="1352" spans="1:21" ht="16" hidden="1" thickBot="1" x14ac:dyDescent="0.25">
      <c r="A1352" s="14">
        <v>2016</v>
      </c>
      <c r="B1352" s="15" t="s">
        <v>36</v>
      </c>
      <c r="C1352" s="16" t="s">
        <v>22</v>
      </c>
      <c r="D1352" s="16" t="str">
        <f>A1352&amp;"_"&amp;B1352&amp;"_"&amp;C1352</f>
        <v>2016_2016 Sample Plot # 08_Avi</v>
      </c>
      <c r="E1352" s="17">
        <v>2.2000000000000002</v>
      </c>
      <c r="F1352" s="17">
        <f t="shared" si="1504"/>
        <v>1.06</v>
      </c>
      <c r="G1352" s="18">
        <v>106</v>
      </c>
      <c r="H1352" s="19">
        <f t="shared" si="1509"/>
        <v>1.0900000000000001</v>
      </c>
      <c r="I1352" s="20">
        <f t="shared" si="1505"/>
        <v>109</v>
      </c>
      <c r="J1352" s="20">
        <v>342.47800000000001</v>
      </c>
      <c r="K1352" s="19">
        <f t="shared" si="1534"/>
        <v>0.28009270559293464</v>
      </c>
      <c r="L1352" s="19">
        <f t="shared" si="1535"/>
        <v>1.9058675058183039</v>
      </c>
      <c r="M1352" s="19">
        <f t="shared" si="1536"/>
        <v>7.6234700232732155E-2</v>
      </c>
      <c r="N1352" s="19">
        <f t="shared" si="1537"/>
        <v>1.7591157078702946</v>
      </c>
      <c r="O1352" s="19">
        <f t="shared" si="1538"/>
        <v>7.0364628314811786E-2</v>
      </c>
      <c r="P1352" s="19">
        <f t="shared" si="1539"/>
        <v>0.14659932854754393</v>
      </c>
      <c r="Q1352" s="19">
        <f t="shared" si="1540"/>
        <v>0.91481640279278587</v>
      </c>
      <c r="R1352" s="19">
        <f t="shared" si="1541"/>
        <v>0.68605512606941488</v>
      </c>
      <c r="S1352" s="19">
        <f t="shared" si="1542"/>
        <v>1.6008715288622009</v>
      </c>
      <c r="T1352" s="19">
        <f t="shared" si="1543"/>
        <v>6.4034861154488032E-2</v>
      </c>
      <c r="U1352" s="21">
        <f t="shared" si="1544"/>
        <v>3.6649832136885987</v>
      </c>
    </row>
    <row r="1353" spans="1:21" ht="16" hidden="1" thickBot="1" x14ac:dyDescent="0.25">
      <c r="A1353" s="14">
        <v>2016</v>
      </c>
      <c r="B1353" s="15" t="s">
        <v>36</v>
      </c>
      <c r="C1353" s="16" t="s">
        <v>22</v>
      </c>
      <c r="D1353" s="16" t="str">
        <f>A1353&amp;"_"&amp;B1353&amp;"_"&amp;C1353</f>
        <v>2016_2016 Sample Plot # 08_Avi</v>
      </c>
      <c r="E1353" s="17">
        <v>2.2000000000000002</v>
      </c>
      <c r="F1353" s="17">
        <f t="shared" si="1504"/>
        <v>0.98</v>
      </c>
      <c r="G1353" s="18">
        <v>98</v>
      </c>
      <c r="H1353" s="19">
        <f t="shared" si="1509"/>
        <v>0.94</v>
      </c>
      <c r="I1353" s="20">
        <f t="shared" si="1505"/>
        <v>94</v>
      </c>
      <c r="J1353" s="20">
        <v>295.34800000000001</v>
      </c>
      <c r="K1353" s="19">
        <f t="shared" si="1534"/>
        <v>0.14249360670335509</v>
      </c>
      <c r="L1353" s="19">
        <f t="shared" si="1535"/>
        <v>1.3883328719783115</v>
      </c>
      <c r="M1353" s="19">
        <f t="shared" si="1536"/>
        <v>5.5533314879132462E-2</v>
      </c>
      <c r="N1353" s="19">
        <f t="shared" si="1537"/>
        <v>1.2814312408359816</v>
      </c>
      <c r="O1353" s="19">
        <f t="shared" si="1538"/>
        <v>5.1257249633439264E-2</v>
      </c>
      <c r="P1353" s="19">
        <f t="shared" si="1539"/>
        <v>0.10679056451257173</v>
      </c>
      <c r="Q1353" s="19">
        <f t="shared" si="1540"/>
        <v>0.66639977854958943</v>
      </c>
      <c r="R1353" s="19">
        <f t="shared" si="1541"/>
        <v>0.49975818392603283</v>
      </c>
      <c r="S1353" s="19">
        <f t="shared" si="1542"/>
        <v>1.1661579624756222</v>
      </c>
      <c r="T1353" s="19">
        <f t="shared" si="1543"/>
        <v>4.6646318499024883E-2</v>
      </c>
      <c r="U1353" s="21">
        <f t="shared" si="1544"/>
        <v>2.6697641128142928</v>
      </c>
    </row>
    <row r="1354" spans="1:21" ht="16" hidden="1" thickBot="1" x14ac:dyDescent="0.25">
      <c r="A1354" s="14">
        <v>2016</v>
      </c>
      <c r="B1354" s="15" t="s">
        <v>36</v>
      </c>
      <c r="C1354" s="16" t="s">
        <v>22</v>
      </c>
      <c r="D1354" s="16" t="str">
        <f>A1354&amp;"_"&amp;B1354&amp;"_"&amp;C1354</f>
        <v>2016_2016 Sample Plot # 08_Avi</v>
      </c>
      <c r="E1354" s="17">
        <v>2.8</v>
      </c>
      <c r="F1354" s="17">
        <f t="shared" si="1504"/>
        <v>1.23</v>
      </c>
      <c r="G1354" s="18">
        <v>123</v>
      </c>
      <c r="H1354" s="19">
        <f t="shared" si="1509"/>
        <v>1.1200000000000001</v>
      </c>
      <c r="I1354" s="20">
        <f t="shared" si="1505"/>
        <v>112</v>
      </c>
      <c r="J1354" s="20">
        <v>351.904</v>
      </c>
      <c r="K1354" s="19">
        <f t="shared" si="1534"/>
        <v>0.30532656851418871</v>
      </c>
      <c r="L1354" s="19">
        <f t="shared" si="1535"/>
        <v>2.0198846486538922</v>
      </c>
      <c r="M1354" s="19">
        <f t="shared" si="1536"/>
        <v>8.0795385946155693E-2</v>
      </c>
      <c r="N1354" s="19">
        <f t="shared" si="1537"/>
        <v>1.8643535307075425</v>
      </c>
      <c r="O1354" s="19">
        <f t="shared" si="1538"/>
        <v>7.4574141228301694E-2</v>
      </c>
      <c r="P1354" s="19">
        <f t="shared" si="1539"/>
        <v>0.1553695271744574</v>
      </c>
      <c r="Q1354" s="19">
        <f t="shared" si="1540"/>
        <v>0.96954463135386826</v>
      </c>
      <c r="R1354" s="19">
        <f t="shared" si="1541"/>
        <v>0.72709787697594164</v>
      </c>
      <c r="S1354" s="19">
        <f t="shared" si="1542"/>
        <v>1.69664250832981</v>
      </c>
      <c r="T1354" s="19">
        <f t="shared" si="1543"/>
        <v>6.7865700333192391E-2</v>
      </c>
      <c r="U1354" s="21">
        <f t="shared" si="1544"/>
        <v>3.8842381793614349</v>
      </c>
    </row>
    <row r="1355" spans="1:21" ht="16" hidden="1" thickBot="1" x14ac:dyDescent="0.25">
      <c r="A1355" s="14"/>
      <c r="B1355" s="15"/>
      <c r="C1355" s="16"/>
      <c r="D1355" s="16"/>
      <c r="E1355" s="17"/>
      <c r="F1355" s="17"/>
      <c r="G1355" s="18"/>
      <c r="H1355" s="19"/>
      <c r="I1355" s="20"/>
      <c r="J1355" s="20"/>
      <c r="K1355" s="19"/>
      <c r="L1355" s="19"/>
      <c r="M1355" s="19"/>
      <c r="N1355" s="19"/>
      <c r="O1355" s="19"/>
      <c r="P1355" s="19"/>
      <c r="Q1355" s="19"/>
      <c r="R1355" s="19"/>
      <c r="S1355" s="19"/>
      <c r="T1355" s="19"/>
      <c r="U1355" s="21"/>
    </row>
    <row r="1356" spans="1:21" ht="16" hidden="1" thickBot="1" x14ac:dyDescent="0.25">
      <c r="A1356" s="14">
        <v>2016</v>
      </c>
      <c r="B1356" s="15" t="s">
        <v>36</v>
      </c>
      <c r="C1356" s="16" t="s">
        <v>22</v>
      </c>
      <c r="D1356" s="16" t="str">
        <f>A1356&amp;"_"&amp;B1356&amp;"_"&amp;C1356</f>
        <v>2016_2016 Sample Plot # 08_Avi</v>
      </c>
      <c r="E1356" s="17">
        <v>2.2000000000000002</v>
      </c>
      <c r="F1356" s="17">
        <f t="shared" si="1504"/>
        <v>0.98</v>
      </c>
      <c r="G1356" s="18">
        <v>98</v>
      </c>
      <c r="H1356" s="19">
        <f t="shared" si="1509"/>
        <v>0.83</v>
      </c>
      <c r="I1356" s="20">
        <f t="shared" si="1505"/>
        <v>83</v>
      </c>
      <c r="J1356" s="20">
        <v>260.786</v>
      </c>
      <c r="K1356" s="19">
        <f t="shared" ref="K1356:K1357" si="1545">2.14*(LOG(H1356,10))+0.2</f>
        <v>2.6827117684798146E-2</v>
      </c>
      <c r="L1356" s="19">
        <f t="shared" ref="L1356:L1357" si="1546">10^K1356</f>
        <v>1.0637194924742182</v>
      </c>
      <c r="M1356" s="19">
        <f t="shared" ref="M1356:M1357" si="1547">L1356*40/1000</f>
        <v>4.2548779698968732E-2</v>
      </c>
      <c r="N1356" s="19">
        <f t="shared" ref="N1356:N1357" si="1548">0.923*L1356</f>
        <v>0.98181309155370344</v>
      </c>
      <c r="O1356" s="19">
        <f t="shared" ref="O1356:O1357" si="1549">N1356*40/1000</f>
        <v>3.9272523662148139E-2</v>
      </c>
      <c r="P1356" s="19">
        <f t="shared" ref="P1356:P1357" si="1550">M1356+O1356</f>
        <v>8.1821303361116871E-2</v>
      </c>
      <c r="Q1356" s="19">
        <f t="shared" ref="Q1356:Q1357" si="1551">L1356*0.48</f>
        <v>0.5105853563876247</v>
      </c>
      <c r="R1356" s="19">
        <f t="shared" ref="R1356:R1357" si="1552">N1356*0.39</f>
        <v>0.38290710570594433</v>
      </c>
      <c r="S1356" s="19">
        <f t="shared" ref="S1356:S1357" si="1553">R1356+Q1356</f>
        <v>0.89349246209356903</v>
      </c>
      <c r="T1356" s="19">
        <f t="shared" ref="T1356:T1357" si="1554">S1356*40/1000</f>
        <v>3.5739698483742761E-2</v>
      </c>
      <c r="U1356" s="21">
        <f t="shared" ref="U1356:U1357" si="1555">(L1356+N1356)</f>
        <v>2.0455325840279217</v>
      </c>
    </row>
    <row r="1357" spans="1:21" ht="16" hidden="1" thickBot="1" x14ac:dyDescent="0.25">
      <c r="A1357" s="14">
        <v>2016</v>
      </c>
      <c r="B1357" s="15" t="s">
        <v>36</v>
      </c>
      <c r="C1357" s="16" t="s">
        <v>22</v>
      </c>
      <c r="D1357" s="16" t="str">
        <f>A1357&amp;"_"&amp;B1357&amp;"_"&amp;C1357</f>
        <v>2016_2016 Sample Plot # 08_Avi</v>
      </c>
      <c r="E1357" s="17">
        <v>1.5</v>
      </c>
      <c r="F1357" s="17">
        <f t="shared" si="1504"/>
        <v>0.78</v>
      </c>
      <c r="G1357" s="18">
        <v>78</v>
      </c>
      <c r="H1357" s="19">
        <f t="shared" si="1509"/>
        <v>0.9</v>
      </c>
      <c r="I1357" s="20">
        <f t="shared" si="1505"/>
        <v>90</v>
      </c>
      <c r="J1357" s="20">
        <v>282.77999999999997</v>
      </c>
      <c r="K1357" s="19">
        <f t="shared" si="1545"/>
        <v>0.10207897020015526</v>
      </c>
      <c r="L1357" s="19">
        <f t="shared" si="1546"/>
        <v>1.2649663424809117</v>
      </c>
      <c r="M1357" s="19">
        <f t="shared" si="1547"/>
        <v>5.0598653699236468E-2</v>
      </c>
      <c r="N1357" s="19">
        <f t="shared" si="1548"/>
        <v>1.1675639341098816</v>
      </c>
      <c r="O1357" s="19">
        <f t="shared" si="1549"/>
        <v>4.6702557364395263E-2</v>
      </c>
      <c r="P1357" s="19">
        <f t="shared" si="1550"/>
        <v>9.7301211063631737E-2</v>
      </c>
      <c r="Q1357" s="19">
        <f t="shared" si="1551"/>
        <v>0.60718384439083761</v>
      </c>
      <c r="R1357" s="19">
        <f t="shared" si="1552"/>
        <v>0.45534993430285381</v>
      </c>
      <c r="S1357" s="19">
        <f t="shared" si="1553"/>
        <v>1.0625337786936915</v>
      </c>
      <c r="T1357" s="19">
        <f t="shared" si="1554"/>
        <v>4.2501351147747654E-2</v>
      </c>
      <c r="U1357" s="21">
        <f t="shared" si="1555"/>
        <v>2.4325302765907932</v>
      </c>
    </row>
    <row r="1358" spans="1:21" ht="16" hidden="1" thickBot="1" x14ac:dyDescent="0.25">
      <c r="A1358" s="14"/>
      <c r="B1358" s="15"/>
      <c r="C1358" s="16"/>
      <c r="D1358" s="16"/>
      <c r="E1358" s="17"/>
      <c r="F1358" s="17"/>
      <c r="G1358" s="18"/>
      <c r="H1358" s="19"/>
      <c r="I1358" s="20"/>
      <c r="J1358" s="20"/>
      <c r="K1358" s="19"/>
      <c r="L1358" s="19"/>
      <c r="M1358" s="19"/>
      <c r="N1358" s="19"/>
      <c r="O1358" s="19"/>
      <c r="P1358" s="19"/>
      <c r="Q1358" s="19"/>
      <c r="R1358" s="19"/>
      <c r="S1358" s="19"/>
      <c r="T1358" s="19"/>
      <c r="U1358" s="21"/>
    </row>
    <row r="1359" spans="1:21" ht="16" hidden="1" thickBot="1" x14ac:dyDescent="0.25">
      <c r="A1359" s="14">
        <v>2016</v>
      </c>
      <c r="B1359" s="15" t="s">
        <v>36</v>
      </c>
      <c r="C1359" s="16" t="s">
        <v>22</v>
      </c>
      <c r="D1359" s="16" t="str">
        <f>A1359&amp;"_"&amp;B1359&amp;"_"&amp;C1359</f>
        <v>2016_2016 Sample Plot # 08_Avi</v>
      </c>
      <c r="E1359" s="17">
        <v>2.1</v>
      </c>
      <c r="F1359" s="17">
        <f t="shared" si="1504"/>
        <v>1.53</v>
      </c>
      <c r="G1359" s="18">
        <v>153</v>
      </c>
      <c r="H1359" s="19">
        <f t="shared" si="1509"/>
        <v>0.9</v>
      </c>
      <c r="I1359" s="20">
        <f t="shared" si="1505"/>
        <v>90</v>
      </c>
      <c r="J1359" s="20">
        <v>282.77999999999997</v>
      </c>
      <c r="K1359" s="19">
        <f t="shared" ref="K1359:K1360" si="1556">2.14*(LOG(H1359,10))+0.2</f>
        <v>0.10207897020015526</v>
      </c>
      <c r="L1359" s="19">
        <f t="shared" ref="L1359:L1360" si="1557">10^K1359</f>
        <v>1.2649663424809117</v>
      </c>
      <c r="M1359" s="19">
        <f t="shared" ref="M1359:M1360" si="1558">L1359*40/1000</f>
        <v>5.0598653699236468E-2</v>
      </c>
      <c r="N1359" s="19">
        <f t="shared" ref="N1359:N1360" si="1559">0.923*L1359</f>
        <v>1.1675639341098816</v>
      </c>
      <c r="O1359" s="19">
        <f t="shared" ref="O1359:O1360" si="1560">N1359*40/1000</f>
        <v>4.6702557364395263E-2</v>
      </c>
      <c r="P1359" s="19">
        <f t="shared" ref="P1359:P1360" si="1561">M1359+O1359</f>
        <v>9.7301211063631737E-2</v>
      </c>
      <c r="Q1359" s="19">
        <f t="shared" ref="Q1359:Q1360" si="1562">L1359*0.48</f>
        <v>0.60718384439083761</v>
      </c>
      <c r="R1359" s="19">
        <f t="shared" ref="R1359:R1360" si="1563">N1359*0.39</f>
        <v>0.45534993430285381</v>
      </c>
      <c r="S1359" s="19">
        <f t="shared" ref="S1359:S1360" si="1564">R1359+Q1359</f>
        <v>1.0625337786936915</v>
      </c>
      <c r="T1359" s="19">
        <f t="shared" ref="T1359:T1360" si="1565">S1359*40/1000</f>
        <v>4.2501351147747654E-2</v>
      </c>
      <c r="U1359" s="21">
        <f t="shared" ref="U1359:U1360" si="1566">(L1359+N1359)</f>
        <v>2.4325302765907932</v>
      </c>
    </row>
    <row r="1360" spans="1:21" ht="16" hidden="1" thickBot="1" x14ac:dyDescent="0.25">
      <c r="A1360" s="14">
        <v>2016</v>
      </c>
      <c r="B1360" s="15" t="s">
        <v>36</v>
      </c>
      <c r="C1360" s="16" t="s">
        <v>22</v>
      </c>
      <c r="D1360" s="16" t="str">
        <f>A1360&amp;"_"&amp;B1360&amp;"_"&amp;C1360</f>
        <v>2016_2016 Sample Plot # 08_Avi</v>
      </c>
      <c r="E1360" s="17">
        <v>5.2</v>
      </c>
      <c r="F1360" s="17">
        <f t="shared" si="1504"/>
        <v>1.48</v>
      </c>
      <c r="G1360" s="18">
        <v>148</v>
      </c>
      <c r="H1360" s="19">
        <f t="shared" si="1509"/>
        <v>1.6</v>
      </c>
      <c r="I1360" s="20">
        <f t="shared" si="1505"/>
        <v>160</v>
      </c>
      <c r="J1360" s="20">
        <v>502.71999999999997</v>
      </c>
      <c r="K1360" s="19">
        <f t="shared" si="1556"/>
        <v>0.63681676288367917</v>
      </c>
      <c r="L1360" s="19">
        <f t="shared" si="1557"/>
        <v>4.3332801046890328</v>
      </c>
      <c r="M1360" s="19">
        <f t="shared" si="1558"/>
        <v>0.17333120418756129</v>
      </c>
      <c r="N1360" s="19">
        <f t="shared" si="1559"/>
        <v>3.9996175366279774</v>
      </c>
      <c r="O1360" s="19">
        <f t="shared" si="1560"/>
        <v>0.15998470146511909</v>
      </c>
      <c r="P1360" s="19">
        <f t="shared" si="1561"/>
        <v>0.33331590565268038</v>
      </c>
      <c r="Q1360" s="19">
        <f t="shared" si="1562"/>
        <v>2.0799744502507358</v>
      </c>
      <c r="R1360" s="19">
        <f t="shared" si="1563"/>
        <v>1.5598508392849113</v>
      </c>
      <c r="S1360" s="19">
        <f t="shared" si="1564"/>
        <v>3.6398252895356471</v>
      </c>
      <c r="T1360" s="19">
        <f t="shared" si="1565"/>
        <v>0.14559301158142587</v>
      </c>
      <c r="U1360" s="21">
        <f t="shared" si="1566"/>
        <v>8.3328976413170111</v>
      </c>
    </row>
    <row r="1361" spans="1:21" ht="16" hidden="1" thickBot="1" x14ac:dyDescent="0.25">
      <c r="A1361" s="14"/>
      <c r="B1361" s="15"/>
      <c r="C1361" s="16"/>
      <c r="D1361" s="16"/>
      <c r="E1361" s="17"/>
      <c r="F1361" s="17"/>
      <c r="G1361" s="18"/>
      <c r="H1361" s="19"/>
      <c r="I1361" s="20"/>
      <c r="J1361" s="20"/>
      <c r="K1361" s="19"/>
      <c r="L1361" s="19"/>
      <c r="M1361" s="19"/>
      <c r="N1361" s="19"/>
      <c r="O1361" s="19"/>
      <c r="P1361" s="19"/>
      <c r="Q1361" s="19"/>
      <c r="R1361" s="19"/>
      <c r="S1361" s="19"/>
      <c r="T1361" s="19"/>
      <c r="U1361" s="21"/>
    </row>
    <row r="1362" spans="1:21" ht="16" hidden="1" thickBot="1" x14ac:dyDescent="0.25">
      <c r="A1362" s="14">
        <v>2016</v>
      </c>
      <c r="B1362" s="15" t="s">
        <v>36</v>
      </c>
      <c r="C1362" s="16" t="s">
        <v>22</v>
      </c>
      <c r="D1362" s="16" t="str">
        <f>A1362&amp;"_"&amp;B1362&amp;"_"&amp;C1362</f>
        <v>2016_2016 Sample Plot # 08_Avi</v>
      </c>
      <c r="E1362" s="17">
        <v>1.4</v>
      </c>
      <c r="F1362" s="17">
        <f t="shared" si="1504"/>
        <v>0.8</v>
      </c>
      <c r="G1362" s="18">
        <v>80</v>
      </c>
      <c r="H1362" s="19">
        <f t="shared" si="1509"/>
        <v>0.87</v>
      </c>
      <c r="I1362" s="20">
        <f t="shared" si="1505"/>
        <v>87</v>
      </c>
      <c r="J1362" s="20">
        <v>273.35399999999998</v>
      </c>
      <c r="K1362" s="19">
        <f t="shared" ref="K1362:K1363" si="1567">2.14*(LOG(H1362,10))+0.2</f>
        <v>7.057120060384367E-2</v>
      </c>
      <c r="L1362" s="19">
        <f t="shared" ref="L1362:L1363" si="1568">10^K1362</f>
        <v>1.1764438414891365</v>
      </c>
      <c r="M1362" s="19">
        <f t="shared" ref="M1362:M1363" si="1569">L1362*40/1000</f>
        <v>4.7057753659565466E-2</v>
      </c>
      <c r="N1362" s="19">
        <f t="shared" ref="N1362:N1363" si="1570">0.923*L1362</f>
        <v>1.085857665694473</v>
      </c>
      <c r="O1362" s="19">
        <f t="shared" ref="O1362:O1363" si="1571">N1362*40/1000</f>
        <v>4.3434306627778918E-2</v>
      </c>
      <c r="P1362" s="19">
        <f t="shared" ref="P1362:P1363" si="1572">M1362+O1362</f>
        <v>9.0492060287344384E-2</v>
      </c>
      <c r="Q1362" s="19">
        <f t="shared" ref="Q1362:Q1363" si="1573">L1362*0.48</f>
        <v>0.56469304391478548</v>
      </c>
      <c r="R1362" s="19">
        <f t="shared" ref="R1362:R1363" si="1574">N1362*0.39</f>
        <v>0.42348448962084445</v>
      </c>
      <c r="S1362" s="19">
        <f t="shared" ref="S1362:S1363" si="1575">R1362+Q1362</f>
        <v>0.98817753353562998</v>
      </c>
      <c r="T1362" s="19">
        <f t="shared" ref="T1362:T1363" si="1576">S1362*40/1000</f>
        <v>3.9527101341425203E-2</v>
      </c>
      <c r="U1362" s="21">
        <f t="shared" ref="U1362:U1363" si="1577">(L1362+N1362)</f>
        <v>2.2623015071836097</v>
      </c>
    </row>
    <row r="1363" spans="1:21" ht="16" hidden="1" thickBot="1" x14ac:dyDescent="0.25">
      <c r="A1363" s="14">
        <v>2016</v>
      </c>
      <c r="B1363" s="15" t="s">
        <v>36</v>
      </c>
      <c r="C1363" s="16" t="s">
        <v>22</v>
      </c>
      <c r="D1363" s="16" t="str">
        <f>A1363&amp;"_"&amp;B1363&amp;"_"&amp;C1363</f>
        <v>2016_2016 Sample Plot # 08_Avi</v>
      </c>
      <c r="E1363" s="17">
        <v>1.2</v>
      </c>
      <c r="F1363" s="17">
        <f t="shared" si="1504"/>
        <v>0.83</v>
      </c>
      <c r="G1363" s="18">
        <v>83</v>
      </c>
      <c r="H1363" s="19">
        <f t="shared" si="1509"/>
        <v>0.78</v>
      </c>
      <c r="I1363" s="20">
        <f t="shared" si="1505"/>
        <v>78</v>
      </c>
      <c r="J1363" s="20">
        <v>245.07599999999999</v>
      </c>
      <c r="K1363" s="19">
        <f t="shared" si="1567"/>
        <v>-3.0917550242371888E-2</v>
      </c>
      <c r="L1363" s="19">
        <f t="shared" si="1568"/>
        <v>0.93128466082795258</v>
      </c>
      <c r="M1363" s="19">
        <f t="shared" si="1569"/>
        <v>3.7251386433118101E-2</v>
      </c>
      <c r="N1363" s="19">
        <f t="shared" si="1570"/>
        <v>0.85957574194420028</v>
      </c>
      <c r="O1363" s="19">
        <f t="shared" si="1571"/>
        <v>3.4383029677768011E-2</v>
      </c>
      <c r="P1363" s="19">
        <f t="shared" si="1572"/>
        <v>7.1634416110886112E-2</v>
      </c>
      <c r="Q1363" s="19">
        <f t="shared" si="1573"/>
        <v>0.44701663719741724</v>
      </c>
      <c r="R1363" s="19">
        <f t="shared" si="1574"/>
        <v>0.3352345393582381</v>
      </c>
      <c r="S1363" s="19">
        <f t="shared" si="1575"/>
        <v>0.78225117655565535</v>
      </c>
      <c r="T1363" s="19">
        <f t="shared" si="1576"/>
        <v>3.1290047062226212E-2</v>
      </c>
      <c r="U1363" s="21">
        <f t="shared" si="1577"/>
        <v>1.7908604027721529</v>
      </c>
    </row>
    <row r="1364" spans="1:21" ht="16" hidden="1" thickBot="1" x14ac:dyDescent="0.25">
      <c r="A1364" s="14"/>
      <c r="B1364" s="15"/>
      <c r="C1364" s="16"/>
      <c r="D1364" s="16"/>
      <c r="E1364" s="17"/>
      <c r="F1364" s="17"/>
      <c r="G1364" s="18"/>
      <c r="H1364" s="19"/>
      <c r="I1364" s="20"/>
      <c r="J1364" s="20"/>
      <c r="K1364" s="19"/>
      <c r="L1364" s="19"/>
      <c r="M1364" s="19"/>
      <c r="N1364" s="19"/>
      <c r="O1364" s="19"/>
      <c r="P1364" s="19"/>
      <c r="Q1364" s="19"/>
      <c r="R1364" s="19"/>
      <c r="S1364" s="19"/>
      <c r="T1364" s="19"/>
      <c r="U1364" s="21"/>
    </row>
    <row r="1365" spans="1:21" ht="16" hidden="1" thickBot="1" x14ac:dyDescent="0.25">
      <c r="A1365" s="14">
        <v>2016</v>
      </c>
      <c r="B1365" s="15" t="s">
        <v>36</v>
      </c>
      <c r="C1365" s="16" t="s">
        <v>22</v>
      </c>
      <c r="D1365" s="16" t="str">
        <f>A1365&amp;"_"&amp;B1365&amp;"_"&amp;C1365</f>
        <v>2016_2016 Sample Plot # 08_Avi</v>
      </c>
      <c r="E1365" s="17">
        <v>3.8</v>
      </c>
      <c r="F1365" s="17">
        <f t="shared" ref="F1365:F1427" si="1578">G1365/100</f>
        <v>1.53</v>
      </c>
      <c r="G1365" s="18">
        <v>153</v>
      </c>
      <c r="H1365" s="19">
        <f t="shared" si="1509"/>
        <v>2.0499999999999998</v>
      </c>
      <c r="I1365" s="20">
        <f t="shared" ref="I1365:I1427" si="1579">J1365/3.142</f>
        <v>205</v>
      </c>
      <c r="J1365" s="20">
        <v>644.11</v>
      </c>
      <c r="K1365" s="19">
        <f t="shared" ref="K1365:K1366" si="1580">2.14*(LOG(H1365,10))+0.2</f>
        <v>0.86715326265931414</v>
      </c>
      <c r="L1365" s="19">
        <f t="shared" ref="L1365:L1366" si="1581">10^K1365</f>
        <v>7.3646695105959488</v>
      </c>
      <c r="M1365" s="19">
        <f t="shared" ref="M1365:M1366" si="1582">L1365*40/1000</f>
        <v>0.2945867804238379</v>
      </c>
      <c r="N1365" s="19">
        <f t="shared" ref="N1365:N1366" si="1583">0.923*L1365</f>
        <v>6.797589958280061</v>
      </c>
      <c r="O1365" s="19">
        <f t="shared" ref="O1365:O1366" si="1584">N1365*40/1000</f>
        <v>0.27190359833120242</v>
      </c>
      <c r="P1365" s="19">
        <f t="shared" ref="P1365:P1366" si="1585">M1365+O1365</f>
        <v>0.56649037875504038</v>
      </c>
      <c r="Q1365" s="19">
        <f t="shared" ref="Q1365:Q1366" si="1586">L1365*0.48</f>
        <v>3.5350413650860553</v>
      </c>
      <c r="R1365" s="19">
        <f t="shared" ref="R1365:R1366" si="1587">N1365*0.39</f>
        <v>2.6510600837292237</v>
      </c>
      <c r="S1365" s="19">
        <f t="shared" ref="S1365:S1366" si="1588">R1365+Q1365</f>
        <v>6.186101448815279</v>
      </c>
      <c r="T1365" s="19">
        <f t="shared" ref="T1365:T1366" si="1589">S1365*40/1000</f>
        <v>0.24744405795261115</v>
      </c>
      <c r="U1365" s="21">
        <f t="shared" ref="U1365:U1366" si="1590">(L1365+N1365)</f>
        <v>14.162259468876009</v>
      </c>
    </row>
    <row r="1366" spans="1:21" ht="16" hidden="1" thickBot="1" x14ac:dyDescent="0.25">
      <c r="A1366" s="14">
        <v>2016</v>
      </c>
      <c r="B1366" s="15" t="s">
        <v>36</v>
      </c>
      <c r="C1366" s="16" t="s">
        <v>22</v>
      </c>
      <c r="D1366" s="16" t="str">
        <f>A1366&amp;"_"&amp;B1366&amp;"_"&amp;C1366</f>
        <v>2016_2016 Sample Plot # 08_Avi</v>
      </c>
      <c r="E1366" s="17">
        <v>2.4</v>
      </c>
      <c r="F1366" s="17">
        <f t="shared" si="1578"/>
        <v>0.93</v>
      </c>
      <c r="G1366" s="18">
        <v>93</v>
      </c>
      <c r="H1366" s="19">
        <f t="shared" si="1509"/>
        <v>1.02</v>
      </c>
      <c r="I1366" s="20">
        <f t="shared" si="1579"/>
        <v>102</v>
      </c>
      <c r="J1366" s="20">
        <v>320.48399999999998</v>
      </c>
      <c r="K1366" s="19">
        <f t="shared" si="1580"/>
        <v>0.2184043675705036</v>
      </c>
      <c r="L1366" s="19">
        <f t="shared" si="1581"/>
        <v>1.653500640851953</v>
      </c>
      <c r="M1366" s="19">
        <f t="shared" si="1582"/>
        <v>6.6140025634078115E-2</v>
      </c>
      <c r="N1366" s="19">
        <f t="shared" si="1583"/>
        <v>1.5261810915063527</v>
      </c>
      <c r="O1366" s="19">
        <f t="shared" si="1584"/>
        <v>6.1047243660254109E-2</v>
      </c>
      <c r="P1366" s="19">
        <f t="shared" si="1585"/>
        <v>0.12718726929433222</v>
      </c>
      <c r="Q1366" s="19">
        <f t="shared" si="1586"/>
        <v>0.79368030760893737</v>
      </c>
      <c r="R1366" s="19">
        <f t="shared" si="1587"/>
        <v>0.59521062568747762</v>
      </c>
      <c r="S1366" s="19">
        <f t="shared" si="1588"/>
        <v>1.388890933296415</v>
      </c>
      <c r="T1366" s="19">
        <f t="shared" si="1589"/>
        <v>5.5555637331856603E-2</v>
      </c>
      <c r="U1366" s="21">
        <f t="shared" si="1590"/>
        <v>3.179681732358306</v>
      </c>
    </row>
    <row r="1367" spans="1:21" ht="16" hidden="1" thickBot="1" x14ac:dyDescent="0.25">
      <c r="A1367" s="14"/>
      <c r="B1367" s="15"/>
      <c r="C1367" s="16"/>
      <c r="D1367" s="16"/>
      <c r="E1367" s="17"/>
      <c r="F1367" s="17"/>
      <c r="G1367" s="18"/>
      <c r="H1367" s="19"/>
      <c r="I1367" s="20"/>
      <c r="J1367" s="20"/>
      <c r="K1367" s="19"/>
      <c r="L1367" s="19"/>
      <c r="M1367" s="19"/>
      <c r="N1367" s="19"/>
      <c r="O1367" s="19"/>
      <c r="P1367" s="19"/>
      <c r="Q1367" s="19"/>
      <c r="R1367" s="19"/>
      <c r="S1367" s="19"/>
      <c r="T1367" s="19"/>
      <c r="U1367" s="21"/>
    </row>
    <row r="1368" spans="1:21" ht="16" hidden="1" thickBot="1" x14ac:dyDescent="0.25">
      <c r="A1368" s="14">
        <v>2016</v>
      </c>
      <c r="B1368" s="15" t="s">
        <v>36</v>
      </c>
      <c r="C1368" s="16" t="s">
        <v>22</v>
      </c>
      <c r="D1368" s="16" t="str">
        <f t="shared" ref="D1368:D1382" si="1591">A1368&amp;"_"&amp;B1368&amp;"_"&amp;C1368</f>
        <v>2016_2016 Sample Plot # 08_Avi</v>
      </c>
      <c r="E1368" s="17">
        <v>2.2000000000000002</v>
      </c>
      <c r="F1368" s="17">
        <f t="shared" si="1578"/>
        <v>0.82</v>
      </c>
      <c r="G1368" s="18">
        <v>82</v>
      </c>
      <c r="H1368" s="19">
        <f t="shared" si="1509"/>
        <v>0.7</v>
      </c>
      <c r="I1368" s="20">
        <f t="shared" si="1579"/>
        <v>70</v>
      </c>
      <c r="J1368" s="20">
        <v>219.94</v>
      </c>
      <c r="K1368" s="19">
        <f t="shared" ref="K1368:K1382" si="1592">2.14*(LOG(H1368,10))+0.2</f>
        <v>-0.13149019436949044</v>
      </c>
      <c r="L1368" s="19">
        <f t="shared" ref="L1368:L1382" si="1593">10^K1368</f>
        <v>0.73877094299630919</v>
      </c>
      <c r="M1368" s="19">
        <f t="shared" ref="M1368:M1382" si="1594">L1368*40/1000</f>
        <v>2.9550837719852369E-2</v>
      </c>
      <c r="N1368" s="19">
        <f t="shared" ref="N1368:N1382" si="1595">0.923*L1368</f>
        <v>0.68188558038559344</v>
      </c>
      <c r="O1368" s="19">
        <f t="shared" ref="O1368:O1382" si="1596">N1368*40/1000</f>
        <v>2.7275423215423734E-2</v>
      </c>
      <c r="P1368" s="19">
        <f t="shared" ref="P1368:P1382" si="1597">M1368+O1368</f>
        <v>5.6826260935276103E-2</v>
      </c>
      <c r="Q1368" s="19">
        <f t="shared" ref="Q1368:Q1382" si="1598">L1368*0.48</f>
        <v>0.35461005263822842</v>
      </c>
      <c r="R1368" s="19">
        <f t="shared" ref="R1368:R1382" si="1599">N1368*0.39</f>
        <v>0.26593537635038145</v>
      </c>
      <c r="S1368" s="19">
        <f t="shared" ref="S1368:S1382" si="1600">R1368+Q1368</f>
        <v>0.62054542898860987</v>
      </c>
      <c r="T1368" s="19">
        <f t="shared" ref="T1368:T1382" si="1601">S1368*40/1000</f>
        <v>2.4821817159544395E-2</v>
      </c>
      <c r="U1368" s="21">
        <f t="shared" ref="U1368:U1382" si="1602">(L1368+N1368)</f>
        <v>1.4206565233819026</v>
      </c>
    </row>
    <row r="1369" spans="1:21" ht="16" hidden="1" thickBot="1" x14ac:dyDescent="0.25">
      <c r="A1369" s="14">
        <v>2016</v>
      </c>
      <c r="B1369" s="15" t="s">
        <v>36</v>
      </c>
      <c r="C1369" s="16" t="s">
        <v>22</v>
      </c>
      <c r="D1369" s="16" t="str">
        <f t="shared" si="1591"/>
        <v>2016_2016 Sample Plot # 08_Avi</v>
      </c>
      <c r="E1369" s="17">
        <v>3.1</v>
      </c>
      <c r="F1369" s="17">
        <f t="shared" si="1578"/>
        <v>0.85</v>
      </c>
      <c r="G1369" s="18">
        <v>85</v>
      </c>
      <c r="H1369" s="19">
        <f t="shared" si="1509"/>
        <v>1.3</v>
      </c>
      <c r="I1369" s="20">
        <f t="shared" si="1579"/>
        <v>130</v>
      </c>
      <c r="J1369" s="20">
        <v>408.46</v>
      </c>
      <c r="K1369" s="19">
        <f t="shared" si="1592"/>
        <v>0.44383877393663074</v>
      </c>
      <c r="L1369" s="19">
        <f t="shared" si="1593"/>
        <v>2.778681527616873</v>
      </c>
      <c r="M1369" s="19">
        <f t="shared" si="1594"/>
        <v>0.11114726110467492</v>
      </c>
      <c r="N1369" s="19">
        <f t="shared" si="1595"/>
        <v>2.5647230499903739</v>
      </c>
      <c r="O1369" s="19">
        <f t="shared" si="1596"/>
        <v>0.10258892199961496</v>
      </c>
      <c r="P1369" s="19">
        <f t="shared" si="1597"/>
        <v>0.21373618310428988</v>
      </c>
      <c r="Q1369" s="19">
        <f t="shared" si="1598"/>
        <v>1.333767133256099</v>
      </c>
      <c r="R1369" s="19">
        <f t="shared" si="1599"/>
        <v>1.0002419894962458</v>
      </c>
      <c r="S1369" s="19">
        <f t="shared" si="1600"/>
        <v>2.3340091227523447</v>
      </c>
      <c r="T1369" s="19">
        <f t="shared" si="1601"/>
        <v>9.3360364910093793E-2</v>
      </c>
      <c r="U1369" s="21">
        <f t="shared" si="1602"/>
        <v>5.343404577607247</v>
      </c>
    </row>
    <row r="1370" spans="1:21" ht="16" hidden="1" thickBot="1" x14ac:dyDescent="0.25">
      <c r="A1370" s="14">
        <v>2016</v>
      </c>
      <c r="B1370" s="15" t="s">
        <v>36</v>
      </c>
      <c r="C1370" s="16" t="s">
        <v>22</v>
      </c>
      <c r="D1370" s="16" t="str">
        <f t="shared" si="1591"/>
        <v>2016_2016 Sample Plot # 08_Avi</v>
      </c>
      <c r="E1370" s="17">
        <v>2.1</v>
      </c>
      <c r="F1370" s="17">
        <f t="shared" si="1578"/>
        <v>1</v>
      </c>
      <c r="G1370" s="18">
        <v>100</v>
      </c>
      <c r="H1370" s="19">
        <f t="shared" si="1509"/>
        <v>1.08</v>
      </c>
      <c r="I1370" s="20">
        <f t="shared" si="1579"/>
        <v>108.00000000000001</v>
      </c>
      <c r="J1370" s="20">
        <v>339.33600000000001</v>
      </c>
      <c r="K1370" s="19">
        <f t="shared" si="1592"/>
        <v>0.27152683674207245</v>
      </c>
      <c r="L1370" s="19">
        <f t="shared" si="1593"/>
        <v>1.8686451445262409</v>
      </c>
      <c r="M1370" s="19">
        <f t="shared" si="1594"/>
        <v>7.474580578104964E-2</v>
      </c>
      <c r="N1370" s="19">
        <f t="shared" si="1595"/>
        <v>1.7247594683977203</v>
      </c>
      <c r="O1370" s="19">
        <f t="shared" si="1596"/>
        <v>6.8990378735908825E-2</v>
      </c>
      <c r="P1370" s="19">
        <f t="shared" si="1597"/>
        <v>0.14373618451695847</v>
      </c>
      <c r="Q1370" s="19">
        <f t="shared" si="1598"/>
        <v>0.89694966937259557</v>
      </c>
      <c r="R1370" s="19">
        <f t="shared" si="1599"/>
        <v>0.6726561926751109</v>
      </c>
      <c r="S1370" s="19">
        <f t="shared" si="1600"/>
        <v>1.5696058620477065</v>
      </c>
      <c r="T1370" s="19">
        <f t="shared" si="1601"/>
        <v>6.2784234481908258E-2</v>
      </c>
      <c r="U1370" s="21">
        <f t="shared" si="1602"/>
        <v>3.593404612923961</v>
      </c>
    </row>
    <row r="1371" spans="1:21" ht="16" hidden="1" thickBot="1" x14ac:dyDescent="0.25">
      <c r="A1371" s="14">
        <v>2016</v>
      </c>
      <c r="B1371" s="15" t="s">
        <v>36</v>
      </c>
      <c r="C1371" s="16" t="s">
        <v>22</v>
      </c>
      <c r="D1371" s="16" t="str">
        <f t="shared" si="1591"/>
        <v>2016_2016 Sample Plot # 08_Avi</v>
      </c>
      <c r="E1371" s="17">
        <v>2.4</v>
      </c>
      <c r="F1371" s="17">
        <f t="shared" si="1578"/>
        <v>1.1000000000000001</v>
      </c>
      <c r="G1371" s="18">
        <v>110</v>
      </c>
      <c r="H1371" s="19">
        <f t="shared" ref="H1371:H1434" si="1603">I1371/100</f>
        <v>1.08</v>
      </c>
      <c r="I1371" s="20">
        <f t="shared" si="1579"/>
        <v>108.00000000000001</v>
      </c>
      <c r="J1371" s="20">
        <v>339.33600000000001</v>
      </c>
      <c r="K1371" s="19">
        <f t="shared" si="1592"/>
        <v>0.27152683674207245</v>
      </c>
      <c r="L1371" s="19">
        <f t="shared" si="1593"/>
        <v>1.8686451445262409</v>
      </c>
      <c r="M1371" s="19">
        <f t="shared" si="1594"/>
        <v>7.474580578104964E-2</v>
      </c>
      <c r="N1371" s="19">
        <f t="shared" si="1595"/>
        <v>1.7247594683977203</v>
      </c>
      <c r="O1371" s="19">
        <f t="shared" si="1596"/>
        <v>6.8990378735908825E-2</v>
      </c>
      <c r="P1371" s="19">
        <f t="shared" si="1597"/>
        <v>0.14373618451695847</v>
      </c>
      <c r="Q1371" s="19">
        <f t="shared" si="1598"/>
        <v>0.89694966937259557</v>
      </c>
      <c r="R1371" s="19">
        <f t="shared" si="1599"/>
        <v>0.6726561926751109</v>
      </c>
      <c r="S1371" s="19">
        <f t="shared" si="1600"/>
        <v>1.5696058620477065</v>
      </c>
      <c r="T1371" s="19">
        <f t="shared" si="1601"/>
        <v>6.2784234481908258E-2</v>
      </c>
      <c r="U1371" s="21">
        <f t="shared" si="1602"/>
        <v>3.593404612923961</v>
      </c>
    </row>
    <row r="1372" spans="1:21" ht="16" hidden="1" thickBot="1" x14ac:dyDescent="0.25">
      <c r="A1372" s="14">
        <v>2016</v>
      </c>
      <c r="B1372" s="15" t="s">
        <v>36</v>
      </c>
      <c r="C1372" s="16" t="s">
        <v>22</v>
      </c>
      <c r="D1372" s="16" t="str">
        <f t="shared" si="1591"/>
        <v>2016_2016 Sample Plot # 08_Avi</v>
      </c>
      <c r="E1372" s="17">
        <v>2.1</v>
      </c>
      <c r="F1372" s="17">
        <f t="shared" si="1578"/>
        <v>1.0900000000000001</v>
      </c>
      <c r="G1372" s="18">
        <v>109</v>
      </c>
      <c r="H1372" s="19">
        <f t="shared" si="1603"/>
        <v>0.91999999999999982</v>
      </c>
      <c r="I1372" s="20">
        <f t="shared" si="1579"/>
        <v>91.999999999999986</v>
      </c>
      <c r="J1372" s="20">
        <v>289.06399999999996</v>
      </c>
      <c r="K1372" s="19">
        <f t="shared" si="1592"/>
        <v>0.12250595051948811</v>
      </c>
      <c r="L1372" s="19">
        <f t="shared" si="1593"/>
        <v>1.325885284356042</v>
      </c>
      <c r="M1372" s="19">
        <f t="shared" si="1594"/>
        <v>5.3035411374241684E-2</v>
      </c>
      <c r="N1372" s="19">
        <f t="shared" si="1595"/>
        <v>1.2237921174606268</v>
      </c>
      <c r="O1372" s="19">
        <f t="shared" si="1596"/>
        <v>4.895168469842507E-2</v>
      </c>
      <c r="P1372" s="19">
        <f t="shared" si="1597"/>
        <v>0.10198709607266676</v>
      </c>
      <c r="Q1372" s="19">
        <f t="shared" si="1598"/>
        <v>0.63642493649090015</v>
      </c>
      <c r="R1372" s="19">
        <f t="shared" si="1599"/>
        <v>0.47727892580964448</v>
      </c>
      <c r="S1372" s="19">
        <f t="shared" si="1600"/>
        <v>1.1137038623005446</v>
      </c>
      <c r="T1372" s="19">
        <f t="shared" si="1601"/>
        <v>4.4548154492021784E-2</v>
      </c>
      <c r="U1372" s="21">
        <f t="shared" si="1602"/>
        <v>2.5496774018166688</v>
      </c>
    </row>
    <row r="1373" spans="1:21" ht="16" hidden="1" thickBot="1" x14ac:dyDescent="0.25">
      <c r="A1373" s="14">
        <v>2016</v>
      </c>
      <c r="B1373" s="15" t="s">
        <v>36</v>
      </c>
      <c r="C1373" s="16" t="s">
        <v>22</v>
      </c>
      <c r="D1373" s="16" t="str">
        <f t="shared" si="1591"/>
        <v>2016_2016 Sample Plot # 08_Avi</v>
      </c>
      <c r="E1373" s="17">
        <v>1.6</v>
      </c>
      <c r="F1373" s="17">
        <f t="shared" si="1578"/>
        <v>0.83</v>
      </c>
      <c r="G1373" s="18">
        <v>83</v>
      </c>
      <c r="H1373" s="19">
        <f t="shared" si="1603"/>
        <v>0.72</v>
      </c>
      <c r="I1373" s="20">
        <f t="shared" si="1579"/>
        <v>72</v>
      </c>
      <c r="J1373" s="20">
        <v>226.22399999999999</v>
      </c>
      <c r="K1373" s="19">
        <f t="shared" si="1592"/>
        <v>-0.10530845763708552</v>
      </c>
      <c r="L1373" s="19">
        <f t="shared" si="1593"/>
        <v>0.78467811904551577</v>
      </c>
      <c r="M1373" s="19">
        <f t="shared" si="1594"/>
        <v>3.138712476182063E-2</v>
      </c>
      <c r="N1373" s="19">
        <f t="shared" si="1595"/>
        <v>0.72425790387901112</v>
      </c>
      <c r="O1373" s="19">
        <f t="shared" si="1596"/>
        <v>2.8970316155160446E-2</v>
      </c>
      <c r="P1373" s="19">
        <f t="shared" si="1597"/>
        <v>6.0357440916981073E-2</v>
      </c>
      <c r="Q1373" s="19">
        <f t="shared" si="1598"/>
        <v>0.37664549714184753</v>
      </c>
      <c r="R1373" s="19">
        <f t="shared" si="1599"/>
        <v>0.28246058251281436</v>
      </c>
      <c r="S1373" s="19">
        <f t="shared" si="1600"/>
        <v>0.65910607965466195</v>
      </c>
      <c r="T1373" s="19">
        <f t="shared" si="1601"/>
        <v>2.6364243186186478E-2</v>
      </c>
      <c r="U1373" s="21">
        <f t="shared" si="1602"/>
        <v>1.508936022924527</v>
      </c>
    </row>
    <row r="1374" spans="1:21" ht="16" hidden="1" thickBot="1" x14ac:dyDescent="0.25">
      <c r="A1374" s="14">
        <v>2016</v>
      </c>
      <c r="B1374" s="15" t="s">
        <v>36</v>
      </c>
      <c r="C1374" s="16" t="s">
        <v>22</v>
      </c>
      <c r="D1374" s="16" t="str">
        <f t="shared" si="1591"/>
        <v>2016_2016 Sample Plot # 08_Avi</v>
      </c>
      <c r="E1374" s="17">
        <v>2.1</v>
      </c>
      <c r="F1374" s="17">
        <f t="shared" si="1578"/>
        <v>0.88</v>
      </c>
      <c r="G1374" s="18">
        <v>88</v>
      </c>
      <c r="H1374" s="19">
        <f t="shared" si="1603"/>
        <v>1.1000000000000001</v>
      </c>
      <c r="I1374" s="20">
        <f t="shared" si="1579"/>
        <v>110</v>
      </c>
      <c r="J1374" s="20">
        <v>345.62</v>
      </c>
      <c r="K1374" s="19">
        <f t="shared" si="1592"/>
        <v>0.28858034623860168</v>
      </c>
      <c r="L1374" s="19">
        <f t="shared" si="1593"/>
        <v>1.9434812104687251</v>
      </c>
      <c r="M1374" s="19">
        <f t="shared" si="1594"/>
        <v>7.7739248418749005E-2</v>
      </c>
      <c r="N1374" s="19">
        <f t="shared" si="1595"/>
        <v>1.7938331572626334</v>
      </c>
      <c r="O1374" s="19">
        <f t="shared" si="1596"/>
        <v>7.1753326290505334E-2</v>
      </c>
      <c r="P1374" s="19">
        <f t="shared" si="1597"/>
        <v>0.14949257470925434</v>
      </c>
      <c r="Q1374" s="19">
        <f t="shared" si="1598"/>
        <v>0.932870981024988</v>
      </c>
      <c r="R1374" s="19">
        <f t="shared" si="1599"/>
        <v>0.69959493133242701</v>
      </c>
      <c r="S1374" s="19">
        <f t="shared" si="1600"/>
        <v>1.632465912357415</v>
      </c>
      <c r="T1374" s="19">
        <f t="shared" si="1601"/>
        <v>6.5298636494296597E-2</v>
      </c>
      <c r="U1374" s="21">
        <f t="shared" si="1602"/>
        <v>3.7373143677313587</v>
      </c>
    </row>
    <row r="1375" spans="1:21" ht="16" hidden="1" thickBot="1" x14ac:dyDescent="0.25">
      <c r="A1375" s="14">
        <v>2016</v>
      </c>
      <c r="B1375" s="15" t="s">
        <v>36</v>
      </c>
      <c r="C1375" s="16" t="s">
        <v>22</v>
      </c>
      <c r="D1375" s="16" t="str">
        <f t="shared" si="1591"/>
        <v>2016_2016 Sample Plot # 08_Avi</v>
      </c>
      <c r="E1375" s="17">
        <v>1.4</v>
      </c>
      <c r="F1375" s="17">
        <f t="shared" si="1578"/>
        <v>0.7</v>
      </c>
      <c r="G1375" s="18">
        <v>70</v>
      </c>
      <c r="H1375" s="19">
        <f t="shared" si="1603"/>
        <v>0.75</v>
      </c>
      <c r="I1375" s="20">
        <f t="shared" si="1579"/>
        <v>75</v>
      </c>
      <c r="J1375" s="20">
        <v>235.65</v>
      </c>
      <c r="K1375" s="19">
        <f t="shared" si="1592"/>
        <v>-6.7368896341761852E-2</v>
      </c>
      <c r="L1375" s="19">
        <f t="shared" si="1593"/>
        <v>0.85631017333428494</v>
      </c>
      <c r="M1375" s="19">
        <f t="shared" si="1594"/>
        <v>3.42524069333714E-2</v>
      </c>
      <c r="N1375" s="19">
        <f t="shared" si="1595"/>
        <v>0.790374289987545</v>
      </c>
      <c r="O1375" s="19">
        <f t="shared" si="1596"/>
        <v>3.1614971599501801E-2</v>
      </c>
      <c r="P1375" s="19">
        <f t="shared" si="1597"/>
        <v>6.5867378532873194E-2</v>
      </c>
      <c r="Q1375" s="19">
        <f t="shared" si="1598"/>
        <v>0.41102888320045677</v>
      </c>
      <c r="R1375" s="19">
        <f t="shared" si="1599"/>
        <v>0.30824597309514257</v>
      </c>
      <c r="S1375" s="19">
        <f t="shared" si="1600"/>
        <v>0.71927485629559929</v>
      </c>
      <c r="T1375" s="19">
        <f t="shared" si="1601"/>
        <v>2.8770994251823973E-2</v>
      </c>
      <c r="U1375" s="21">
        <f t="shared" si="1602"/>
        <v>1.6466844633218298</v>
      </c>
    </row>
    <row r="1376" spans="1:21" ht="16" hidden="1" thickBot="1" x14ac:dyDescent="0.25">
      <c r="A1376" s="14">
        <v>2016</v>
      </c>
      <c r="B1376" s="15" t="s">
        <v>36</v>
      </c>
      <c r="C1376" s="16" t="s">
        <v>22</v>
      </c>
      <c r="D1376" s="16" t="str">
        <f t="shared" si="1591"/>
        <v>2016_2016 Sample Plot # 08_Avi</v>
      </c>
      <c r="E1376" s="17">
        <v>1.8</v>
      </c>
      <c r="F1376" s="17">
        <f t="shared" si="1578"/>
        <v>1.47</v>
      </c>
      <c r="G1376" s="18">
        <v>147</v>
      </c>
      <c r="H1376" s="19">
        <f t="shared" si="1603"/>
        <v>0.7</v>
      </c>
      <c r="I1376" s="20">
        <f t="shared" si="1579"/>
        <v>70</v>
      </c>
      <c r="J1376" s="20">
        <v>219.94</v>
      </c>
      <c r="K1376" s="19">
        <f t="shared" si="1592"/>
        <v>-0.13149019436949044</v>
      </c>
      <c r="L1376" s="19">
        <f t="shared" si="1593"/>
        <v>0.73877094299630919</v>
      </c>
      <c r="M1376" s="19">
        <f t="shared" si="1594"/>
        <v>2.9550837719852369E-2</v>
      </c>
      <c r="N1376" s="19">
        <f t="shared" si="1595"/>
        <v>0.68188558038559344</v>
      </c>
      <c r="O1376" s="19">
        <f t="shared" si="1596"/>
        <v>2.7275423215423734E-2</v>
      </c>
      <c r="P1376" s="19">
        <f t="shared" si="1597"/>
        <v>5.6826260935276103E-2</v>
      </c>
      <c r="Q1376" s="19">
        <f t="shared" si="1598"/>
        <v>0.35461005263822842</v>
      </c>
      <c r="R1376" s="19">
        <f t="shared" si="1599"/>
        <v>0.26593537635038145</v>
      </c>
      <c r="S1376" s="19">
        <f t="shared" si="1600"/>
        <v>0.62054542898860987</v>
      </c>
      <c r="T1376" s="19">
        <f t="shared" si="1601"/>
        <v>2.4821817159544395E-2</v>
      </c>
      <c r="U1376" s="21">
        <f t="shared" si="1602"/>
        <v>1.4206565233819026</v>
      </c>
    </row>
    <row r="1377" spans="1:21" ht="16" hidden="1" thickBot="1" x14ac:dyDescent="0.25">
      <c r="A1377" s="14">
        <v>2016</v>
      </c>
      <c r="B1377" s="15" t="s">
        <v>36</v>
      </c>
      <c r="C1377" s="16" t="s">
        <v>22</v>
      </c>
      <c r="D1377" s="16" t="str">
        <f t="shared" si="1591"/>
        <v>2016_2016 Sample Plot # 08_Avi</v>
      </c>
      <c r="E1377" s="17">
        <v>2.1</v>
      </c>
      <c r="F1377" s="17">
        <f t="shared" si="1578"/>
        <v>1.47</v>
      </c>
      <c r="G1377" s="18">
        <v>147</v>
      </c>
      <c r="H1377" s="19">
        <f t="shared" si="1603"/>
        <v>0.95</v>
      </c>
      <c r="I1377" s="20">
        <f t="shared" si="1579"/>
        <v>95</v>
      </c>
      <c r="J1377" s="20">
        <v>298.49</v>
      </c>
      <c r="K1377" s="19">
        <f t="shared" si="1592"/>
        <v>0.15232851531813418</v>
      </c>
      <c r="L1377" s="19">
        <f t="shared" si="1593"/>
        <v>1.42013135180945</v>
      </c>
      <c r="M1377" s="19">
        <f t="shared" si="1594"/>
        <v>5.6805254072378006E-2</v>
      </c>
      <c r="N1377" s="19">
        <f t="shared" si="1595"/>
        <v>1.3107812377201224</v>
      </c>
      <c r="O1377" s="19">
        <f t="shared" si="1596"/>
        <v>5.2431249508804893E-2</v>
      </c>
      <c r="P1377" s="19">
        <f t="shared" si="1597"/>
        <v>0.10923650358118289</v>
      </c>
      <c r="Q1377" s="19">
        <f t="shared" si="1598"/>
        <v>0.68166304886853601</v>
      </c>
      <c r="R1377" s="19">
        <f t="shared" si="1599"/>
        <v>0.51120468271084774</v>
      </c>
      <c r="S1377" s="19">
        <f t="shared" si="1600"/>
        <v>1.1928677315793839</v>
      </c>
      <c r="T1377" s="19">
        <f t="shared" si="1601"/>
        <v>4.7714709263175351E-2</v>
      </c>
      <c r="U1377" s="21">
        <f t="shared" si="1602"/>
        <v>2.7309125895295727</v>
      </c>
    </row>
    <row r="1378" spans="1:21" ht="16" hidden="1" thickBot="1" x14ac:dyDescent="0.25">
      <c r="A1378" s="14">
        <v>2016</v>
      </c>
      <c r="B1378" s="15" t="s">
        <v>36</v>
      </c>
      <c r="C1378" s="16" t="s">
        <v>22</v>
      </c>
      <c r="D1378" s="16" t="str">
        <f t="shared" si="1591"/>
        <v>2016_2016 Sample Plot # 08_Avi</v>
      </c>
      <c r="E1378" s="17">
        <v>1.8</v>
      </c>
      <c r="F1378" s="17">
        <f t="shared" si="1578"/>
        <v>0.73</v>
      </c>
      <c r="G1378" s="18">
        <v>73</v>
      </c>
      <c r="H1378" s="19">
        <f t="shared" si="1603"/>
        <v>0.97</v>
      </c>
      <c r="I1378" s="20">
        <f t="shared" si="1579"/>
        <v>97</v>
      </c>
      <c r="J1378" s="20">
        <v>304.774</v>
      </c>
      <c r="K1378" s="19">
        <f t="shared" si="1592"/>
        <v>0.17169151132976396</v>
      </c>
      <c r="L1378" s="19">
        <f t="shared" si="1593"/>
        <v>1.4848805251618</v>
      </c>
      <c r="M1378" s="19">
        <f t="shared" si="1594"/>
        <v>5.9395221006472002E-2</v>
      </c>
      <c r="N1378" s="19">
        <f t="shared" si="1595"/>
        <v>1.3705447247243414</v>
      </c>
      <c r="O1378" s="19">
        <f t="shared" si="1596"/>
        <v>5.4821788988973656E-2</v>
      </c>
      <c r="P1378" s="19">
        <f t="shared" si="1597"/>
        <v>0.11421700999544565</v>
      </c>
      <c r="Q1378" s="19">
        <f t="shared" si="1598"/>
        <v>0.71274265207766396</v>
      </c>
      <c r="R1378" s="19">
        <f t="shared" si="1599"/>
        <v>0.5345124426424932</v>
      </c>
      <c r="S1378" s="19">
        <f t="shared" si="1600"/>
        <v>1.2472550947201571</v>
      </c>
      <c r="T1378" s="19">
        <f t="shared" si="1601"/>
        <v>4.9890203788806285E-2</v>
      </c>
      <c r="U1378" s="21">
        <f t="shared" si="1602"/>
        <v>2.8554252498861414</v>
      </c>
    </row>
    <row r="1379" spans="1:21" ht="16" hidden="1" thickBot="1" x14ac:dyDescent="0.25">
      <c r="A1379" s="14">
        <v>2016</v>
      </c>
      <c r="B1379" s="15" t="s">
        <v>36</v>
      </c>
      <c r="C1379" s="16" t="s">
        <v>22</v>
      </c>
      <c r="D1379" s="16" t="str">
        <f t="shared" si="1591"/>
        <v>2016_2016 Sample Plot # 08_Avi</v>
      </c>
      <c r="E1379" s="17">
        <v>2.1</v>
      </c>
      <c r="F1379" s="17">
        <f t="shared" si="1578"/>
        <v>1.47</v>
      </c>
      <c r="G1379" s="18">
        <v>147</v>
      </c>
      <c r="H1379" s="19">
        <f t="shared" si="1603"/>
        <v>0.95</v>
      </c>
      <c r="I1379" s="20">
        <f t="shared" si="1579"/>
        <v>95</v>
      </c>
      <c r="J1379" s="20">
        <v>298.49</v>
      </c>
      <c r="K1379" s="19">
        <f t="shared" si="1592"/>
        <v>0.15232851531813418</v>
      </c>
      <c r="L1379" s="19">
        <f t="shared" si="1593"/>
        <v>1.42013135180945</v>
      </c>
      <c r="M1379" s="19">
        <f t="shared" si="1594"/>
        <v>5.6805254072378006E-2</v>
      </c>
      <c r="N1379" s="19">
        <f t="shared" si="1595"/>
        <v>1.3107812377201224</v>
      </c>
      <c r="O1379" s="19">
        <f t="shared" si="1596"/>
        <v>5.2431249508804893E-2</v>
      </c>
      <c r="P1379" s="19">
        <f t="shared" si="1597"/>
        <v>0.10923650358118289</v>
      </c>
      <c r="Q1379" s="19">
        <f t="shared" si="1598"/>
        <v>0.68166304886853601</v>
      </c>
      <c r="R1379" s="19">
        <f t="shared" si="1599"/>
        <v>0.51120468271084774</v>
      </c>
      <c r="S1379" s="19">
        <f t="shared" si="1600"/>
        <v>1.1928677315793839</v>
      </c>
      <c r="T1379" s="19">
        <f t="shared" si="1601"/>
        <v>4.7714709263175351E-2</v>
      </c>
      <c r="U1379" s="21">
        <f t="shared" si="1602"/>
        <v>2.7309125895295727</v>
      </c>
    </row>
    <row r="1380" spans="1:21" ht="16" hidden="1" thickBot="1" x14ac:dyDescent="0.25">
      <c r="A1380" s="14">
        <v>2016</v>
      </c>
      <c r="B1380" s="15" t="s">
        <v>36</v>
      </c>
      <c r="C1380" s="16" t="s">
        <v>22</v>
      </c>
      <c r="D1380" s="16" t="str">
        <f t="shared" si="1591"/>
        <v>2016_2016 Sample Plot # 08_Avi</v>
      </c>
      <c r="E1380" s="17">
        <v>1.8</v>
      </c>
      <c r="F1380" s="17">
        <f t="shared" si="1578"/>
        <v>0.73</v>
      </c>
      <c r="G1380" s="18">
        <v>73</v>
      </c>
      <c r="H1380" s="19">
        <f t="shared" si="1603"/>
        <v>0.97</v>
      </c>
      <c r="I1380" s="20">
        <f t="shared" si="1579"/>
        <v>97</v>
      </c>
      <c r="J1380" s="20">
        <v>304.774</v>
      </c>
      <c r="K1380" s="19">
        <f t="shared" si="1592"/>
        <v>0.17169151132976396</v>
      </c>
      <c r="L1380" s="19">
        <f t="shared" si="1593"/>
        <v>1.4848805251618</v>
      </c>
      <c r="M1380" s="19">
        <f t="shared" si="1594"/>
        <v>5.9395221006472002E-2</v>
      </c>
      <c r="N1380" s="19">
        <f t="shared" si="1595"/>
        <v>1.3705447247243414</v>
      </c>
      <c r="O1380" s="19">
        <f t="shared" si="1596"/>
        <v>5.4821788988973656E-2</v>
      </c>
      <c r="P1380" s="19">
        <f t="shared" si="1597"/>
        <v>0.11421700999544565</v>
      </c>
      <c r="Q1380" s="19">
        <f t="shared" si="1598"/>
        <v>0.71274265207766396</v>
      </c>
      <c r="R1380" s="19">
        <f t="shared" si="1599"/>
        <v>0.5345124426424932</v>
      </c>
      <c r="S1380" s="19">
        <f t="shared" si="1600"/>
        <v>1.2472550947201571</v>
      </c>
      <c r="T1380" s="19">
        <f t="shared" si="1601"/>
        <v>4.9890203788806285E-2</v>
      </c>
      <c r="U1380" s="21">
        <f t="shared" si="1602"/>
        <v>2.8554252498861414</v>
      </c>
    </row>
    <row r="1381" spans="1:21" ht="16" hidden="1" thickBot="1" x14ac:dyDescent="0.25">
      <c r="A1381" s="14">
        <v>2016</v>
      </c>
      <c r="B1381" s="15" t="s">
        <v>36</v>
      </c>
      <c r="C1381" s="16" t="s">
        <v>22</v>
      </c>
      <c r="D1381" s="16" t="str">
        <f t="shared" si="1591"/>
        <v>2016_2016 Sample Plot # 08_Avi</v>
      </c>
      <c r="E1381" s="17">
        <v>1.9</v>
      </c>
      <c r="F1381" s="17">
        <f t="shared" si="1578"/>
        <v>0.7</v>
      </c>
      <c r="G1381" s="18">
        <v>70</v>
      </c>
      <c r="H1381" s="19">
        <f t="shared" si="1603"/>
        <v>0.94</v>
      </c>
      <c r="I1381" s="20">
        <f t="shared" si="1579"/>
        <v>94</v>
      </c>
      <c r="J1381" s="20">
        <v>295.34800000000001</v>
      </c>
      <c r="K1381" s="19">
        <f t="shared" si="1592"/>
        <v>0.14249360670335509</v>
      </c>
      <c r="L1381" s="19">
        <f t="shared" si="1593"/>
        <v>1.3883328719783115</v>
      </c>
      <c r="M1381" s="19">
        <f t="shared" si="1594"/>
        <v>5.5533314879132462E-2</v>
      </c>
      <c r="N1381" s="19">
        <f t="shared" si="1595"/>
        <v>1.2814312408359816</v>
      </c>
      <c r="O1381" s="19">
        <f t="shared" si="1596"/>
        <v>5.1257249633439264E-2</v>
      </c>
      <c r="P1381" s="19">
        <f t="shared" si="1597"/>
        <v>0.10679056451257173</v>
      </c>
      <c r="Q1381" s="19">
        <f t="shared" si="1598"/>
        <v>0.66639977854958943</v>
      </c>
      <c r="R1381" s="19">
        <f t="shared" si="1599"/>
        <v>0.49975818392603283</v>
      </c>
      <c r="S1381" s="19">
        <f t="shared" si="1600"/>
        <v>1.1661579624756222</v>
      </c>
      <c r="T1381" s="19">
        <f t="shared" si="1601"/>
        <v>4.6646318499024883E-2</v>
      </c>
      <c r="U1381" s="21">
        <f t="shared" si="1602"/>
        <v>2.6697641128142928</v>
      </c>
    </row>
    <row r="1382" spans="1:21" ht="16" hidden="1" thickBot="1" x14ac:dyDescent="0.25">
      <c r="A1382" s="14">
        <v>2016</v>
      </c>
      <c r="B1382" s="15" t="s">
        <v>36</v>
      </c>
      <c r="C1382" s="16" t="s">
        <v>22</v>
      </c>
      <c r="D1382" s="16" t="str">
        <f t="shared" si="1591"/>
        <v>2016_2016 Sample Plot # 08_Avi</v>
      </c>
      <c r="E1382" s="17">
        <v>1.8</v>
      </c>
      <c r="F1382" s="17">
        <f t="shared" si="1578"/>
        <v>1</v>
      </c>
      <c r="G1382" s="18">
        <v>100</v>
      </c>
      <c r="H1382" s="19">
        <f t="shared" si="1603"/>
        <v>0.8</v>
      </c>
      <c r="I1382" s="20">
        <f t="shared" si="1579"/>
        <v>80</v>
      </c>
      <c r="J1382" s="20">
        <v>251.35999999999999</v>
      </c>
      <c r="K1382" s="19">
        <f t="shared" si="1592"/>
        <v>-7.3874278372406399E-3</v>
      </c>
      <c r="L1382" s="19">
        <f t="shared" si="1593"/>
        <v>0.98313367509001193</v>
      </c>
      <c r="M1382" s="19">
        <f t="shared" si="1594"/>
        <v>3.9325347003600478E-2</v>
      </c>
      <c r="N1382" s="19">
        <f t="shared" si="1595"/>
        <v>0.90743238210808108</v>
      </c>
      <c r="O1382" s="19">
        <f t="shared" si="1596"/>
        <v>3.6297295284323239E-2</v>
      </c>
      <c r="P1382" s="19">
        <f t="shared" si="1597"/>
        <v>7.5622642287923716E-2</v>
      </c>
      <c r="Q1382" s="19">
        <f t="shared" si="1598"/>
        <v>0.47190416404320573</v>
      </c>
      <c r="R1382" s="19">
        <f t="shared" si="1599"/>
        <v>0.35389862902215163</v>
      </c>
      <c r="S1382" s="19">
        <f t="shared" si="1600"/>
        <v>0.82580279306535731</v>
      </c>
      <c r="T1382" s="19">
        <f t="shared" si="1601"/>
        <v>3.3032111722614291E-2</v>
      </c>
      <c r="U1382" s="21">
        <f t="shared" si="1602"/>
        <v>1.8905660571980931</v>
      </c>
    </row>
    <row r="1383" spans="1:21" ht="16" hidden="1" thickBot="1" x14ac:dyDescent="0.25">
      <c r="A1383" s="14"/>
      <c r="B1383" s="15"/>
      <c r="C1383" s="16"/>
      <c r="D1383" s="16"/>
      <c r="E1383" s="17"/>
      <c r="F1383" s="17"/>
      <c r="G1383" s="18"/>
      <c r="H1383" s="19"/>
      <c r="I1383" s="20"/>
      <c r="J1383" s="20"/>
      <c r="K1383" s="19"/>
      <c r="L1383" s="19"/>
      <c r="M1383" s="19"/>
      <c r="N1383" s="19"/>
      <c r="O1383" s="19"/>
      <c r="P1383" s="19"/>
      <c r="Q1383" s="19"/>
      <c r="R1383" s="19"/>
      <c r="S1383" s="19"/>
      <c r="T1383" s="19"/>
      <c r="U1383" s="21"/>
    </row>
    <row r="1384" spans="1:21" ht="16" hidden="1" thickBot="1" x14ac:dyDescent="0.25">
      <c r="A1384" s="14">
        <v>2016</v>
      </c>
      <c r="B1384" s="15" t="s">
        <v>36</v>
      </c>
      <c r="C1384" s="16" t="s">
        <v>22</v>
      </c>
      <c r="D1384" s="16" t="str">
        <f>A1384&amp;"_"&amp;B1384&amp;"_"&amp;C1384</f>
        <v>2016_2016 Sample Plot # 08_Avi</v>
      </c>
      <c r="E1384" s="17">
        <v>2.2999999999999998</v>
      </c>
      <c r="F1384" s="17">
        <f t="shared" si="1578"/>
        <v>1.3</v>
      </c>
      <c r="G1384" s="18">
        <v>130</v>
      </c>
      <c r="H1384" s="19">
        <f t="shared" si="1603"/>
        <v>1.37</v>
      </c>
      <c r="I1384" s="20">
        <f t="shared" si="1579"/>
        <v>137</v>
      </c>
      <c r="J1384" s="20">
        <v>430.45400000000001</v>
      </c>
      <c r="K1384" s="19">
        <f t="shared" ref="K1384:K1387" si="1604">2.14*(LOG(H1384,10))+0.2</f>
        <v>0.49258201371471055</v>
      </c>
      <c r="L1384" s="19">
        <f t="shared" ref="L1384:L1387" si="1605">10^K1384</f>
        <v>3.1087229096032076</v>
      </c>
      <c r="M1384" s="19">
        <f t="shared" ref="M1384:M1387" si="1606">L1384*40/1000</f>
        <v>0.1243489163841283</v>
      </c>
      <c r="N1384" s="19">
        <f t="shared" ref="N1384:N1387" si="1607">0.923*L1384</f>
        <v>2.8693512455637609</v>
      </c>
      <c r="O1384" s="19">
        <f t="shared" ref="O1384:O1387" si="1608">N1384*40/1000</f>
        <v>0.11477404982255043</v>
      </c>
      <c r="P1384" s="19">
        <f t="shared" ref="P1384:P1387" si="1609">M1384+O1384</f>
        <v>0.23912296620667872</v>
      </c>
      <c r="Q1384" s="19">
        <f t="shared" ref="Q1384:Q1387" si="1610">L1384*0.48</f>
        <v>1.4921869966095396</v>
      </c>
      <c r="R1384" s="19">
        <f t="shared" ref="R1384:R1387" si="1611">N1384*0.39</f>
        <v>1.1190469857698668</v>
      </c>
      <c r="S1384" s="19">
        <f t="shared" ref="S1384:S1387" si="1612">R1384+Q1384</f>
        <v>2.6112339823794066</v>
      </c>
      <c r="T1384" s="19">
        <f t="shared" ref="T1384:T1387" si="1613">S1384*40/1000</f>
        <v>0.10444935929517626</v>
      </c>
      <c r="U1384" s="21">
        <f t="shared" ref="U1384:U1387" si="1614">(L1384+N1384)</f>
        <v>5.9780741551669685</v>
      </c>
    </row>
    <row r="1385" spans="1:21" ht="16" hidden="1" thickBot="1" x14ac:dyDescent="0.25">
      <c r="A1385" s="14">
        <v>2016</v>
      </c>
      <c r="B1385" s="15" t="s">
        <v>36</v>
      </c>
      <c r="C1385" s="16" t="s">
        <v>22</v>
      </c>
      <c r="D1385" s="16" t="str">
        <f>A1385&amp;"_"&amp;B1385&amp;"_"&amp;C1385</f>
        <v>2016_2016 Sample Plot # 08_Avi</v>
      </c>
      <c r="E1385" s="17">
        <v>3.1</v>
      </c>
      <c r="F1385" s="17">
        <f t="shared" si="1578"/>
        <v>1.2</v>
      </c>
      <c r="G1385" s="18">
        <v>120</v>
      </c>
      <c r="H1385" s="19">
        <f t="shared" si="1603"/>
        <v>1.48</v>
      </c>
      <c r="I1385" s="20">
        <f t="shared" si="1579"/>
        <v>148</v>
      </c>
      <c r="J1385" s="20">
        <v>465.01599999999996</v>
      </c>
      <c r="K1385" s="19">
        <f t="shared" si="1604"/>
        <v>0.56436007094520879</v>
      </c>
      <c r="L1385" s="19">
        <f t="shared" si="1605"/>
        <v>3.6674151181782855</v>
      </c>
      <c r="M1385" s="19">
        <f t="shared" si="1606"/>
        <v>0.14669660472713142</v>
      </c>
      <c r="N1385" s="19">
        <f t="shared" si="1607"/>
        <v>3.3850241540785575</v>
      </c>
      <c r="O1385" s="19">
        <f t="shared" si="1608"/>
        <v>0.13540096616314229</v>
      </c>
      <c r="P1385" s="19">
        <f t="shared" si="1609"/>
        <v>0.28209757089027371</v>
      </c>
      <c r="Q1385" s="19">
        <f t="shared" si="1610"/>
        <v>1.760359256725577</v>
      </c>
      <c r="R1385" s="19">
        <f t="shared" si="1611"/>
        <v>1.3201594200906375</v>
      </c>
      <c r="S1385" s="19">
        <f t="shared" si="1612"/>
        <v>3.0805186768162143</v>
      </c>
      <c r="T1385" s="19">
        <f t="shared" si="1613"/>
        <v>0.12322074707264857</v>
      </c>
      <c r="U1385" s="21">
        <f t="shared" si="1614"/>
        <v>7.0524392722568425</v>
      </c>
    </row>
    <row r="1386" spans="1:21" ht="16" hidden="1" thickBot="1" x14ac:dyDescent="0.25">
      <c r="A1386" s="14">
        <v>2016</v>
      </c>
      <c r="B1386" s="15" t="s">
        <v>36</v>
      </c>
      <c r="C1386" s="16" t="s">
        <v>22</v>
      </c>
      <c r="D1386" s="16" t="str">
        <f>A1386&amp;"_"&amp;B1386&amp;"_"&amp;C1386</f>
        <v>2016_2016 Sample Plot # 08_Avi</v>
      </c>
      <c r="E1386" s="17">
        <v>1.8</v>
      </c>
      <c r="F1386" s="17">
        <f t="shared" si="1578"/>
        <v>1.22</v>
      </c>
      <c r="G1386" s="18">
        <v>122</v>
      </c>
      <c r="H1386" s="19">
        <f t="shared" si="1603"/>
        <v>0.8</v>
      </c>
      <c r="I1386" s="20">
        <f t="shared" si="1579"/>
        <v>80</v>
      </c>
      <c r="J1386" s="20">
        <v>251.35999999999999</v>
      </c>
      <c r="K1386" s="19">
        <f t="shared" si="1604"/>
        <v>-7.3874278372406399E-3</v>
      </c>
      <c r="L1386" s="19">
        <f t="shared" si="1605"/>
        <v>0.98313367509001193</v>
      </c>
      <c r="M1386" s="19">
        <f t="shared" si="1606"/>
        <v>3.9325347003600478E-2</v>
      </c>
      <c r="N1386" s="19">
        <f t="shared" si="1607"/>
        <v>0.90743238210808108</v>
      </c>
      <c r="O1386" s="19">
        <f t="shared" si="1608"/>
        <v>3.6297295284323239E-2</v>
      </c>
      <c r="P1386" s="19">
        <f t="shared" si="1609"/>
        <v>7.5622642287923716E-2</v>
      </c>
      <c r="Q1386" s="19">
        <f t="shared" si="1610"/>
        <v>0.47190416404320573</v>
      </c>
      <c r="R1386" s="19">
        <f t="shared" si="1611"/>
        <v>0.35389862902215163</v>
      </c>
      <c r="S1386" s="19">
        <f t="shared" si="1612"/>
        <v>0.82580279306535731</v>
      </c>
      <c r="T1386" s="19">
        <f t="shared" si="1613"/>
        <v>3.3032111722614291E-2</v>
      </c>
      <c r="U1386" s="21">
        <f t="shared" si="1614"/>
        <v>1.8905660571980931</v>
      </c>
    </row>
    <row r="1387" spans="1:21" ht="16" hidden="1" thickBot="1" x14ac:dyDescent="0.25">
      <c r="A1387" s="14">
        <v>2016</v>
      </c>
      <c r="B1387" s="15" t="s">
        <v>36</v>
      </c>
      <c r="C1387" s="16" t="s">
        <v>22</v>
      </c>
      <c r="D1387" s="16" t="str">
        <f>A1387&amp;"_"&amp;B1387&amp;"_"&amp;C1387</f>
        <v>2016_2016 Sample Plot # 08_Avi</v>
      </c>
      <c r="E1387" s="17">
        <v>2.8</v>
      </c>
      <c r="F1387" s="17">
        <f t="shared" si="1578"/>
        <v>0.9</v>
      </c>
      <c r="G1387" s="18">
        <v>90</v>
      </c>
      <c r="H1387" s="19">
        <f t="shared" si="1603"/>
        <v>1</v>
      </c>
      <c r="I1387" s="20">
        <f t="shared" si="1579"/>
        <v>100</v>
      </c>
      <c r="J1387" s="20">
        <v>314.2</v>
      </c>
      <c r="K1387" s="19">
        <f t="shared" si="1604"/>
        <v>0.2</v>
      </c>
      <c r="L1387" s="19">
        <f t="shared" si="1605"/>
        <v>1.5848931924611136</v>
      </c>
      <c r="M1387" s="19">
        <f t="shared" si="1606"/>
        <v>6.3395727698444551E-2</v>
      </c>
      <c r="N1387" s="19">
        <f t="shared" si="1607"/>
        <v>1.4628564166416078</v>
      </c>
      <c r="O1387" s="19">
        <f t="shared" si="1608"/>
        <v>5.8514256665664316E-2</v>
      </c>
      <c r="P1387" s="19">
        <f t="shared" si="1609"/>
        <v>0.12190998436410887</v>
      </c>
      <c r="Q1387" s="19">
        <f t="shared" si="1610"/>
        <v>0.76074873238133445</v>
      </c>
      <c r="R1387" s="19">
        <f t="shared" si="1611"/>
        <v>0.5705140024902271</v>
      </c>
      <c r="S1387" s="19">
        <f t="shared" si="1612"/>
        <v>1.3312627348715615</v>
      </c>
      <c r="T1387" s="19">
        <f t="shared" si="1613"/>
        <v>5.3250509394862464E-2</v>
      </c>
      <c r="U1387" s="21">
        <f t="shared" si="1614"/>
        <v>3.0477496091027216</v>
      </c>
    </row>
    <row r="1388" spans="1:21" ht="16" hidden="1" thickBot="1" x14ac:dyDescent="0.25">
      <c r="A1388" s="14"/>
      <c r="B1388" s="15"/>
      <c r="C1388" s="16"/>
      <c r="D1388" s="16"/>
      <c r="E1388" s="17"/>
      <c r="F1388" s="17"/>
      <c r="G1388" s="18"/>
      <c r="H1388" s="19"/>
      <c r="I1388" s="20"/>
      <c r="J1388" s="20"/>
      <c r="K1388" s="19"/>
      <c r="L1388" s="19"/>
      <c r="M1388" s="19"/>
      <c r="N1388" s="19"/>
      <c r="O1388" s="19"/>
      <c r="P1388" s="19"/>
      <c r="Q1388" s="19"/>
      <c r="R1388" s="19"/>
      <c r="S1388" s="19"/>
      <c r="T1388" s="19"/>
      <c r="U1388" s="21"/>
    </row>
    <row r="1389" spans="1:21" ht="16" hidden="1" thickBot="1" x14ac:dyDescent="0.25">
      <c r="A1389" s="14">
        <v>2016</v>
      </c>
      <c r="B1389" s="15" t="s">
        <v>36</v>
      </c>
      <c r="C1389" s="16" t="s">
        <v>22</v>
      </c>
      <c r="D1389" s="16" t="str">
        <f t="shared" ref="D1389:D1395" si="1615">A1389&amp;"_"&amp;B1389&amp;"_"&amp;C1389</f>
        <v>2016_2016 Sample Plot # 08_Avi</v>
      </c>
      <c r="E1389" s="17">
        <v>1.7</v>
      </c>
      <c r="F1389" s="17">
        <f t="shared" si="1578"/>
        <v>0.93</v>
      </c>
      <c r="G1389" s="18">
        <v>93</v>
      </c>
      <c r="H1389" s="19">
        <f t="shared" si="1603"/>
        <v>0.75</v>
      </c>
      <c r="I1389" s="20">
        <f t="shared" si="1579"/>
        <v>75</v>
      </c>
      <c r="J1389" s="20">
        <v>235.65</v>
      </c>
      <c r="K1389" s="19">
        <f t="shared" ref="K1389:K1395" si="1616">2.14*(LOG(H1389,10))+0.2</f>
        <v>-6.7368896341761852E-2</v>
      </c>
      <c r="L1389" s="19">
        <f t="shared" ref="L1389:L1395" si="1617">10^K1389</f>
        <v>0.85631017333428494</v>
      </c>
      <c r="M1389" s="19">
        <f t="shared" ref="M1389:M1395" si="1618">L1389*40/1000</f>
        <v>3.42524069333714E-2</v>
      </c>
      <c r="N1389" s="19">
        <f t="shared" ref="N1389:N1395" si="1619">0.923*L1389</f>
        <v>0.790374289987545</v>
      </c>
      <c r="O1389" s="19">
        <f t="shared" ref="O1389:O1395" si="1620">N1389*40/1000</f>
        <v>3.1614971599501801E-2</v>
      </c>
      <c r="P1389" s="19">
        <f t="shared" ref="P1389:P1395" si="1621">M1389+O1389</f>
        <v>6.5867378532873194E-2</v>
      </c>
      <c r="Q1389" s="19">
        <f t="shared" ref="Q1389:Q1395" si="1622">L1389*0.48</f>
        <v>0.41102888320045677</v>
      </c>
      <c r="R1389" s="19">
        <f t="shared" ref="R1389:R1395" si="1623">N1389*0.39</f>
        <v>0.30824597309514257</v>
      </c>
      <c r="S1389" s="19">
        <f t="shared" ref="S1389:S1395" si="1624">R1389+Q1389</f>
        <v>0.71927485629559929</v>
      </c>
      <c r="T1389" s="19">
        <f t="shared" ref="T1389:T1395" si="1625">S1389*40/1000</f>
        <v>2.8770994251823973E-2</v>
      </c>
      <c r="U1389" s="21">
        <f t="shared" ref="U1389:U1395" si="1626">(L1389+N1389)</f>
        <v>1.6466844633218298</v>
      </c>
    </row>
    <row r="1390" spans="1:21" ht="16" hidden="1" thickBot="1" x14ac:dyDescent="0.25">
      <c r="A1390" s="14">
        <v>2016</v>
      </c>
      <c r="B1390" s="15" t="s">
        <v>36</v>
      </c>
      <c r="C1390" s="16" t="s">
        <v>22</v>
      </c>
      <c r="D1390" s="16" t="str">
        <f t="shared" si="1615"/>
        <v>2016_2016 Sample Plot # 08_Avi</v>
      </c>
      <c r="E1390" s="17">
        <v>2.9</v>
      </c>
      <c r="F1390" s="17">
        <f t="shared" si="1578"/>
        <v>1</v>
      </c>
      <c r="G1390" s="18">
        <v>100</v>
      </c>
      <c r="H1390" s="19">
        <f t="shared" si="1603"/>
        <v>0.75</v>
      </c>
      <c r="I1390" s="20">
        <f t="shared" si="1579"/>
        <v>75</v>
      </c>
      <c r="J1390" s="20">
        <v>235.65</v>
      </c>
      <c r="K1390" s="19">
        <f t="shared" si="1616"/>
        <v>-6.7368896341761852E-2</v>
      </c>
      <c r="L1390" s="19">
        <f t="shared" si="1617"/>
        <v>0.85631017333428494</v>
      </c>
      <c r="M1390" s="19">
        <f t="shared" si="1618"/>
        <v>3.42524069333714E-2</v>
      </c>
      <c r="N1390" s="19">
        <f t="shared" si="1619"/>
        <v>0.790374289987545</v>
      </c>
      <c r="O1390" s="19">
        <f t="shared" si="1620"/>
        <v>3.1614971599501801E-2</v>
      </c>
      <c r="P1390" s="19">
        <f t="shared" si="1621"/>
        <v>6.5867378532873194E-2</v>
      </c>
      <c r="Q1390" s="19">
        <f t="shared" si="1622"/>
        <v>0.41102888320045677</v>
      </c>
      <c r="R1390" s="19">
        <f t="shared" si="1623"/>
        <v>0.30824597309514257</v>
      </c>
      <c r="S1390" s="19">
        <f t="shared" si="1624"/>
        <v>0.71927485629559929</v>
      </c>
      <c r="T1390" s="19">
        <f t="shared" si="1625"/>
        <v>2.8770994251823973E-2</v>
      </c>
      <c r="U1390" s="21">
        <f t="shared" si="1626"/>
        <v>1.6466844633218298</v>
      </c>
    </row>
    <row r="1391" spans="1:21" ht="16" hidden="1" thickBot="1" x14ac:dyDescent="0.25">
      <c r="A1391" s="14">
        <v>2016</v>
      </c>
      <c r="B1391" s="15" t="s">
        <v>36</v>
      </c>
      <c r="C1391" s="16" t="s">
        <v>22</v>
      </c>
      <c r="D1391" s="16" t="str">
        <f t="shared" si="1615"/>
        <v>2016_2016 Sample Plot # 08_Avi</v>
      </c>
      <c r="E1391" s="17">
        <v>1.5</v>
      </c>
      <c r="F1391" s="17">
        <f t="shared" si="1578"/>
        <v>0.63</v>
      </c>
      <c r="G1391" s="18">
        <v>63</v>
      </c>
      <c r="H1391" s="19">
        <f t="shared" si="1603"/>
        <v>0.7</v>
      </c>
      <c r="I1391" s="20">
        <f t="shared" si="1579"/>
        <v>70</v>
      </c>
      <c r="J1391" s="20">
        <v>219.94</v>
      </c>
      <c r="K1391" s="19">
        <f t="shared" si="1616"/>
        <v>-0.13149019436949044</v>
      </c>
      <c r="L1391" s="19">
        <f t="shared" si="1617"/>
        <v>0.73877094299630919</v>
      </c>
      <c r="M1391" s="19">
        <f t="shared" si="1618"/>
        <v>2.9550837719852369E-2</v>
      </c>
      <c r="N1391" s="19">
        <f t="shared" si="1619"/>
        <v>0.68188558038559344</v>
      </c>
      <c r="O1391" s="19">
        <f t="shared" si="1620"/>
        <v>2.7275423215423734E-2</v>
      </c>
      <c r="P1391" s="19">
        <f t="shared" si="1621"/>
        <v>5.6826260935276103E-2</v>
      </c>
      <c r="Q1391" s="19">
        <f t="shared" si="1622"/>
        <v>0.35461005263822842</v>
      </c>
      <c r="R1391" s="19">
        <f t="shared" si="1623"/>
        <v>0.26593537635038145</v>
      </c>
      <c r="S1391" s="19">
        <f t="shared" si="1624"/>
        <v>0.62054542898860987</v>
      </c>
      <c r="T1391" s="19">
        <f t="shared" si="1625"/>
        <v>2.4821817159544395E-2</v>
      </c>
      <c r="U1391" s="21">
        <f t="shared" si="1626"/>
        <v>1.4206565233819026</v>
      </c>
    </row>
    <row r="1392" spans="1:21" ht="16" hidden="1" thickBot="1" x14ac:dyDescent="0.25">
      <c r="A1392" s="14">
        <v>2016</v>
      </c>
      <c r="B1392" s="15" t="s">
        <v>36</v>
      </c>
      <c r="C1392" s="16" t="s">
        <v>22</v>
      </c>
      <c r="D1392" s="16" t="str">
        <f t="shared" si="1615"/>
        <v>2016_2016 Sample Plot # 08_Avi</v>
      </c>
      <c r="E1392" s="17">
        <v>2.4</v>
      </c>
      <c r="F1392" s="17">
        <f t="shared" si="1578"/>
        <v>0.73</v>
      </c>
      <c r="G1392" s="18">
        <v>73</v>
      </c>
      <c r="H1392" s="19">
        <f t="shared" si="1603"/>
        <v>0.75</v>
      </c>
      <c r="I1392" s="20">
        <f t="shared" si="1579"/>
        <v>75</v>
      </c>
      <c r="J1392" s="20">
        <v>235.65</v>
      </c>
      <c r="K1392" s="19">
        <f t="shared" si="1616"/>
        <v>-6.7368896341761852E-2</v>
      </c>
      <c r="L1392" s="19">
        <f t="shared" si="1617"/>
        <v>0.85631017333428494</v>
      </c>
      <c r="M1392" s="19">
        <f t="shared" si="1618"/>
        <v>3.42524069333714E-2</v>
      </c>
      <c r="N1392" s="19">
        <f t="shared" si="1619"/>
        <v>0.790374289987545</v>
      </c>
      <c r="O1392" s="19">
        <f t="shared" si="1620"/>
        <v>3.1614971599501801E-2</v>
      </c>
      <c r="P1392" s="19">
        <f t="shared" si="1621"/>
        <v>6.5867378532873194E-2</v>
      </c>
      <c r="Q1392" s="19">
        <f t="shared" si="1622"/>
        <v>0.41102888320045677</v>
      </c>
      <c r="R1392" s="19">
        <f t="shared" si="1623"/>
        <v>0.30824597309514257</v>
      </c>
      <c r="S1392" s="19">
        <f t="shared" si="1624"/>
        <v>0.71927485629559929</v>
      </c>
      <c r="T1392" s="19">
        <f t="shared" si="1625"/>
        <v>2.8770994251823973E-2</v>
      </c>
      <c r="U1392" s="21">
        <f t="shared" si="1626"/>
        <v>1.6466844633218298</v>
      </c>
    </row>
    <row r="1393" spans="1:21" ht="16" hidden="1" thickBot="1" x14ac:dyDescent="0.25">
      <c r="A1393" s="14">
        <v>2016</v>
      </c>
      <c r="B1393" s="15" t="s">
        <v>36</v>
      </c>
      <c r="C1393" s="16" t="s">
        <v>22</v>
      </c>
      <c r="D1393" s="16" t="str">
        <f t="shared" si="1615"/>
        <v>2016_2016 Sample Plot # 08_Avi</v>
      </c>
      <c r="E1393" s="17">
        <v>2.8</v>
      </c>
      <c r="F1393" s="17">
        <f t="shared" si="1578"/>
        <v>1.35</v>
      </c>
      <c r="G1393" s="18">
        <v>135</v>
      </c>
      <c r="H1393" s="19">
        <f t="shared" si="1603"/>
        <v>1.45</v>
      </c>
      <c r="I1393" s="20">
        <f t="shared" si="1579"/>
        <v>145</v>
      </c>
      <c r="J1393" s="20">
        <v>455.59</v>
      </c>
      <c r="K1393" s="19">
        <f t="shared" si="1616"/>
        <v>0.54532752478284618</v>
      </c>
      <c r="L1393" s="19">
        <f t="shared" si="1617"/>
        <v>3.5101649453973018</v>
      </c>
      <c r="M1393" s="19">
        <f t="shared" si="1618"/>
        <v>0.14040659781589207</v>
      </c>
      <c r="N1393" s="19">
        <f t="shared" si="1619"/>
        <v>3.2398822446017097</v>
      </c>
      <c r="O1393" s="19">
        <f t="shared" si="1620"/>
        <v>0.1295952897840684</v>
      </c>
      <c r="P1393" s="19">
        <f t="shared" si="1621"/>
        <v>0.27000188759996047</v>
      </c>
      <c r="Q1393" s="19">
        <f t="shared" si="1622"/>
        <v>1.6848791737907047</v>
      </c>
      <c r="R1393" s="19">
        <f t="shared" si="1623"/>
        <v>1.2635540753946668</v>
      </c>
      <c r="S1393" s="19">
        <f t="shared" si="1624"/>
        <v>2.9484332491853715</v>
      </c>
      <c r="T1393" s="19">
        <f t="shared" si="1625"/>
        <v>0.11793732996741485</v>
      </c>
      <c r="U1393" s="21">
        <f t="shared" si="1626"/>
        <v>6.7500471899990115</v>
      </c>
    </row>
    <row r="1394" spans="1:21" ht="16" hidden="1" thickBot="1" x14ac:dyDescent="0.25">
      <c r="A1394" s="14">
        <v>2016</v>
      </c>
      <c r="B1394" s="15" t="s">
        <v>36</v>
      </c>
      <c r="C1394" s="16" t="s">
        <v>22</v>
      </c>
      <c r="D1394" s="16" t="str">
        <f t="shared" si="1615"/>
        <v>2016_2016 Sample Plot # 08_Avi</v>
      </c>
      <c r="E1394" s="17">
        <v>2.7</v>
      </c>
      <c r="F1394" s="17">
        <f t="shared" si="1578"/>
        <v>1.1000000000000001</v>
      </c>
      <c r="G1394" s="18">
        <v>110</v>
      </c>
      <c r="H1394" s="19">
        <f t="shared" si="1603"/>
        <v>0.8</v>
      </c>
      <c r="I1394" s="20">
        <f t="shared" si="1579"/>
        <v>80</v>
      </c>
      <c r="J1394" s="20">
        <v>251.35999999999999</v>
      </c>
      <c r="K1394" s="19">
        <f t="shared" si="1616"/>
        <v>-7.3874278372406399E-3</v>
      </c>
      <c r="L1394" s="19">
        <f t="shared" si="1617"/>
        <v>0.98313367509001193</v>
      </c>
      <c r="M1394" s="19">
        <f t="shared" si="1618"/>
        <v>3.9325347003600478E-2</v>
      </c>
      <c r="N1394" s="19">
        <f t="shared" si="1619"/>
        <v>0.90743238210808108</v>
      </c>
      <c r="O1394" s="19">
        <f t="shared" si="1620"/>
        <v>3.6297295284323239E-2</v>
      </c>
      <c r="P1394" s="19">
        <f t="shared" si="1621"/>
        <v>7.5622642287923716E-2</v>
      </c>
      <c r="Q1394" s="19">
        <f t="shared" si="1622"/>
        <v>0.47190416404320573</v>
      </c>
      <c r="R1394" s="19">
        <f t="shared" si="1623"/>
        <v>0.35389862902215163</v>
      </c>
      <c r="S1394" s="19">
        <f t="shared" si="1624"/>
        <v>0.82580279306535731</v>
      </c>
      <c r="T1394" s="19">
        <f t="shared" si="1625"/>
        <v>3.3032111722614291E-2</v>
      </c>
      <c r="U1394" s="21">
        <f t="shared" si="1626"/>
        <v>1.8905660571980931</v>
      </c>
    </row>
    <row r="1395" spans="1:21" ht="16" hidden="1" thickBot="1" x14ac:dyDescent="0.25">
      <c r="A1395" s="14">
        <v>2016</v>
      </c>
      <c r="B1395" s="15" t="s">
        <v>36</v>
      </c>
      <c r="C1395" s="16" t="s">
        <v>22</v>
      </c>
      <c r="D1395" s="16" t="str">
        <f t="shared" si="1615"/>
        <v>2016_2016 Sample Plot # 08_Avi</v>
      </c>
      <c r="E1395" s="17">
        <v>1.4</v>
      </c>
      <c r="F1395" s="17">
        <f t="shared" si="1578"/>
        <v>0.7</v>
      </c>
      <c r="G1395" s="18">
        <v>70</v>
      </c>
      <c r="H1395" s="19">
        <f t="shared" si="1603"/>
        <v>0.75</v>
      </c>
      <c r="I1395" s="20">
        <f t="shared" si="1579"/>
        <v>75</v>
      </c>
      <c r="J1395" s="20">
        <v>235.65</v>
      </c>
      <c r="K1395" s="19">
        <f t="shared" si="1616"/>
        <v>-6.7368896341761852E-2</v>
      </c>
      <c r="L1395" s="19">
        <f t="shared" si="1617"/>
        <v>0.85631017333428494</v>
      </c>
      <c r="M1395" s="19">
        <f t="shared" si="1618"/>
        <v>3.42524069333714E-2</v>
      </c>
      <c r="N1395" s="19">
        <f t="shared" si="1619"/>
        <v>0.790374289987545</v>
      </c>
      <c r="O1395" s="19">
        <f t="shared" si="1620"/>
        <v>3.1614971599501801E-2</v>
      </c>
      <c r="P1395" s="19">
        <f t="shared" si="1621"/>
        <v>6.5867378532873194E-2</v>
      </c>
      <c r="Q1395" s="19">
        <f t="shared" si="1622"/>
        <v>0.41102888320045677</v>
      </c>
      <c r="R1395" s="19">
        <f t="shared" si="1623"/>
        <v>0.30824597309514257</v>
      </c>
      <c r="S1395" s="19">
        <f t="shared" si="1624"/>
        <v>0.71927485629559929</v>
      </c>
      <c r="T1395" s="19">
        <f t="shared" si="1625"/>
        <v>2.8770994251823973E-2</v>
      </c>
      <c r="U1395" s="21">
        <f t="shared" si="1626"/>
        <v>1.6466844633218298</v>
      </c>
    </row>
    <row r="1396" spans="1:21" ht="16" hidden="1" thickBot="1" x14ac:dyDescent="0.25">
      <c r="A1396" s="14"/>
      <c r="B1396" s="15"/>
      <c r="C1396" s="16"/>
      <c r="D1396" s="16"/>
      <c r="E1396" s="17"/>
      <c r="F1396" s="17"/>
      <c r="G1396" s="18"/>
      <c r="H1396" s="19"/>
      <c r="I1396" s="20"/>
      <c r="J1396" s="20"/>
      <c r="K1396" s="19"/>
      <c r="L1396" s="19"/>
      <c r="M1396" s="19"/>
      <c r="N1396" s="19"/>
      <c r="O1396" s="19"/>
      <c r="P1396" s="19"/>
      <c r="Q1396" s="19"/>
      <c r="R1396" s="19"/>
      <c r="S1396" s="19"/>
      <c r="T1396" s="19"/>
      <c r="U1396" s="21"/>
    </row>
    <row r="1397" spans="1:21" ht="16" hidden="1" thickBot="1" x14ac:dyDescent="0.25">
      <c r="A1397" s="14">
        <v>2016</v>
      </c>
      <c r="B1397" s="15" t="s">
        <v>36</v>
      </c>
      <c r="C1397" s="16" t="s">
        <v>22</v>
      </c>
      <c r="D1397" s="16" t="str">
        <f>A1397&amp;"_"&amp;B1397&amp;"_"&amp;C1397</f>
        <v>2016_2016 Sample Plot # 08_Avi</v>
      </c>
      <c r="E1397" s="17">
        <v>2.2000000000000002</v>
      </c>
      <c r="F1397" s="17">
        <f t="shared" si="1578"/>
        <v>0.97</v>
      </c>
      <c r="G1397" s="18">
        <v>97</v>
      </c>
      <c r="H1397" s="19">
        <f t="shared" si="1603"/>
        <v>1.08</v>
      </c>
      <c r="I1397" s="20">
        <f t="shared" si="1579"/>
        <v>108.00000000000001</v>
      </c>
      <c r="J1397" s="20">
        <v>339.33600000000001</v>
      </c>
      <c r="K1397" s="19">
        <f t="shared" ref="K1397:K1398" si="1627">2.14*(LOG(H1397,10))+0.2</f>
        <v>0.27152683674207245</v>
      </c>
      <c r="L1397" s="19">
        <f t="shared" ref="L1397:L1398" si="1628">10^K1397</f>
        <v>1.8686451445262409</v>
      </c>
      <c r="M1397" s="19">
        <f t="shared" ref="M1397:M1450" si="1629">L1397*40/1000</f>
        <v>7.474580578104964E-2</v>
      </c>
      <c r="N1397" s="19">
        <f t="shared" ref="N1397:N1398" si="1630">0.923*L1397</f>
        <v>1.7247594683977203</v>
      </c>
      <c r="O1397" s="19">
        <f t="shared" ref="O1397:O1402" si="1631">N1397*40/1000</f>
        <v>6.8990378735908825E-2</v>
      </c>
      <c r="P1397" s="19">
        <f t="shared" ref="P1397:P1402" si="1632">M1397+O1397</f>
        <v>0.14373618451695847</v>
      </c>
      <c r="Q1397" s="19">
        <f t="shared" ref="Q1397:Q1450" si="1633">L1397*0.48</f>
        <v>0.89694966937259557</v>
      </c>
      <c r="R1397" s="19">
        <f t="shared" ref="R1397:R1402" si="1634">N1397*0.39</f>
        <v>0.6726561926751109</v>
      </c>
      <c r="S1397" s="19">
        <f t="shared" ref="S1397:S1402" si="1635">R1397+Q1397</f>
        <v>1.5696058620477065</v>
      </c>
      <c r="T1397" s="19">
        <f t="shared" ref="T1397:T1402" si="1636">S1397*40/1000</f>
        <v>6.2784234481908258E-2</v>
      </c>
      <c r="U1397" s="21">
        <f t="shared" ref="U1397:U1450" si="1637">(L1397+N1397)</f>
        <v>3.593404612923961</v>
      </c>
    </row>
    <row r="1398" spans="1:21" ht="16" hidden="1" thickBot="1" x14ac:dyDescent="0.25">
      <c r="A1398" s="14">
        <v>2016</v>
      </c>
      <c r="B1398" s="15" t="s">
        <v>36</v>
      </c>
      <c r="C1398" s="16" t="s">
        <v>22</v>
      </c>
      <c r="D1398" s="16" t="str">
        <f>A1398&amp;"_"&amp;B1398&amp;"_"&amp;C1398</f>
        <v>2016_2016 Sample Plot # 08_Avi</v>
      </c>
      <c r="E1398" s="17">
        <v>2.2000000000000002</v>
      </c>
      <c r="F1398" s="17">
        <f t="shared" si="1578"/>
        <v>0.98</v>
      </c>
      <c r="G1398" s="18">
        <v>98</v>
      </c>
      <c r="H1398" s="19">
        <f t="shared" si="1603"/>
        <v>0.87</v>
      </c>
      <c r="I1398" s="20">
        <f t="shared" si="1579"/>
        <v>87</v>
      </c>
      <c r="J1398" s="20">
        <v>273.35399999999998</v>
      </c>
      <c r="K1398" s="19">
        <f t="shared" si="1627"/>
        <v>7.057120060384367E-2</v>
      </c>
      <c r="L1398" s="19">
        <f t="shared" si="1628"/>
        <v>1.1764438414891365</v>
      </c>
      <c r="M1398" s="19">
        <f t="shared" si="1629"/>
        <v>4.7057753659565466E-2</v>
      </c>
      <c r="N1398" s="19">
        <f t="shared" si="1630"/>
        <v>1.085857665694473</v>
      </c>
      <c r="O1398" s="19">
        <f t="shared" si="1631"/>
        <v>4.3434306627778918E-2</v>
      </c>
      <c r="P1398" s="19">
        <f t="shared" si="1632"/>
        <v>9.0492060287344384E-2</v>
      </c>
      <c r="Q1398" s="19">
        <f t="shared" si="1633"/>
        <v>0.56469304391478548</v>
      </c>
      <c r="R1398" s="19">
        <f t="shared" si="1634"/>
        <v>0.42348448962084445</v>
      </c>
      <c r="S1398" s="19">
        <f t="shared" si="1635"/>
        <v>0.98817753353562998</v>
      </c>
      <c r="T1398" s="19">
        <f t="shared" si="1636"/>
        <v>3.9527101341425203E-2</v>
      </c>
      <c r="U1398" s="21">
        <f t="shared" si="1637"/>
        <v>2.2623015071836097</v>
      </c>
    </row>
    <row r="1399" spans="1:21" ht="16" hidden="1" thickBot="1" x14ac:dyDescent="0.25">
      <c r="A1399" s="23"/>
      <c r="B1399" s="24"/>
      <c r="C1399" s="25"/>
      <c r="D1399" s="25"/>
      <c r="E1399" s="26"/>
      <c r="F1399" s="26"/>
      <c r="G1399" s="27"/>
      <c r="H1399" s="28"/>
      <c r="I1399" s="29"/>
      <c r="J1399" s="29"/>
      <c r="K1399" s="28"/>
      <c r="L1399" s="28"/>
      <c r="M1399" s="28"/>
      <c r="N1399" s="28"/>
      <c r="O1399" s="28"/>
      <c r="P1399" s="28"/>
      <c r="Q1399" s="28"/>
      <c r="R1399" s="28"/>
      <c r="S1399" s="28"/>
      <c r="T1399" s="28"/>
      <c r="U1399" s="30"/>
    </row>
    <row r="1400" spans="1:21" ht="16" hidden="1" thickBot="1" x14ac:dyDescent="0.25">
      <c r="A1400" s="31"/>
      <c r="B1400" s="32"/>
      <c r="C1400" s="33"/>
      <c r="D1400" s="33"/>
      <c r="E1400" s="34"/>
      <c r="F1400" s="34"/>
      <c r="G1400" s="35"/>
      <c r="H1400" s="36"/>
      <c r="I1400" s="22"/>
      <c r="J1400" s="22"/>
      <c r="K1400" s="36"/>
      <c r="L1400" s="36"/>
      <c r="M1400" s="36"/>
      <c r="N1400" s="36"/>
      <c r="O1400" s="36"/>
      <c r="P1400" s="36"/>
      <c r="Q1400" s="36"/>
      <c r="R1400" s="36"/>
      <c r="S1400" s="36"/>
      <c r="T1400" s="36"/>
      <c r="U1400" s="37"/>
    </row>
    <row r="1401" spans="1:21" ht="16" hidden="1" thickBot="1" x14ac:dyDescent="0.25">
      <c r="A1401" s="14">
        <v>2016</v>
      </c>
      <c r="B1401" s="15" t="s">
        <v>37</v>
      </c>
      <c r="C1401" s="16" t="s">
        <v>22</v>
      </c>
      <c r="D1401" s="16" t="str">
        <f>A1401&amp;"_"&amp;B1401&amp;"_"&amp;C1401</f>
        <v>2016_2016 Sample Plot # 09_Avi</v>
      </c>
      <c r="E1401" s="17">
        <v>1.4</v>
      </c>
      <c r="F1401" s="17">
        <f t="shared" si="1578"/>
        <v>0.7</v>
      </c>
      <c r="G1401" s="18">
        <v>70</v>
      </c>
      <c r="H1401" s="19">
        <f t="shared" si="1603"/>
        <v>1.1000000000000001</v>
      </c>
      <c r="I1401" s="20">
        <f t="shared" si="1579"/>
        <v>110</v>
      </c>
      <c r="J1401" s="20">
        <v>345.62</v>
      </c>
      <c r="K1401" s="19">
        <f t="shared" ref="K1401:K1402" si="1638">2.14*(LOG(H1401,10))+0.2</f>
        <v>0.28858034623860168</v>
      </c>
      <c r="L1401" s="19">
        <f t="shared" ref="L1401:L1402" si="1639">10^K1401</f>
        <v>1.9434812104687251</v>
      </c>
      <c r="M1401" s="19">
        <f t="shared" si="1629"/>
        <v>7.7739248418749005E-2</v>
      </c>
      <c r="N1401" s="19">
        <f t="shared" ref="N1401:N1402" si="1640">0.923*L1401</f>
        <v>1.7938331572626334</v>
      </c>
      <c r="O1401" s="19">
        <f t="shared" si="1631"/>
        <v>7.1753326290505334E-2</v>
      </c>
      <c r="P1401" s="19">
        <f t="shared" si="1632"/>
        <v>0.14949257470925434</v>
      </c>
      <c r="Q1401" s="19">
        <f t="shared" si="1633"/>
        <v>0.932870981024988</v>
      </c>
      <c r="R1401" s="19">
        <f t="shared" si="1634"/>
        <v>0.69959493133242701</v>
      </c>
      <c r="S1401" s="19">
        <f t="shared" si="1635"/>
        <v>1.632465912357415</v>
      </c>
      <c r="T1401" s="19">
        <f t="shared" si="1636"/>
        <v>6.5298636494296597E-2</v>
      </c>
      <c r="U1401" s="21">
        <f t="shared" si="1637"/>
        <v>3.7373143677313587</v>
      </c>
    </row>
    <row r="1402" spans="1:21" ht="16" hidden="1" thickBot="1" x14ac:dyDescent="0.25">
      <c r="A1402" s="14">
        <v>2016</v>
      </c>
      <c r="B1402" s="15" t="s">
        <v>37</v>
      </c>
      <c r="C1402" s="16" t="s">
        <v>22</v>
      </c>
      <c r="D1402" s="16" t="str">
        <f>A1402&amp;"_"&amp;B1402&amp;"_"&amp;C1402</f>
        <v>2016_2016 Sample Plot # 09_Avi</v>
      </c>
      <c r="E1402" s="17">
        <v>4.0999999999999996</v>
      </c>
      <c r="F1402" s="17">
        <f t="shared" si="1578"/>
        <v>1.3</v>
      </c>
      <c r="G1402" s="18">
        <v>130</v>
      </c>
      <c r="H1402" s="19">
        <f t="shared" si="1603"/>
        <v>1.7</v>
      </c>
      <c r="I1402" s="20">
        <f t="shared" si="1579"/>
        <v>170</v>
      </c>
      <c r="J1402" s="20">
        <v>534.14</v>
      </c>
      <c r="K1402" s="19">
        <f t="shared" si="1638"/>
        <v>0.69316069174950612</v>
      </c>
      <c r="L1402" s="19">
        <f t="shared" si="1639"/>
        <v>4.9335631519510104</v>
      </c>
      <c r="M1402" s="19">
        <f t="shared" si="1629"/>
        <v>0.1973425260780404</v>
      </c>
      <c r="N1402" s="19">
        <f t="shared" si="1640"/>
        <v>4.5536787892507826</v>
      </c>
      <c r="O1402" s="19">
        <f t="shared" si="1631"/>
        <v>0.18214715157003131</v>
      </c>
      <c r="P1402" s="19">
        <f t="shared" si="1632"/>
        <v>0.37948967764807173</v>
      </c>
      <c r="Q1402" s="19">
        <f t="shared" si="1633"/>
        <v>2.3681103129364849</v>
      </c>
      <c r="R1402" s="19">
        <f t="shared" si="1634"/>
        <v>1.7759347278078053</v>
      </c>
      <c r="S1402" s="19">
        <f t="shared" si="1635"/>
        <v>4.1440450407442899</v>
      </c>
      <c r="T1402" s="19">
        <f t="shared" si="1636"/>
        <v>0.16576180162977158</v>
      </c>
      <c r="U1402" s="21">
        <f t="shared" si="1637"/>
        <v>9.487241941201793</v>
      </c>
    </row>
    <row r="1403" spans="1:21" ht="16" hidden="1" thickBot="1" x14ac:dyDescent="0.25">
      <c r="A1403" s="14"/>
      <c r="B1403" s="15"/>
      <c r="C1403" s="16"/>
      <c r="D1403" s="16"/>
      <c r="E1403" s="17"/>
      <c r="F1403" s="17"/>
      <c r="G1403" s="18"/>
      <c r="H1403" s="19"/>
      <c r="I1403" s="20"/>
      <c r="J1403" s="20"/>
      <c r="K1403" s="19"/>
      <c r="L1403" s="19"/>
      <c r="M1403" s="19"/>
      <c r="N1403" s="19"/>
      <c r="O1403" s="19"/>
      <c r="P1403" s="19"/>
      <c r="Q1403" s="19"/>
      <c r="R1403" s="19"/>
      <c r="S1403" s="19"/>
      <c r="T1403" s="19"/>
      <c r="U1403" s="21"/>
    </row>
    <row r="1404" spans="1:21" ht="16" hidden="1" thickBot="1" x14ac:dyDescent="0.25">
      <c r="A1404" s="14">
        <v>2016</v>
      </c>
      <c r="B1404" s="15" t="s">
        <v>37</v>
      </c>
      <c r="C1404" s="16" t="s">
        <v>22</v>
      </c>
      <c r="D1404" s="16" t="str">
        <f>A1404&amp;"_"&amp;B1404&amp;"_"&amp;C1404</f>
        <v>2016_2016 Sample Plot # 09_Avi</v>
      </c>
      <c r="E1404" s="17">
        <v>1.7</v>
      </c>
      <c r="F1404" s="17">
        <f t="shared" si="1578"/>
        <v>0.9</v>
      </c>
      <c r="G1404" s="18">
        <v>90</v>
      </c>
      <c r="H1404" s="19">
        <f t="shared" si="1603"/>
        <v>0.8</v>
      </c>
      <c r="I1404" s="20">
        <f t="shared" si="1579"/>
        <v>80</v>
      </c>
      <c r="J1404" s="20">
        <v>251.35999999999999</v>
      </c>
      <c r="K1404" s="19">
        <f>2.14*(LOG(H1404,10))+0.2</f>
        <v>-7.3874278372406399E-3</v>
      </c>
      <c r="L1404" s="19">
        <f t="shared" ref="L1404" si="1641">10^K1404</f>
        <v>0.98313367509001193</v>
      </c>
      <c r="M1404" s="19">
        <f t="shared" ref="M1404" si="1642">L1404*40/1000</f>
        <v>3.9325347003600478E-2</v>
      </c>
      <c r="N1404" s="19">
        <f t="shared" ref="N1404" si="1643">0.923*L1404</f>
        <v>0.90743238210808108</v>
      </c>
      <c r="O1404" s="19">
        <f t="shared" ref="O1404" si="1644">N1404*40/1000</f>
        <v>3.6297295284323239E-2</v>
      </c>
      <c r="P1404" s="19">
        <f t="shared" ref="P1404" si="1645">M1404+O1404</f>
        <v>7.5622642287923716E-2</v>
      </c>
      <c r="Q1404" s="19">
        <f t="shared" ref="Q1404" si="1646">L1404*0.48</f>
        <v>0.47190416404320573</v>
      </c>
      <c r="R1404" s="19">
        <f t="shared" ref="R1404" si="1647">N1404*0.39</f>
        <v>0.35389862902215163</v>
      </c>
      <c r="S1404" s="19">
        <f t="shared" ref="S1404" si="1648">R1404+Q1404</f>
        <v>0.82580279306535731</v>
      </c>
      <c r="T1404" s="19">
        <f t="shared" ref="T1404" si="1649">S1404*40/1000</f>
        <v>3.3032111722614291E-2</v>
      </c>
      <c r="U1404" s="21">
        <f t="shared" ref="U1404" si="1650">(L1404+N1404)</f>
        <v>1.8905660571980931</v>
      </c>
    </row>
    <row r="1405" spans="1:21" ht="16" hidden="1" thickBot="1" x14ac:dyDescent="0.25">
      <c r="A1405" s="14"/>
      <c r="B1405" s="15"/>
      <c r="C1405" s="16"/>
      <c r="D1405" s="16"/>
      <c r="E1405" s="17"/>
      <c r="F1405" s="17"/>
      <c r="G1405" s="18"/>
      <c r="H1405" s="19"/>
      <c r="I1405" s="20"/>
      <c r="J1405" s="20"/>
      <c r="K1405" s="19"/>
      <c r="L1405" s="19"/>
      <c r="M1405" s="19"/>
      <c r="N1405" s="19"/>
      <c r="O1405" s="19"/>
      <c r="P1405" s="19"/>
      <c r="Q1405" s="19"/>
      <c r="R1405" s="19"/>
      <c r="S1405" s="19"/>
      <c r="T1405" s="19"/>
      <c r="U1405" s="21"/>
    </row>
    <row r="1406" spans="1:21" ht="16" hidden="1" thickBot="1" x14ac:dyDescent="0.25">
      <c r="A1406" s="14">
        <v>2016</v>
      </c>
      <c r="B1406" s="15" t="s">
        <v>37</v>
      </c>
      <c r="C1406" s="16" t="s">
        <v>22</v>
      </c>
      <c r="D1406" s="16" t="str">
        <f>A1406&amp;"_"&amp;B1406&amp;"_"&amp;C1406</f>
        <v>2016_2016 Sample Plot # 09_Avi</v>
      </c>
      <c r="E1406" s="17">
        <v>6.2</v>
      </c>
      <c r="F1406" s="17">
        <f t="shared" si="1578"/>
        <v>2.1</v>
      </c>
      <c r="G1406" s="18">
        <v>210</v>
      </c>
      <c r="H1406" s="19">
        <f t="shared" si="1603"/>
        <v>3.3913430935709736</v>
      </c>
      <c r="I1406" s="20">
        <f t="shared" si="1579"/>
        <v>339.13430935709738</v>
      </c>
      <c r="J1406" s="20">
        <v>1065.56</v>
      </c>
      <c r="K1406" s="19">
        <f t="shared" ref="K1406:K1408" si="1651">2.14*(LOG(H1406,10))+0.2</f>
        <v>1.3349954989276658</v>
      </c>
      <c r="L1406" s="19">
        <f t="shared" ref="L1406:L1408" si="1652">10^K1406</f>
        <v>21.626961092076687</v>
      </c>
      <c r="M1406" s="19">
        <f t="shared" ref="M1406:M1408" si="1653">L1406*40/1000</f>
        <v>0.86507844368306741</v>
      </c>
      <c r="N1406" s="19">
        <f t="shared" ref="N1406:N1408" si="1654">0.923*L1406</f>
        <v>19.961685087986783</v>
      </c>
      <c r="O1406" s="19">
        <f t="shared" ref="O1406:O1408" si="1655">N1406*40/1000</f>
        <v>0.79846740351947132</v>
      </c>
      <c r="P1406" s="19">
        <f t="shared" ref="P1406:P1408" si="1656">M1406+O1406</f>
        <v>1.6635458472025388</v>
      </c>
      <c r="Q1406" s="19">
        <f t="shared" ref="Q1406:Q1408" si="1657">L1406*0.48</f>
        <v>10.38094132419681</v>
      </c>
      <c r="R1406" s="19">
        <f t="shared" ref="R1406:R1408" si="1658">N1406*0.39</f>
        <v>7.7850571843148462</v>
      </c>
      <c r="S1406" s="19">
        <f t="shared" ref="S1406:S1408" si="1659">R1406+Q1406</f>
        <v>18.165998508511656</v>
      </c>
      <c r="T1406" s="19">
        <f t="shared" ref="T1406:T1408" si="1660">S1406*40/1000</f>
        <v>0.72663994034046619</v>
      </c>
      <c r="U1406" s="21">
        <f t="shared" ref="U1406:U1408" si="1661">(L1406+N1406)</f>
        <v>41.588646180063471</v>
      </c>
    </row>
    <row r="1407" spans="1:21" ht="16" hidden="1" thickBot="1" x14ac:dyDescent="0.25">
      <c r="A1407" s="14">
        <v>2016</v>
      </c>
      <c r="B1407" s="15" t="s">
        <v>37</v>
      </c>
      <c r="C1407" s="16" t="s">
        <v>22</v>
      </c>
      <c r="D1407" s="16" t="str">
        <f>A1407&amp;"_"&amp;B1407&amp;"_"&amp;C1407</f>
        <v>2016_2016 Sample Plot # 09_Avi</v>
      </c>
      <c r="E1407" s="17">
        <v>4.0999999999999996</v>
      </c>
      <c r="F1407" s="17">
        <f t="shared" si="1578"/>
        <v>1.9</v>
      </c>
      <c r="G1407" s="18">
        <v>190</v>
      </c>
      <c r="H1407" s="19">
        <f t="shared" si="1603"/>
        <v>1.65</v>
      </c>
      <c r="I1407" s="20">
        <f t="shared" si="1579"/>
        <v>165</v>
      </c>
      <c r="J1407" s="20">
        <v>518.42999999999995</v>
      </c>
      <c r="K1407" s="19">
        <f t="shared" si="1651"/>
        <v>0.66541564061775937</v>
      </c>
      <c r="L1407" s="19">
        <f t="shared" si="1652"/>
        <v>4.6282375400475573</v>
      </c>
      <c r="M1407" s="19">
        <f t="shared" si="1653"/>
        <v>0.18512950160190228</v>
      </c>
      <c r="N1407" s="19">
        <f t="shared" si="1654"/>
        <v>4.2718632494638955</v>
      </c>
      <c r="O1407" s="19">
        <f t="shared" si="1655"/>
        <v>0.17087452997855582</v>
      </c>
      <c r="P1407" s="19">
        <f t="shared" si="1656"/>
        <v>0.35600403158045812</v>
      </c>
      <c r="Q1407" s="19">
        <f t="shared" si="1657"/>
        <v>2.2215540192228276</v>
      </c>
      <c r="R1407" s="19">
        <f t="shared" si="1658"/>
        <v>1.6660266672909192</v>
      </c>
      <c r="S1407" s="19">
        <f t="shared" si="1659"/>
        <v>3.887580686513747</v>
      </c>
      <c r="T1407" s="19">
        <f t="shared" si="1660"/>
        <v>0.15550322746054987</v>
      </c>
      <c r="U1407" s="21">
        <f t="shared" si="1661"/>
        <v>8.9001007895114519</v>
      </c>
    </row>
    <row r="1408" spans="1:21" ht="16" hidden="1" thickBot="1" x14ac:dyDescent="0.25">
      <c r="A1408" s="14">
        <v>2016</v>
      </c>
      <c r="B1408" s="15" t="s">
        <v>37</v>
      </c>
      <c r="C1408" s="16" t="s">
        <v>22</v>
      </c>
      <c r="D1408" s="16" t="str">
        <f>A1408&amp;"_"&amp;B1408&amp;"_"&amp;C1408</f>
        <v>2016_2016 Sample Plot # 09_Avi</v>
      </c>
      <c r="E1408" s="17">
        <v>4.2</v>
      </c>
      <c r="F1408" s="17">
        <f t="shared" si="1578"/>
        <v>2</v>
      </c>
      <c r="G1408" s="18">
        <v>200</v>
      </c>
      <c r="H1408" s="19">
        <f t="shared" si="1603"/>
        <v>1.57</v>
      </c>
      <c r="I1408" s="20">
        <f t="shared" si="1579"/>
        <v>157</v>
      </c>
      <c r="J1408" s="20">
        <v>493.29399999999998</v>
      </c>
      <c r="K1408" s="19">
        <f t="shared" si="1651"/>
        <v>0.6192252561557603</v>
      </c>
      <c r="L1408" s="19">
        <f t="shared" si="1652"/>
        <v>4.1612638741406967</v>
      </c>
      <c r="M1408" s="19">
        <f t="shared" si="1653"/>
        <v>0.16645055496562788</v>
      </c>
      <c r="N1408" s="19">
        <f t="shared" si="1654"/>
        <v>3.8408465558318632</v>
      </c>
      <c r="O1408" s="19">
        <f t="shared" si="1655"/>
        <v>0.15363386223327452</v>
      </c>
      <c r="P1408" s="19">
        <f t="shared" si="1656"/>
        <v>0.3200844171989024</v>
      </c>
      <c r="Q1408" s="19">
        <f t="shared" si="1657"/>
        <v>1.9974066595875344</v>
      </c>
      <c r="R1408" s="19">
        <f t="shared" si="1658"/>
        <v>1.4979301567744268</v>
      </c>
      <c r="S1408" s="19">
        <f t="shared" si="1659"/>
        <v>3.4953368163619611</v>
      </c>
      <c r="T1408" s="19">
        <f t="shared" si="1660"/>
        <v>0.13981347265447847</v>
      </c>
      <c r="U1408" s="21">
        <f t="shared" si="1661"/>
        <v>8.0021104299725607</v>
      </c>
    </row>
    <row r="1409" spans="1:21" ht="16" hidden="1" thickBot="1" x14ac:dyDescent="0.25">
      <c r="A1409" s="14"/>
      <c r="B1409" s="15"/>
      <c r="C1409" s="16"/>
      <c r="D1409" s="16"/>
      <c r="E1409" s="17"/>
      <c r="F1409" s="17"/>
      <c r="G1409" s="18"/>
      <c r="H1409" s="19"/>
      <c r="I1409" s="20"/>
      <c r="J1409" s="20"/>
      <c r="K1409" s="19"/>
      <c r="L1409" s="19"/>
      <c r="M1409" s="19"/>
      <c r="N1409" s="19"/>
      <c r="O1409" s="19"/>
      <c r="P1409" s="19"/>
      <c r="Q1409" s="19"/>
      <c r="R1409" s="19"/>
      <c r="S1409" s="19"/>
      <c r="T1409" s="19"/>
      <c r="U1409" s="21"/>
    </row>
    <row r="1410" spans="1:21" ht="16" hidden="1" thickBot="1" x14ac:dyDescent="0.25">
      <c r="A1410" s="14">
        <v>2016</v>
      </c>
      <c r="B1410" s="15" t="s">
        <v>37</v>
      </c>
      <c r="C1410" s="16" t="s">
        <v>22</v>
      </c>
      <c r="D1410" s="16" t="str">
        <f>A1410&amp;"_"&amp;B1410&amp;"_"&amp;C1410</f>
        <v>2016_2016 Sample Plot # 09_Avi</v>
      </c>
      <c r="E1410" s="17">
        <v>2.1</v>
      </c>
      <c r="F1410" s="17">
        <f t="shared" si="1578"/>
        <v>1.45</v>
      </c>
      <c r="G1410" s="18">
        <v>145</v>
      </c>
      <c r="H1410" s="19">
        <f t="shared" si="1603"/>
        <v>1.75</v>
      </c>
      <c r="I1410" s="20">
        <f t="shared" si="1579"/>
        <v>175</v>
      </c>
      <c r="J1410" s="20">
        <v>549.85</v>
      </c>
      <c r="K1410" s="19">
        <f t="shared" ref="K1410:K1411" si="1662">2.14*(LOG(H1410,10))+0.2</f>
        <v>0.72010142418867007</v>
      </c>
      <c r="L1410" s="19">
        <f t="shared" ref="L1410:L1411" si="1663">10^K1410</f>
        <v>5.249300369551225</v>
      </c>
      <c r="M1410" s="19">
        <f t="shared" ref="M1410:M1411" si="1664">L1410*40/1000</f>
        <v>0.20997201478204899</v>
      </c>
      <c r="N1410" s="19">
        <f t="shared" ref="N1410:N1411" si="1665">0.923*L1410</f>
        <v>4.8451042410957808</v>
      </c>
      <c r="O1410" s="19">
        <f t="shared" ref="O1410:O1411" si="1666">N1410*40/1000</f>
        <v>0.19380416964383124</v>
      </c>
      <c r="P1410" s="19">
        <f t="shared" ref="P1410:P1411" si="1667">M1410+O1410</f>
        <v>0.40377618442588026</v>
      </c>
      <c r="Q1410" s="19">
        <f t="shared" ref="Q1410:Q1411" si="1668">L1410*0.48</f>
        <v>2.519664177384588</v>
      </c>
      <c r="R1410" s="19">
        <f t="shared" ref="R1410:R1411" si="1669">N1410*0.39</f>
        <v>1.8895906540273546</v>
      </c>
      <c r="S1410" s="19">
        <f t="shared" ref="S1410:S1411" si="1670">R1410+Q1410</f>
        <v>4.4092548314119426</v>
      </c>
      <c r="T1410" s="19">
        <f t="shared" ref="T1410:T1411" si="1671">S1410*40/1000</f>
        <v>0.17637019325647771</v>
      </c>
      <c r="U1410" s="21">
        <f t="shared" ref="U1410:U1411" si="1672">(L1410+N1410)</f>
        <v>10.094404610647006</v>
      </c>
    </row>
    <row r="1411" spans="1:21" ht="16" hidden="1" thickBot="1" x14ac:dyDescent="0.25">
      <c r="A1411" s="14">
        <v>2016</v>
      </c>
      <c r="B1411" s="15" t="s">
        <v>37</v>
      </c>
      <c r="C1411" s="16" t="s">
        <v>22</v>
      </c>
      <c r="D1411" s="16" t="str">
        <f>A1411&amp;"_"&amp;B1411&amp;"_"&amp;C1411</f>
        <v>2016_2016 Sample Plot # 09_Avi</v>
      </c>
      <c r="E1411" s="17">
        <v>1.1000000000000001</v>
      </c>
      <c r="F1411" s="17">
        <f t="shared" si="1578"/>
        <v>0.83</v>
      </c>
      <c r="G1411" s="18">
        <v>83</v>
      </c>
      <c r="H1411" s="19">
        <f t="shared" si="1603"/>
        <v>1.0661998726925526</v>
      </c>
      <c r="I1411" s="20">
        <f t="shared" si="1579"/>
        <v>106.61998726925526</v>
      </c>
      <c r="J1411" s="20">
        <v>335</v>
      </c>
      <c r="K1411" s="19">
        <f t="shared" si="1662"/>
        <v>0.25957466035238619</v>
      </c>
      <c r="L1411" s="19">
        <f t="shared" si="1663"/>
        <v>1.8179195510824762</v>
      </c>
      <c r="M1411" s="19">
        <f t="shared" si="1664"/>
        <v>7.2716782043299052E-2</v>
      </c>
      <c r="N1411" s="19">
        <f t="shared" si="1665"/>
        <v>1.6779397456491256</v>
      </c>
      <c r="O1411" s="19">
        <f t="shared" si="1666"/>
        <v>6.7117589825965024E-2</v>
      </c>
      <c r="P1411" s="19">
        <f t="shared" si="1667"/>
        <v>0.13983437186926406</v>
      </c>
      <c r="Q1411" s="19">
        <f t="shared" si="1668"/>
        <v>0.87260138451958857</v>
      </c>
      <c r="R1411" s="19">
        <f t="shared" si="1669"/>
        <v>0.65439650080315903</v>
      </c>
      <c r="S1411" s="19">
        <f t="shared" si="1670"/>
        <v>1.5269978853227477</v>
      </c>
      <c r="T1411" s="19">
        <f t="shared" si="1671"/>
        <v>6.1079915412909913E-2</v>
      </c>
      <c r="U1411" s="21">
        <f t="shared" si="1672"/>
        <v>3.4958592967316018</v>
      </c>
    </row>
    <row r="1412" spans="1:21" ht="16" hidden="1" thickBot="1" x14ac:dyDescent="0.25">
      <c r="A1412" s="14"/>
      <c r="B1412" s="15"/>
      <c r="C1412" s="16"/>
      <c r="D1412" s="16"/>
      <c r="E1412" s="17"/>
      <c r="F1412" s="17"/>
      <c r="G1412" s="18"/>
      <c r="H1412" s="19"/>
      <c r="I1412" s="20"/>
      <c r="J1412" s="20"/>
      <c r="K1412" s="19"/>
      <c r="L1412" s="19"/>
      <c r="M1412" s="19"/>
      <c r="N1412" s="19"/>
      <c r="O1412" s="19"/>
      <c r="P1412" s="19"/>
      <c r="Q1412" s="19"/>
      <c r="R1412" s="19"/>
      <c r="S1412" s="19"/>
      <c r="T1412" s="19"/>
      <c r="U1412" s="21"/>
    </row>
    <row r="1413" spans="1:21" ht="16" hidden="1" thickBot="1" x14ac:dyDescent="0.25">
      <c r="A1413" s="14">
        <v>2016</v>
      </c>
      <c r="B1413" s="15" t="s">
        <v>37</v>
      </c>
      <c r="C1413" s="16" t="s">
        <v>22</v>
      </c>
      <c r="D1413" s="16" t="str">
        <f>A1413&amp;"_"&amp;B1413&amp;"_"&amp;C1413</f>
        <v>2016_2016 Sample Plot # 09_Avi</v>
      </c>
      <c r="E1413" s="17">
        <v>2.8</v>
      </c>
      <c r="F1413" s="17">
        <f t="shared" si="1578"/>
        <v>1.3</v>
      </c>
      <c r="G1413" s="18">
        <v>130</v>
      </c>
      <c r="H1413" s="19">
        <f t="shared" si="1603"/>
        <v>1.05</v>
      </c>
      <c r="I1413" s="20">
        <f t="shared" si="1579"/>
        <v>105</v>
      </c>
      <c r="J1413" s="20">
        <v>329.90999999999997</v>
      </c>
      <c r="K1413" s="19">
        <f t="shared" ref="K1413:K1415" si="1673">2.14*(LOG(H1413,10))+0.2</f>
        <v>0.24534510000966753</v>
      </c>
      <c r="L1413" s="19">
        <f t="shared" ref="L1413:L1415" si="1674">10^K1413</f>
        <v>1.7593210541239124</v>
      </c>
      <c r="M1413" s="19">
        <f t="shared" ref="M1413:M1415" si="1675">L1413*40/1000</f>
        <v>7.0372842164956498E-2</v>
      </c>
      <c r="N1413" s="19">
        <f t="shared" ref="N1413:N1415" si="1676">0.923*L1413</f>
        <v>1.6238533329563711</v>
      </c>
      <c r="O1413" s="19">
        <f t="shared" ref="O1413:O1415" si="1677">N1413*40/1000</f>
        <v>6.495413331825485E-2</v>
      </c>
      <c r="P1413" s="19">
        <f t="shared" ref="P1413:P1415" si="1678">M1413+O1413</f>
        <v>0.13532697548321135</v>
      </c>
      <c r="Q1413" s="19">
        <f t="shared" ref="Q1413:Q1415" si="1679">L1413*0.48</f>
        <v>0.84447410597947792</v>
      </c>
      <c r="R1413" s="19">
        <f t="shared" ref="R1413:R1415" si="1680">N1413*0.39</f>
        <v>0.63330279985298477</v>
      </c>
      <c r="S1413" s="19">
        <f t="shared" ref="S1413:S1415" si="1681">R1413+Q1413</f>
        <v>1.4777769058324628</v>
      </c>
      <c r="T1413" s="19">
        <f t="shared" ref="T1413:T1415" si="1682">S1413*40/1000</f>
        <v>5.9111076233298511E-2</v>
      </c>
      <c r="U1413" s="21">
        <f t="shared" ref="U1413:U1415" si="1683">(L1413+N1413)</f>
        <v>3.3831743870802837</v>
      </c>
    </row>
    <row r="1414" spans="1:21" ht="16" hidden="1" thickBot="1" x14ac:dyDescent="0.25">
      <c r="A1414" s="14">
        <v>2016</v>
      </c>
      <c r="B1414" s="15" t="s">
        <v>37</v>
      </c>
      <c r="C1414" s="16" t="s">
        <v>22</v>
      </c>
      <c r="D1414" s="16" t="str">
        <f>A1414&amp;"_"&amp;B1414&amp;"_"&amp;C1414</f>
        <v>2016_2016 Sample Plot # 09_Avi</v>
      </c>
      <c r="E1414" s="17">
        <v>1.8</v>
      </c>
      <c r="F1414" s="17">
        <f t="shared" si="1578"/>
        <v>1.08</v>
      </c>
      <c r="G1414" s="18">
        <v>108</v>
      </c>
      <c r="H1414" s="19">
        <f t="shared" si="1603"/>
        <v>0.83</v>
      </c>
      <c r="I1414" s="20">
        <f t="shared" si="1579"/>
        <v>83</v>
      </c>
      <c r="J1414" s="20">
        <v>260.786</v>
      </c>
      <c r="K1414" s="19">
        <f t="shared" si="1673"/>
        <v>2.6827117684798146E-2</v>
      </c>
      <c r="L1414" s="19">
        <f t="shared" si="1674"/>
        <v>1.0637194924742182</v>
      </c>
      <c r="M1414" s="19">
        <f t="shared" si="1675"/>
        <v>4.2548779698968732E-2</v>
      </c>
      <c r="N1414" s="19">
        <f t="shared" si="1676"/>
        <v>0.98181309155370344</v>
      </c>
      <c r="O1414" s="19">
        <f t="shared" si="1677"/>
        <v>3.9272523662148139E-2</v>
      </c>
      <c r="P1414" s="19">
        <f t="shared" si="1678"/>
        <v>8.1821303361116871E-2</v>
      </c>
      <c r="Q1414" s="19">
        <f t="shared" si="1679"/>
        <v>0.5105853563876247</v>
      </c>
      <c r="R1414" s="19">
        <f t="shared" si="1680"/>
        <v>0.38290710570594433</v>
      </c>
      <c r="S1414" s="19">
        <f t="shared" si="1681"/>
        <v>0.89349246209356903</v>
      </c>
      <c r="T1414" s="19">
        <f t="shared" si="1682"/>
        <v>3.5739698483742761E-2</v>
      </c>
      <c r="U1414" s="21">
        <f t="shared" si="1683"/>
        <v>2.0455325840279217</v>
      </c>
    </row>
    <row r="1415" spans="1:21" ht="16" hidden="1" thickBot="1" x14ac:dyDescent="0.25">
      <c r="A1415" s="14">
        <v>2016</v>
      </c>
      <c r="B1415" s="15" t="s">
        <v>37</v>
      </c>
      <c r="C1415" s="16" t="s">
        <v>22</v>
      </c>
      <c r="D1415" s="16" t="str">
        <f>A1415&amp;"_"&amp;B1415&amp;"_"&amp;C1415</f>
        <v>2016_2016 Sample Plot # 09_Avi</v>
      </c>
      <c r="E1415" s="17">
        <v>1.4</v>
      </c>
      <c r="F1415" s="17">
        <f t="shared" si="1578"/>
        <v>0.93</v>
      </c>
      <c r="G1415" s="18">
        <v>93</v>
      </c>
      <c r="H1415" s="19">
        <f t="shared" si="1603"/>
        <v>0.65</v>
      </c>
      <c r="I1415" s="20">
        <f t="shared" si="1579"/>
        <v>65</v>
      </c>
      <c r="J1415" s="20">
        <v>204.23</v>
      </c>
      <c r="K1415" s="19">
        <f t="shared" si="1673"/>
        <v>-0.20036541678428904</v>
      </c>
      <c r="L1415" s="19">
        <f t="shared" si="1674"/>
        <v>0.63042667820956555</v>
      </c>
      <c r="M1415" s="19">
        <f t="shared" si="1675"/>
        <v>2.5217067128382623E-2</v>
      </c>
      <c r="N1415" s="19">
        <f t="shared" si="1676"/>
        <v>0.58188382398742899</v>
      </c>
      <c r="O1415" s="19">
        <f t="shared" si="1677"/>
        <v>2.3275352959497158E-2</v>
      </c>
      <c r="P1415" s="19">
        <f t="shared" si="1678"/>
        <v>4.8492420087879781E-2</v>
      </c>
      <c r="Q1415" s="19">
        <f t="shared" si="1679"/>
        <v>0.30260480554059144</v>
      </c>
      <c r="R1415" s="19">
        <f t="shared" si="1680"/>
        <v>0.22693469135509731</v>
      </c>
      <c r="S1415" s="19">
        <f t="shared" si="1681"/>
        <v>0.5295394968956888</v>
      </c>
      <c r="T1415" s="19">
        <f t="shared" si="1682"/>
        <v>2.1181579875827552E-2</v>
      </c>
      <c r="U1415" s="21">
        <f t="shared" si="1683"/>
        <v>1.2123105021969947</v>
      </c>
    </row>
    <row r="1416" spans="1:21" ht="16" hidden="1" thickBot="1" x14ac:dyDescent="0.25">
      <c r="A1416" s="14"/>
      <c r="B1416" s="15"/>
      <c r="C1416" s="16"/>
      <c r="D1416" s="16"/>
      <c r="E1416" s="17"/>
      <c r="F1416" s="17"/>
      <c r="G1416" s="18"/>
      <c r="H1416" s="19"/>
      <c r="I1416" s="20"/>
      <c r="J1416" s="20"/>
      <c r="K1416" s="19"/>
      <c r="L1416" s="19"/>
      <c r="M1416" s="19"/>
      <c r="N1416" s="19"/>
      <c r="O1416" s="19"/>
      <c r="P1416" s="19"/>
      <c r="Q1416" s="19"/>
      <c r="R1416" s="19"/>
      <c r="S1416" s="19"/>
      <c r="T1416" s="19"/>
      <c r="U1416" s="21"/>
    </row>
    <row r="1417" spans="1:21" ht="16" hidden="1" thickBot="1" x14ac:dyDescent="0.25">
      <c r="A1417" s="14">
        <v>2016</v>
      </c>
      <c r="B1417" s="15" t="s">
        <v>37</v>
      </c>
      <c r="C1417" s="16" t="s">
        <v>22</v>
      </c>
      <c r="D1417" s="16" t="str">
        <f>A1417&amp;"_"&amp;B1417&amp;"_"&amp;C1417</f>
        <v>2016_2016 Sample Plot # 09_Avi</v>
      </c>
      <c r="E1417" s="17">
        <v>1.3</v>
      </c>
      <c r="F1417" s="17">
        <f t="shared" si="1578"/>
        <v>0.95</v>
      </c>
      <c r="G1417" s="18">
        <v>95</v>
      </c>
      <c r="H1417" s="19">
        <f t="shared" si="1603"/>
        <v>1.2365372374283894</v>
      </c>
      <c r="I1417" s="20">
        <f t="shared" si="1579"/>
        <v>123.65372374283895</v>
      </c>
      <c r="J1417" s="20">
        <v>388.52</v>
      </c>
      <c r="K1417" s="19">
        <f>2.14*(LOG(H1417,10))+0.2</f>
        <v>0.39732340662997506</v>
      </c>
      <c r="L1417" s="19">
        <f t="shared" ref="L1417" si="1684">10^K1417</f>
        <v>2.496453071846378</v>
      </c>
      <c r="M1417" s="19">
        <f t="shared" ref="M1417" si="1685">L1417*40/1000</f>
        <v>9.9858122873855121E-2</v>
      </c>
      <c r="N1417" s="19">
        <f t="shared" ref="N1417" si="1686">0.923*L1417</f>
        <v>2.304226185314207</v>
      </c>
      <c r="O1417" s="19">
        <f t="shared" ref="O1417:O1477" si="1687">N1417*40/1000</f>
        <v>9.2169047412568275E-2</v>
      </c>
      <c r="P1417" s="19">
        <f t="shared" ref="P1417:P1477" si="1688">M1417+O1417</f>
        <v>0.19202717028642341</v>
      </c>
      <c r="Q1417" s="19">
        <f t="shared" ref="Q1417" si="1689">L1417*0.48</f>
        <v>1.1982974744862613</v>
      </c>
      <c r="R1417" s="19">
        <f t="shared" ref="R1417:R1477" si="1690">N1417*0.39</f>
        <v>0.89864821227254077</v>
      </c>
      <c r="S1417" s="19">
        <f t="shared" ref="S1417:S1477" si="1691">R1417+Q1417</f>
        <v>2.0969456867588021</v>
      </c>
      <c r="T1417" s="19">
        <f t="shared" ref="T1417:T1477" si="1692">S1417*40/1000</f>
        <v>8.3877827470352093E-2</v>
      </c>
      <c r="U1417" s="21">
        <f t="shared" ref="U1417" si="1693">(L1417+N1417)</f>
        <v>4.800679257160585</v>
      </c>
    </row>
    <row r="1418" spans="1:21" ht="16" hidden="1" thickBot="1" x14ac:dyDescent="0.25">
      <c r="A1418" s="14"/>
      <c r="B1418" s="15"/>
      <c r="C1418" s="16"/>
      <c r="D1418" s="16"/>
      <c r="E1418" s="17"/>
      <c r="F1418" s="17"/>
      <c r="G1418" s="18"/>
      <c r="H1418" s="19"/>
      <c r="I1418" s="20"/>
      <c r="J1418" s="20"/>
      <c r="K1418" s="19"/>
      <c r="L1418" s="19"/>
      <c r="M1418" s="19"/>
      <c r="N1418" s="19"/>
      <c r="O1418" s="19"/>
      <c r="P1418" s="19"/>
      <c r="Q1418" s="19"/>
      <c r="R1418" s="19"/>
      <c r="S1418" s="19"/>
      <c r="T1418" s="19"/>
      <c r="U1418" s="21"/>
    </row>
    <row r="1419" spans="1:21" ht="16" hidden="1" thickBot="1" x14ac:dyDescent="0.25">
      <c r="A1419" s="14"/>
      <c r="B1419" s="15"/>
      <c r="C1419" s="16"/>
      <c r="D1419" s="16"/>
      <c r="E1419" s="17"/>
      <c r="F1419" s="17"/>
      <c r="G1419" s="18"/>
      <c r="H1419" s="19"/>
      <c r="I1419" s="20"/>
      <c r="J1419" s="20"/>
      <c r="K1419" s="19"/>
      <c r="L1419" s="19"/>
      <c r="M1419" s="19"/>
      <c r="N1419" s="19"/>
      <c r="O1419" s="19"/>
      <c r="P1419" s="19"/>
      <c r="Q1419" s="19"/>
      <c r="R1419" s="19"/>
      <c r="S1419" s="19"/>
      <c r="T1419" s="19"/>
      <c r="U1419" s="21"/>
    </row>
    <row r="1420" spans="1:21" ht="16" hidden="1" thickBot="1" x14ac:dyDescent="0.25">
      <c r="A1420" s="14"/>
      <c r="B1420" s="15"/>
      <c r="C1420" s="16"/>
      <c r="D1420" s="16"/>
      <c r="E1420" s="17"/>
      <c r="F1420" s="17"/>
      <c r="G1420" s="18"/>
      <c r="H1420" s="19"/>
      <c r="I1420" s="20"/>
      <c r="J1420" s="20"/>
      <c r="K1420" s="19"/>
      <c r="L1420" s="19"/>
      <c r="M1420" s="19"/>
      <c r="N1420" s="19"/>
      <c r="O1420" s="19"/>
      <c r="P1420" s="19"/>
      <c r="Q1420" s="19"/>
      <c r="R1420" s="19"/>
      <c r="S1420" s="19"/>
      <c r="T1420" s="19"/>
      <c r="U1420" s="21"/>
    </row>
    <row r="1421" spans="1:21" ht="16" hidden="1" thickBot="1" x14ac:dyDescent="0.25">
      <c r="A1421" s="14">
        <v>2016</v>
      </c>
      <c r="B1421" s="15" t="s">
        <v>37</v>
      </c>
      <c r="C1421" s="16" t="s">
        <v>22</v>
      </c>
      <c r="D1421" s="16" t="str">
        <f>A1421&amp;"_"&amp;B1421&amp;"_"&amp;C1421</f>
        <v>2016_2016 Sample Plot # 09_Avi</v>
      </c>
      <c r="E1421" s="17">
        <v>1.5</v>
      </c>
      <c r="F1421" s="17">
        <f t="shared" si="1578"/>
        <v>0.78</v>
      </c>
      <c r="G1421" s="18">
        <v>78</v>
      </c>
      <c r="H1421" s="19">
        <f t="shared" si="1603"/>
        <v>1.1865372374283896</v>
      </c>
      <c r="I1421" s="20">
        <f t="shared" si="1579"/>
        <v>118.65372374283896</v>
      </c>
      <c r="J1421" s="20">
        <v>372.81</v>
      </c>
      <c r="K1421" s="19">
        <f>2.14*(LOG(H1421,10))+0.2</f>
        <v>0.35896213683294254</v>
      </c>
      <c r="L1421" s="19">
        <f t="shared" ref="L1421" si="1694">10^K1421</f>
        <v>2.2853995463260821</v>
      </c>
      <c r="M1421" s="19">
        <f t="shared" si="1629"/>
        <v>9.1415981853043296E-2</v>
      </c>
      <c r="N1421" s="19">
        <f t="shared" ref="N1421" si="1695">0.923*L1421</f>
        <v>2.109423781258974</v>
      </c>
      <c r="O1421" s="19">
        <f t="shared" si="1687"/>
        <v>8.4376951250358961E-2</v>
      </c>
      <c r="P1421" s="19">
        <f t="shared" si="1688"/>
        <v>0.17579293310340227</v>
      </c>
      <c r="Q1421" s="19">
        <f t="shared" si="1633"/>
        <v>1.0969917822365194</v>
      </c>
      <c r="R1421" s="19">
        <f t="shared" si="1690"/>
        <v>0.82267527469099988</v>
      </c>
      <c r="S1421" s="19">
        <f t="shared" si="1691"/>
        <v>1.9196670569275192</v>
      </c>
      <c r="T1421" s="19">
        <f t="shared" si="1692"/>
        <v>7.6786682277100768E-2</v>
      </c>
      <c r="U1421" s="21">
        <f t="shared" si="1637"/>
        <v>4.3948233275850566</v>
      </c>
    </row>
    <row r="1422" spans="1:21" ht="16" hidden="1" thickBot="1" x14ac:dyDescent="0.25">
      <c r="A1422" s="14"/>
      <c r="B1422" s="15"/>
      <c r="C1422" s="16"/>
      <c r="D1422" s="16"/>
      <c r="E1422" s="17"/>
      <c r="F1422" s="17"/>
      <c r="G1422" s="18"/>
      <c r="H1422" s="19"/>
      <c r="I1422" s="20"/>
      <c r="J1422" s="20"/>
      <c r="K1422" s="19"/>
      <c r="L1422" s="19"/>
      <c r="M1422" s="19"/>
      <c r="N1422" s="19"/>
      <c r="O1422" s="19"/>
      <c r="P1422" s="19"/>
      <c r="Q1422" s="19"/>
      <c r="R1422" s="19"/>
      <c r="S1422" s="19"/>
      <c r="T1422" s="19"/>
      <c r="U1422" s="21"/>
    </row>
    <row r="1423" spans="1:21" ht="16" hidden="1" thickBot="1" x14ac:dyDescent="0.25">
      <c r="A1423" s="14">
        <v>2016</v>
      </c>
      <c r="B1423" s="15" t="s">
        <v>37</v>
      </c>
      <c r="C1423" s="16" t="s">
        <v>22</v>
      </c>
      <c r="D1423" s="16" t="str">
        <f>A1423&amp;"_"&amp;B1423&amp;"_"&amp;C1423</f>
        <v>2016_2016 Sample Plot # 09_Avi</v>
      </c>
      <c r="E1423" s="17">
        <v>2.1</v>
      </c>
      <c r="F1423" s="17">
        <f t="shared" si="1578"/>
        <v>0.88</v>
      </c>
      <c r="G1423" s="18">
        <v>88</v>
      </c>
      <c r="H1423" s="19">
        <f t="shared" si="1603"/>
        <v>0.83</v>
      </c>
      <c r="I1423" s="20">
        <f t="shared" si="1579"/>
        <v>83</v>
      </c>
      <c r="J1423" s="20">
        <v>260.786</v>
      </c>
      <c r="K1423" s="19">
        <f t="shared" ref="K1423:K1424" si="1696">2.14*(LOG(H1423,10))+0.2</f>
        <v>2.6827117684798146E-2</v>
      </c>
      <c r="L1423" s="19">
        <f t="shared" ref="L1423:L1424" si="1697">10^K1423</f>
        <v>1.0637194924742182</v>
      </c>
      <c r="M1423" s="19">
        <f t="shared" ref="M1423:M1424" si="1698">L1423*40/1000</f>
        <v>4.2548779698968732E-2</v>
      </c>
      <c r="N1423" s="19">
        <f t="shared" ref="N1423:N1424" si="1699">0.923*L1423</f>
        <v>0.98181309155370344</v>
      </c>
      <c r="O1423" s="19">
        <f t="shared" ref="O1423:O1424" si="1700">N1423*40/1000</f>
        <v>3.9272523662148139E-2</v>
      </c>
      <c r="P1423" s="19">
        <f t="shared" ref="P1423:P1424" si="1701">M1423+O1423</f>
        <v>8.1821303361116871E-2</v>
      </c>
      <c r="Q1423" s="19">
        <f t="shared" ref="Q1423:Q1424" si="1702">L1423*0.48</f>
        <v>0.5105853563876247</v>
      </c>
      <c r="R1423" s="19">
        <f t="shared" ref="R1423:R1424" si="1703">N1423*0.39</f>
        <v>0.38290710570594433</v>
      </c>
      <c r="S1423" s="19">
        <f t="shared" ref="S1423:S1424" si="1704">R1423+Q1423</f>
        <v>0.89349246209356903</v>
      </c>
      <c r="T1423" s="19">
        <f t="shared" ref="T1423:T1424" si="1705">S1423*40/1000</f>
        <v>3.5739698483742761E-2</v>
      </c>
      <c r="U1423" s="21">
        <f t="shared" ref="U1423:U1424" si="1706">(L1423+N1423)</f>
        <v>2.0455325840279217</v>
      </c>
    </row>
    <row r="1424" spans="1:21" ht="16" hidden="1" thickBot="1" x14ac:dyDescent="0.25">
      <c r="A1424" s="14">
        <v>2016</v>
      </c>
      <c r="B1424" s="15" t="s">
        <v>37</v>
      </c>
      <c r="C1424" s="16" t="s">
        <v>22</v>
      </c>
      <c r="D1424" s="16" t="str">
        <f>A1424&amp;"_"&amp;B1424&amp;"_"&amp;C1424</f>
        <v>2016_2016 Sample Plot # 09_Avi</v>
      </c>
      <c r="E1424" s="17">
        <v>4.3</v>
      </c>
      <c r="F1424" s="17">
        <f t="shared" si="1578"/>
        <v>1.1000000000000001</v>
      </c>
      <c r="G1424" s="18">
        <v>110</v>
      </c>
      <c r="H1424" s="19">
        <f t="shared" si="1603"/>
        <v>1.53</v>
      </c>
      <c r="I1424" s="20">
        <f t="shared" si="1579"/>
        <v>153</v>
      </c>
      <c r="J1424" s="20">
        <v>480.726</v>
      </c>
      <c r="K1424" s="19">
        <f t="shared" si="1696"/>
        <v>0.59523966194966138</v>
      </c>
      <c r="L1424" s="19">
        <f t="shared" si="1697"/>
        <v>3.9376731286421949</v>
      </c>
      <c r="M1424" s="19">
        <f t="shared" si="1698"/>
        <v>0.15750692514568781</v>
      </c>
      <c r="N1424" s="19">
        <f t="shared" si="1699"/>
        <v>3.6344722977367461</v>
      </c>
      <c r="O1424" s="19">
        <f t="shared" si="1700"/>
        <v>0.14537889190946984</v>
      </c>
      <c r="P1424" s="19">
        <f t="shared" si="1701"/>
        <v>0.30288581705515766</v>
      </c>
      <c r="Q1424" s="19">
        <f t="shared" si="1702"/>
        <v>1.8900831017482536</v>
      </c>
      <c r="R1424" s="19">
        <f t="shared" si="1703"/>
        <v>1.417444196117331</v>
      </c>
      <c r="S1424" s="19">
        <f t="shared" si="1704"/>
        <v>3.3075272978655845</v>
      </c>
      <c r="T1424" s="19">
        <f t="shared" si="1705"/>
        <v>0.13230109191462339</v>
      </c>
      <c r="U1424" s="21">
        <f t="shared" si="1706"/>
        <v>7.5721454263789409</v>
      </c>
    </row>
    <row r="1425" spans="1:21" ht="16" hidden="1" thickBot="1" x14ac:dyDescent="0.25">
      <c r="A1425" s="14"/>
      <c r="B1425" s="15"/>
      <c r="C1425" s="16"/>
      <c r="D1425" s="16"/>
      <c r="E1425" s="17"/>
      <c r="F1425" s="17"/>
      <c r="G1425" s="18"/>
      <c r="H1425" s="19"/>
      <c r="I1425" s="20"/>
      <c r="J1425" s="20"/>
      <c r="K1425" s="19"/>
      <c r="L1425" s="19"/>
      <c r="M1425" s="19"/>
      <c r="N1425" s="19"/>
      <c r="O1425" s="19"/>
      <c r="P1425" s="19"/>
      <c r="Q1425" s="19"/>
      <c r="R1425" s="19"/>
      <c r="S1425" s="19"/>
      <c r="T1425" s="19"/>
      <c r="U1425" s="21"/>
    </row>
    <row r="1426" spans="1:21" ht="16" hidden="1" thickBot="1" x14ac:dyDescent="0.25">
      <c r="A1426" s="14"/>
      <c r="B1426" s="15"/>
      <c r="C1426" s="16"/>
      <c r="D1426" s="16"/>
      <c r="E1426" s="17"/>
      <c r="F1426" s="17"/>
      <c r="G1426" s="18"/>
      <c r="H1426" s="19"/>
      <c r="I1426" s="20"/>
      <c r="J1426" s="20"/>
      <c r="K1426" s="19"/>
      <c r="L1426" s="19"/>
      <c r="M1426" s="19"/>
      <c r="N1426" s="19"/>
      <c r="O1426" s="19"/>
      <c r="P1426" s="19"/>
      <c r="Q1426" s="19"/>
      <c r="R1426" s="19"/>
      <c r="S1426" s="19"/>
      <c r="T1426" s="19"/>
      <c r="U1426" s="21"/>
    </row>
    <row r="1427" spans="1:21" ht="16" hidden="1" thickBot="1" x14ac:dyDescent="0.25">
      <c r="A1427" s="14">
        <v>2016</v>
      </c>
      <c r="B1427" s="15" t="s">
        <v>37</v>
      </c>
      <c r="C1427" s="16" t="s">
        <v>22</v>
      </c>
      <c r="D1427" s="16" t="str">
        <f>A1427&amp;"_"&amp;B1427&amp;"_"&amp;C1427</f>
        <v>2016_2016 Sample Plot # 09_Avi</v>
      </c>
      <c r="E1427" s="17">
        <v>5.4</v>
      </c>
      <c r="F1427" s="17">
        <f t="shared" si="1578"/>
        <v>2.1</v>
      </c>
      <c r="G1427" s="18">
        <v>210</v>
      </c>
      <c r="H1427" s="19">
        <f t="shared" si="1603"/>
        <v>2.9730744748567792</v>
      </c>
      <c r="I1427" s="20">
        <f t="shared" si="1579"/>
        <v>297.30744748567793</v>
      </c>
      <c r="J1427" s="20">
        <v>934.14</v>
      </c>
      <c r="K1427" s="19">
        <f t="shared" ref="K1427:K1429" si="1707">2.14*(LOG(H1427,10))+0.2</f>
        <v>1.2126603870085078</v>
      </c>
      <c r="L1427" s="19">
        <f t="shared" ref="L1427:L1429" si="1708">10^K1427</f>
        <v>16.31775420354915</v>
      </c>
      <c r="M1427" s="19">
        <f t="shared" si="1629"/>
        <v>0.65271016814196603</v>
      </c>
      <c r="N1427" s="19">
        <f t="shared" ref="N1427:N1429" si="1709">0.923*L1427</f>
        <v>15.061287129875867</v>
      </c>
      <c r="O1427" s="19">
        <f t="shared" si="1687"/>
        <v>0.60245148519503466</v>
      </c>
      <c r="P1427" s="19">
        <f t="shared" si="1688"/>
        <v>1.2551616533370007</v>
      </c>
      <c r="Q1427" s="19">
        <f t="shared" si="1633"/>
        <v>7.8325220177035915</v>
      </c>
      <c r="R1427" s="19">
        <f t="shared" si="1690"/>
        <v>5.8739019806515884</v>
      </c>
      <c r="S1427" s="19">
        <f t="shared" si="1691"/>
        <v>13.706423998355181</v>
      </c>
      <c r="T1427" s="19">
        <f t="shared" si="1692"/>
        <v>0.5482569599342072</v>
      </c>
      <c r="U1427" s="21">
        <f t="shared" si="1637"/>
        <v>31.379041333425015</v>
      </c>
    </row>
    <row r="1428" spans="1:21" ht="16" hidden="1" thickBot="1" x14ac:dyDescent="0.25">
      <c r="A1428" s="14">
        <v>2016</v>
      </c>
      <c r="B1428" s="15" t="s">
        <v>37</v>
      </c>
      <c r="C1428" s="16" t="s">
        <v>22</v>
      </c>
      <c r="D1428" s="16" t="str">
        <f>A1428&amp;"_"&amp;B1428&amp;"_"&amp;C1428</f>
        <v>2016_2016 Sample Plot # 09_Avi</v>
      </c>
      <c r="E1428" s="17">
        <v>6.2</v>
      </c>
      <c r="F1428" s="17">
        <f t="shared" ref="F1428:F1490" si="1710">G1428/100</f>
        <v>2.15</v>
      </c>
      <c r="G1428" s="18">
        <v>215</v>
      </c>
      <c r="H1428" s="19">
        <f t="shared" si="1603"/>
        <v>4.0730744748567789</v>
      </c>
      <c r="I1428" s="20">
        <f t="shared" ref="I1428:I1490" si="1711">J1428/3.142</f>
        <v>407.30744748567793</v>
      </c>
      <c r="J1428" s="20">
        <v>1279.76</v>
      </c>
      <c r="K1428" s="19">
        <f t="shared" si="1707"/>
        <v>1.5052338313401326</v>
      </c>
      <c r="L1428" s="19">
        <f t="shared" si="1708"/>
        <v>32.006179115368681</v>
      </c>
      <c r="M1428" s="19">
        <f t="shared" si="1629"/>
        <v>1.2802471646147473</v>
      </c>
      <c r="N1428" s="19">
        <f t="shared" si="1709"/>
        <v>29.541703323485294</v>
      </c>
      <c r="O1428" s="19">
        <f t="shared" si="1687"/>
        <v>1.1816681329394119</v>
      </c>
      <c r="P1428" s="19">
        <f t="shared" si="1688"/>
        <v>2.4619152975541594</v>
      </c>
      <c r="Q1428" s="19">
        <f t="shared" si="1633"/>
        <v>15.362965975376966</v>
      </c>
      <c r="R1428" s="19">
        <f t="shared" si="1690"/>
        <v>11.521264296159265</v>
      </c>
      <c r="S1428" s="19">
        <f t="shared" si="1691"/>
        <v>26.884230271536232</v>
      </c>
      <c r="T1428" s="19">
        <f t="shared" si="1692"/>
        <v>1.0753692108614494</v>
      </c>
      <c r="U1428" s="21">
        <f t="shared" si="1637"/>
        <v>61.547882438853975</v>
      </c>
    </row>
    <row r="1429" spans="1:21" ht="16" hidden="1" thickBot="1" x14ac:dyDescent="0.25">
      <c r="A1429" s="14">
        <v>2016</v>
      </c>
      <c r="B1429" s="15" t="s">
        <v>37</v>
      </c>
      <c r="C1429" s="16" t="s">
        <v>22</v>
      </c>
      <c r="D1429" s="16" t="str">
        <f>A1429&amp;"_"&amp;B1429&amp;"_"&amp;C1429</f>
        <v>2016_2016 Sample Plot # 09_Avi</v>
      </c>
      <c r="E1429" s="17">
        <v>1.9</v>
      </c>
      <c r="F1429" s="17">
        <f t="shared" si="1710"/>
        <v>1.05</v>
      </c>
      <c r="G1429" s="18">
        <v>105</v>
      </c>
      <c r="H1429" s="19">
        <f t="shared" si="1603"/>
        <v>0.7</v>
      </c>
      <c r="I1429" s="20">
        <f t="shared" si="1711"/>
        <v>70</v>
      </c>
      <c r="J1429" s="20">
        <v>219.94</v>
      </c>
      <c r="K1429" s="19">
        <f t="shared" si="1707"/>
        <v>-0.13149019436949044</v>
      </c>
      <c r="L1429" s="19">
        <f t="shared" si="1708"/>
        <v>0.73877094299630919</v>
      </c>
      <c r="M1429" s="19">
        <f t="shared" si="1629"/>
        <v>2.9550837719852369E-2</v>
      </c>
      <c r="N1429" s="19">
        <f t="shared" si="1709"/>
        <v>0.68188558038559344</v>
      </c>
      <c r="O1429" s="19">
        <f t="shared" si="1687"/>
        <v>2.7275423215423734E-2</v>
      </c>
      <c r="P1429" s="19">
        <f t="shared" si="1688"/>
        <v>5.6826260935276103E-2</v>
      </c>
      <c r="Q1429" s="19">
        <f t="shared" si="1633"/>
        <v>0.35461005263822842</v>
      </c>
      <c r="R1429" s="19">
        <f t="shared" si="1690"/>
        <v>0.26593537635038145</v>
      </c>
      <c r="S1429" s="19">
        <f t="shared" si="1691"/>
        <v>0.62054542898860987</v>
      </c>
      <c r="T1429" s="19">
        <f t="shared" si="1692"/>
        <v>2.4821817159544395E-2</v>
      </c>
      <c r="U1429" s="21">
        <f t="shared" si="1637"/>
        <v>1.4206565233819026</v>
      </c>
    </row>
    <row r="1430" spans="1:21" ht="16" hidden="1" thickBot="1" x14ac:dyDescent="0.25">
      <c r="A1430" s="14"/>
      <c r="B1430" s="15"/>
      <c r="C1430" s="16"/>
      <c r="D1430" s="16"/>
      <c r="E1430" s="17"/>
      <c r="F1430" s="17"/>
      <c r="G1430" s="18"/>
      <c r="H1430" s="19"/>
      <c r="I1430" s="20"/>
      <c r="J1430" s="20"/>
      <c r="K1430" s="19"/>
      <c r="L1430" s="19"/>
      <c r="M1430" s="19"/>
      <c r="N1430" s="19"/>
      <c r="O1430" s="19"/>
      <c r="P1430" s="19"/>
      <c r="Q1430" s="19"/>
      <c r="R1430" s="19"/>
      <c r="S1430" s="19"/>
      <c r="T1430" s="19"/>
      <c r="U1430" s="21"/>
    </row>
    <row r="1431" spans="1:21" ht="16" hidden="1" thickBot="1" x14ac:dyDescent="0.25">
      <c r="A1431" s="14"/>
      <c r="B1431" s="15"/>
      <c r="C1431" s="16"/>
      <c r="D1431" s="16"/>
      <c r="E1431" s="17"/>
      <c r="F1431" s="17"/>
      <c r="G1431" s="18"/>
      <c r="H1431" s="19"/>
      <c r="I1431" s="20"/>
      <c r="J1431" s="20"/>
      <c r="K1431" s="19"/>
      <c r="L1431" s="19"/>
      <c r="M1431" s="19"/>
      <c r="N1431" s="19"/>
      <c r="O1431" s="19"/>
      <c r="P1431" s="19"/>
      <c r="Q1431" s="19"/>
      <c r="R1431" s="19"/>
      <c r="S1431" s="19"/>
      <c r="T1431" s="19"/>
      <c r="U1431" s="21"/>
    </row>
    <row r="1432" spans="1:21" ht="16" hidden="1" thickBot="1" x14ac:dyDescent="0.25">
      <c r="A1432" s="14">
        <v>2016</v>
      </c>
      <c r="B1432" s="15" t="s">
        <v>37</v>
      </c>
      <c r="C1432" s="16" t="s">
        <v>22</v>
      </c>
      <c r="D1432" s="16" t="str">
        <f>A1432&amp;"_"&amp;B1432&amp;"_"&amp;C1432</f>
        <v>2016_2016 Sample Plot # 09_Avi</v>
      </c>
      <c r="E1432" s="17">
        <v>4.8</v>
      </c>
      <c r="F1432" s="17">
        <f t="shared" si="1710"/>
        <v>1.25</v>
      </c>
      <c r="G1432" s="18">
        <v>125</v>
      </c>
      <c r="H1432" s="19">
        <f t="shared" si="1603"/>
        <v>2.62</v>
      </c>
      <c r="I1432" s="20">
        <f t="shared" si="1711"/>
        <v>262</v>
      </c>
      <c r="J1432" s="20">
        <v>823.20399999999995</v>
      </c>
      <c r="K1432" s="19">
        <f>2.14*(LOG(H1432,10))+0.2</f>
        <v>1.0951647634242554</v>
      </c>
      <c r="L1432" s="19">
        <f t="shared" ref="L1432" si="1712">10^K1432</f>
        <v>12.449868475437674</v>
      </c>
      <c r="M1432" s="19">
        <f t="shared" si="1629"/>
        <v>0.49799473901750696</v>
      </c>
      <c r="N1432" s="19">
        <f t="shared" ref="N1432" si="1713">0.923*L1432</f>
        <v>11.491228602828974</v>
      </c>
      <c r="O1432" s="19">
        <f t="shared" si="1687"/>
        <v>0.45964914411315899</v>
      </c>
      <c r="P1432" s="19">
        <f t="shared" si="1688"/>
        <v>0.95764388313066595</v>
      </c>
      <c r="Q1432" s="19">
        <f t="shared" si="1633"/>
        <v>5.9759368682100833</v>
      </c>
      <c r="R1432" s="19">
        <f t="shared" si="1690"/>
        <v>4.4815791551033</v>
      </c>
      <c r="S1432" s="19">
        <f t="shared" si="1691"/>
        <v>10.457516023313383</v>
      </c>
      <c r="T1432" s="19">
        <f t="shared" si="1692"/>
        <v>0.41830064093253533</v>
      </c>
      <c r="U1432" s="21">
        <f t="shared" si="1637"/>
        <v>23.941097078266647</v>
      </c>
    </row>
    <row r="1433" spans="1:21" ht="16" hidden="1" thickBot="1" x14ac:dyDescent="0.25">
      <c r="A1433" s="14"/>
      <c r="B1433" s="15"/>
      <c r="C1433" s="16"/>
      <c r="D1433" s="16"/>
      <c r="E1433" s="17"/>
      <c r="F1433" s="17"/>
      <c r="G1433" s="18"/>
      <c r="H1433" s="19"/>
      <c r="I1433" s="20"/>
      <c r="J1433" s="20"/>
      <c r="K1433" s="19"/>
      <c r="L1433" s="19"/>
      <c r="M1433" s="19"/>
      <c r="N1433" s="19"/>
      <c r="O1433" s="19"/>
      <c r="P1433" s="19"/>
      <c r="Q1433" s="19"/>
      <c r="R1433" s="19"/>
      <c r="S1433" s="19"/>
      <c r="T1433" s="19"/>
      <c r="U1433" s="21"/>
    </row>
    <row r="1434" spans="1:21" ht="16" hidden="1" thickBot="1" x14ac:dyDescent="0.25">
      <c r="A1434" s="14">
        <v>2016</v>
      </c>
      <c r="B1434" s="15" t="s">
        <v>37</v>
      </c>
      <c r="C1434" s="16" t="s">
        <v>22</v>
      </c>
      <c r="D1434" s="16" t="str">
        <f>A1434&amp;"_"&amp;B1434&amp;"_"&amp;C1434</f>
        <v>2016_2016 Sample Plot # 09_Avi</v>
      </c>
      <c r="E1434" s="17">
        <v>2.4</v>
      </c>
      <c r="F1434" s="17">
        <f t="shared" si="1710"/>
        <v>1.1399999999999999</v>
      </c>
      <c r="G1434" s="18">
        <v>114</v>
      </c>
      <c r="H1434" s="19">
        <f t="shared" si="1603"/>
        <v>1.48</v>
      </c>
      <c r="I1434" s="20">
        <f t="shared" si="1711"/>
        <v>148</v>
      </c>
      <c r="J1434" s="20">
        <v>465.01599999999996</v>
      </c>
      <c r="K1434" s="19">
        <f>2.14*(LOG(H1434,10))+0.2</f>
        <v>0.56436007094520879</v>
      </c>
      <c r="L1434" s="19">
        <f t="shared" ref="L1434" si="1714">10^K1434</f>
        <v>3.6674151181782855</v>
      </c>
      <c r="M1434" s="19">
        <f t="shared" ref="M1434" si="1715">L1434*40/1000</f>
        <v>0.14669660472713142</v>
      </c>
      <c r="N1434" s="19">
        <f t="shared" ref="N1434" si="1716">0.923*L1434</f>
        <v>3.3850241540785575</v>
      </c>
      <c r="O1434" s="19">
        <f t="shared" ref="O1434" si="1717">N1434*40/1000</f>
        <v>0.13540096616314229</v>
      </c>
      <c r="P1434" s="19">
        <f t="shared" ref="P1434" si="1718">M1434+O1434</f>
        <v>0.28209757089027371</v>
      </c>
      <c r="Q1434" s="19">
        <f t="shared" ref="Q1434" si="1719">L1434*0.48</f>
        <v>1.760359256725577</v>
      </c>
      <c r="R1434" s="19">
        <f t="shared" ref="R1434" si="1720">N1434*0.39</f>
        <v>1.3201594200906375</v>
      </c>
      <c r="S1434" s="19">
        <f t="shared" ref="S1434" si="1721">R1434+Q1434</f>
        <v>3.0805186768162143</v>
      </c>
      <c r="T1434" s="19">
        <f t="shared" ref="T1434" si="1722">S1434*40/1000</f>
        <v>0.12322074707264857</v>
      </c>
      <c r="U1434" s="21">
        <f t="shared" ref="U1434" si="1723">(L1434+N1434)</f>
        <v>7.0524392722568425</v>
      </c>
    </row>
    <row r="1435" spans="1:21" ht="16" hidden="1" thickBot="1" x14ac:dyDescent="0.25">
      <c r="A1435" s="14"/>
      <c r="B1435" s="15"/>
      <c r="C1435" s="16"/>
      <c r="D1435" s="16"/>
      <c r="E1435" s="17"/>
      <c r="F1435" s="17"/>
      <c r="G1435" s="18"/>
      <c r="H1435" s="19"/>
      <c r="I1435" s="20"/>
      <c r="J1435" s="20"/>
      <c r="K1435" s="19"/>
      <c r="L1435" s="19"/>
      <c r="M1435" s="19"/>
      <c r="N1435" s="19"/>
      <c r="O1435" s="19"/>
      <c r="P1435" s="19"/>
      <c r="Q1435" s="19"/>
      <c r="R1435" s="19"/>
      <c r="S1435" s="19"/>
      <c r="T1435" s="19"/>
      <c r="U1435" s="21"/>
    </row>
    <row r="1436" spans="1:21" ht="16" hidden="1" thickBot="1" x14ac:dyDescent="0.25">
      <c r="A1436" s="14"/>
      <c r="B1436" s="15"/>
      <c r="C1436" s="16"/>
      <c r="D1436" s="16"/>
      <c r="E1436" s="17"/>
      <c r="F1436" s="17"/>
      <c r="G1436" s="18"/>
      <c r="H1436" s="19"/>
      <c r="I1436" s="20"/>
      <c r="J1436" s="20"/>
      <c r="K1436" s="19"/>
      <c r="L1436" s="19"/>
      <c r="M1436" s="19"/>
      <c r="N1436" s="19"/>
      <c r="O1436" s="19"/>
      <c r="P1436" s="19"/>
      <c r="Q1436" s="19"/>
      <c r="R1436" s="19"/>
      <c r="S1436" s="19"/>
      <c r="T1436" s="19"/>
      <c r="U1436" s="21"/>
    </row>
    <row r="1437" spans="1:21" ht="16" hidden="1" thickBot="1" x14ac:dyDescent="0.25">
      <c r="A1437" s="14">
        <v>2016</v>
      </c>
      <c r="B1437" s="15" t="s">
        <v>37</v>
      </c>
      <c r="C1437" s="16" t="s">
        <v>22</v>
      </c>
      <c r="D1437" s="16" t="str">
        <f>A1437&amp;"_"&amp;B1437&amp;"_"&amp;C1437</f>
        <v>2016_2016 Sample Plot # 09_Avi</v>
      </c>
      <c r="E1437" s="17">
        <v>3.2</v>
      </c>
      <c r="F1437" s="17">
        <f t="shared" si="1710"/>
        <v>1.05</v>
      </c>
      <c r="G1437" s="18">
        <v>105</v>
      </c>
      <c r="H1437" s="19">
        <f t="shared" ref="H1437:H1498" si="1724">I1437/100</f>
        <v>0.93000000000000016</v>
      </c>
      <c r="I1437" s="20">
        <f t="shared" si="1711"/>
        <v>93.000000000000014</v>
      </c>
      <c r="J1437" s="20">
        <v>292.20600000000002</v>
      </c>
      <c r="K1437" s="19">
        <f>2.14*(LOG(H1437,10))+0.2</f>
        <v>0.13255350990542131</v>
      </c>
      <c r="L1437" s="19">
        <f t="shared" ref="L1437" si="1725">10^K1437</f>
        <v>1.3569177073382628</v>
      </c>
      <c r="M1437" s="19">
        <f t="shared" si="1629"/>
        <v>5.4276708293530512E-2</v>
      </c>
      <c r="N1437" s="19">
        <f t="shared" ref="N1437" si="1726">0.923*L1437</f>
        <v>1.2524350438732166</v>
      </c>
      <c r="O1437" s="19">
        <f t="shared" si="1687"/>
        <v>5.0097401754928661E-2</v>
      </c>
      <c r="P1437" s="19">
        <f t="shared" si="1688"/>
        <v>0.10437411004845917</v>
      </c>
      <c r="Q1437" s="19">
        <f t="shared" si="1633"/>
        <v>0.65132049952236615</v>
      </c>
      <c r="R1437" s="19">
        <f t="shared" si="1690"/>
        <v>0.48844966711055449</v>
      </c>
      <c r="S1437" s="19">
        <f t="shared" si="1691"/>
        <v>1.1397701666329207</v>
      </c>
      <c r="T1437" s="19">
        <f t="shared" si="1692"/>
        <v>4.5590806665316834E-2</v>
      </c>
      <c r="U1437" s="21">
        <f t="shared" si="1637"/>
        <v>2.6093527512114791</v>
      </c>
    </row>
    <row r="1438" spans="1:21" ht="16" hidden="1" thickBot="1" x14ac:dyDescent="0.25">
      <c r="A1438" s="14"/>
      <c r="B1438" s="15"/>
      <c r="C1438" s="16"/>
      <c r="D1438" s="16"/>
      <c r="E1438" s="17"/>
      <c r="F1438" s="17"/>
      <c r="G1438" s="18"/>
      <c r="H1438" s="19"/>
      <c r="I1438" s="20"/>
      <c r="J1438" s="20"/>
      <c r="K1438" s="19"/>
      <c r="L1438" s="19"/>
      <c r="M1438" s="19"/>
      <c r="N1438" s="19"/>
      <c r="O1438" s="19"/>
      <c r="P1438" s="19"/>
      <c r="Q1438" s="19"/>
      <c r="R1438" s="19"/>
      <c r="S1438" s="19"/>
      <c r="T1438" s="19"/>
      <c r="U1438" s="21"/>
    </row>
    <row r="1439" spans="1:21" ht="16" hidden="1" thickBot="1" x14ac:dyDescent="0.25">
      <c r="A1439" s="14"/>
      <c r="B1439" s="15"/>
      <c r="C1439" s="16"/>
      <c r="D1439" s="16"/>
      <c r="E1439" s="17"/>
      <c r="F1439" s="17"/>
      <c r="G1439" s="18"/>
      <c r="H1439" s="19"/>
      <c r="I1439" s="20"/>
      <c r="J1439" s="20"/>
      <c r="K1439" s="19"/>
      <c r="L1439" s="19"/>
      <c r="M1439" s="19"/>
      <c r="N1439" s="19"/>
      <c r="O1439" s="19"/>
      <c r="P1439" s="19"/>
      <c r="Q1439" s="19"/>
      <c r="R1439" s="19"/>
      <c r="S1439" s="19"/>
      <c r="T1439" s="19"/>
      <c r="U1439" s="21"/>
    </row>
    <row r="1440" spans="1:21" ht="16" hidden="1" thickBot="1" x14ac:dyDescent="0.25">
      <c r="A1440" s="14"/>
      <c r="B1440" s="15"/>
      <c r="C1440" s="16"/>
      <c r="D1440" s="16"/>
      <c r="E1440" s="17"/>
      <c r="F1440" s="17"/>
      <c r="G1440" s="18"/>
      <c r="H1440" s="19"/>
      <c r="I1440" s="20"/>
      <c r="J1440" s="20"/>
      <c r="K1440" s="19"/>
      <c r="L1440" s="19"/>
      <c r="M1440" s="19"/>
      <c r="N1440" s="19"/>
      <c r="O1440" s="19"/>
      <c r="P1440" s="19"/>
      <c r="Q1440" s="19"/>
      <c r="R1440" s="19"/>
      <c r="S1440" s="19"/>
      <c r="T1440" s="19"/>
      <c r="U1440" s="21"/>
    </row>
    <row r="1441" spans="1:21" ht="16" hidden="1" thickBot="1" x14ac:dyDescent="0.25">
      <c r="A1441" s="14"/>
      <c r="B1441" s="15"/>
      <c r="C1441" s="16"/>
      <c r="D1441" s="16"/>
      <c r="E1441" s="17"/>
      <c r="F1441" s="17"/>
      <c r="G1441" s="18"/>
      <c r="H1441" s="19"/>
      <c r="I1441" s="20"/>
      <c r="J1441" s="20"/>
      <c r="K1441" s="19"/>
      <c r="L1441" s="19"/>
      <c r="M1441" s="19"/>
      <c r="N1441" s="19"/>
      <c r="O1441" s="19"/>
      <c r="P1441" s="19"/>
      <c r="Q1441" s="19"/>
      <c r="R1441" s="19"/>
      <c r="S1441" s="19"/>
      <c r="T1441" s="19"/>
      <c r="U1441" s="21"/>
    </row>
    <row r="1442" spans="1:21" ht="16" hidden="1" thickBot="1" x14ac:dyDescent="0.25">
      <c r="A1442" s="14"/>
      <c r="B1442" s="15"/>
      <c r="C1442" s="16"/>
      <c r="D1442" s="16"/>
      <c r="E1442" s="17"/>
      <c r="F1442" s="17"/>
      <c r="G1442" s="18"/>
      <c r="H1442" s="19"/>
      <c r="I1442" s="20"/>
      <c r="J1442" s="20"/>
      <c r="K1442" s="19"/>
      <c r="L1442" s="19"/>
      <c r="M1442" s="19"/>
      <c r="N1442" s="19"/>
      <c r="O1442" s="19"/>
      <c r="P1442" s="19"/>
      <c r="Q1442" s="19"/>
      <c r="R1442" s="19"/>
      <c r="S1442" s="19"/>
      <c r="T1442" s="19"/>
      <c r="U1442" s="21"/>
    </row>
    <row r="1443" spans="1:21" ht="16" hidden="1" thickBot="1" x14ac:dyDescent="0.25">
      <c r="A1443" s="14"/>
      <c r="B1443" s="15"/>
      <c r="C1443" s="16"/>
      <c r="D1443" s="16"/>
      <c r="E1443" s="17"/>
      <c r="F1443" s="17"/>
      <c r="G1443" s="18"/>
      <c r="H1443" s="19"/>
      <c r="I1443" s="20"/>
      <c r="J1443" s="20"/>
      <c r="K1443" s="19"/>
      <c r="L1443" s="19"/>
      <c r="M1443" s="19"/>
      <c r="N1443" s="19"/>
      <c r="O1443" s="19"/>
      <c r="P1443" s="19"/>
      <c r="Q1443" s="19"/>
      <c r="R1443" s="19"/>
      <c r="S1443" s="19"/>
      <c r="T1443" s="19"/>
      <c r="U1443" s="21"/>
    </row>
    <row r="1444" spans="1:21" ht="16" hidden="1" thickBot="1" x14ac:dyDescent="0.25">
      <c r="A1444" s="14"/>
      <c r="B1444" s="15"/>
      <c r="C1444" s="16"/>
      <c r="D1444" s="16"/>
      <c r="E1444" s="17"/>
      <c r="F1444" s="17"/>
      <c r="G1444" s="18"/>
      <c r="H1444" s="19"/>
      <c r="I1444" s="20"/>
      <c r="J1444" s="20"/>
      <c r="K1444" s="19"/>
      <c r="L1444" s="19"/>
      <c r="M1444" s="19"/>
      <c r="N1444" s="19"/>
      <c r="O1444" s="19"/>
      <c r="P1444" s="19"/>
      <c r="Q1444" s="19"/>
      <c r="R1444" s="19"/>
      <c r="S1444" s="19"/>
      <c r="T1444" s="19"/>
      <c r="U1444" s="21"/>
    </row>
    <row r="1445" spans="1:21" ht="16" hidden="1" thickBot="1" x14ac:dyDescent="0.25">
      <c r="A1445" s="14"/>
      <c r="B1445" s="15"/>
      <c r="C1445" s="16"/>
      <c r="D1445" s="16"/>
      <c r="E1445" s="17"/>
      <c r="F1445" s="17"/>
      <c r="G1445" s="18"/>
      <c r="H1445" s="19"/>
      <c r="I1445" s="20"/>
      <c r="J1445" s="20"/>
      <c r="K1445" s="19"/>
      <c r="L1445" s="19"/>
      <c r="M1445" s="19"/>
      <c r="N1445" s="19"/>
      <c r="O1445" s="19"/>
      <c r="P1445" s="19"/>
      <c r="Q1445" s="19"/>
      <c r="R1445" s="19"/>
      <c r="S1445" s="19"/>
      <c r="T1445" s="19"/>
      <c r="U1445" s="21"/>
    </row>
    <row r="1446" spans="1:21" ht="16" hidden="1" thickBot="1" x14ac:dyDescent="0.25">
      <c r="A1446" s="14"/>
      <c r="B1446" s="15"/>
      <c r="C1446" s="16"/>
      <c r="D1446" s="16"/>
      <c r="E1446" s="17"/>
      <c r="F1446" s="17"/>
      <c r="G1446" s="18"/>
      <c r="H1446" s="19"/>
      <c r="I1446" s="20"/>
      <c r="J1446" s="20"/>
      <c r="K1446" s="19"/>
      <c r="L1446" s="19"/>
      <c r="M1446" s="19"/>
      <c r="N1446" s="19"/>
      <c r="O1446" s="19"/>
      <c r="P1446" s="19"/>
      <c r="Q1446" s="19"/>
      <c r="R1446" s="19"/>
      <c r="S1446" s="19"/>
      <c r="T1446" s="19"/>
      <c r="U1446" s="21"/>
    </row>
    <row r="1447" spans="1:21" ht="16" hidden="1" thickBot="1" x14ac:dyDescent="0.25">
      <c r="A1447" s="14"/>
      <c r="B1447" s="15"/>
      <c r="C1447" s="16"/>
      <c r="D1447" s="16"/>
      <c r="E1447" s="17"/>
      <c r="F1447" s="17"/>
      <c r="G1447" s="18"/>
      <c r="H1447" s="19"/>
      <c r="I1447" s="20"/>
      <c r="J1447" s="20"/>
      <c r="K1447" s="19"/>
      <c r="L1447" s="19"/>
      <c r="M1447" s="19"/>
      <c r="N1447" s="19"/>
      <c r="O1447" s="19"/>
      <c r="P1447" s="19"/>
      <c r="Q1447" s="19"/>
      <c r="R1447" s="19"/>
      <c r="S1447" s="19"/>
      <c r="T1447" s="19"/>
      <c r="U1447" s="21"/>
    </row>
    <row r="1448" spans="1:21" ht="16" hidden="1" thickBot="1" x14ac:dyDescent="0.25">
      <c r="A1448" s="14"/>
      <c r="B1448" s="15"/>
      <c r="C1448" s="16"/>
      <c r="D1448" s="16"/>
      <c r="E1448" s="17"/>
      <c r="F1448" s="17"/>
      <c r="G1448" s="18"/>
      <c r="H1448" s="19"/>
      <c r="I1448" s="20"/>
      <c r="J1448" s="20"/>
      <c r="K1448" s="19"/>
      <c r="L1448" s="19"/>
      <c r="M1448" s="19"/>
      <c r="N1448" s="19"/>
      <c r="O1448" s="19"/>
      <c r="P1448" s="19"/>
      <c r="Q1448" s="19"/>
      <c r="R1448" s="19"/>
      <c r="S1448" s="19"/>
      <c r="T1448" s="19"/>
      <c r="U1448" s="21"/>
    </row>
    <row r="1449" spans="1:21" ht="16" hidden="1" thickBot="1" x14ac:dyDescent="0.25">
      <c r="A1449" s="14">
        <v>2016</v>
      </c>
      <c r="B1449" s="15" t="s">
        <v>37</v>
      </c>
      <c r="C1449" s="16" t="s">
        <v>22</v>
      </c>
      <c r="D1449" s="16" t="str">
        <f>A1449&amp;"_"&amp;B1449&amp;"_"&amp;C1449</f>
        <v>2016_2016 Sample Plot # 09_Avi</v>
      </c>
      <c r="E1449" s="17">
        <v>1.2</v>
      </c>
      <c r="F1449" s="17">
        <f t="shared" si="1710"/>
        <v>0.93</v>
      </c>
      <c r="G1449" s="18">
        <v>93</v>
      </c>
      <c r="H1449" s="19">
        <f t="shared" si="1724"/>
        <v>0.82</v>
      </c>
      <c r="I1449" s="20">
        <f t="shared" si="1711"/>
        <v>82</v>
      </c>
      <c r="J1449" s="20">
        <v>257.64400000000001</v>
      </c>
      <c r="K1449" s="19">
        <f t="shared" ref="K1449:K1450" si="1727">2.14*(LOG(H1449,10))+0.2</f>
        <v>1.5561644101153654E-2</v>
      </c>
      <c r="L1449" s="19">
        <f t="shared" ref="L1449:L1450" si="1728">10^K1449</f>
        <v>1.0364817130219359</v>
      </c>
      <c r="M1449" s="19">
        <f t="shared" si="1629"/>
        <v>4.1459268520877439E-2</v>
      </c>
      <c r="N1449" s="19">
        <f t="shared" ref="N1449:N1450" si="1729">0.923*L1449</f>
        <v>0.95667262111924689</v>
      </c>
      <c r="O1449" s="19">
        <f t="shared" si="1687"/>
        <v>3.8266904844769876E-2</v>
      </c>
      <c r="P1449" s="19">
        <f t="shared" si="1688"/>
        <v>7.9726173365647315E-2</v>
      </c>
      <c r="Q1449" s="19">
        <f t="shared" si="1633"/>
        <v>0.49751122225052924</v>
      </c>
      <c r="R1449" s="19">
        <f t="shared" si="1690"/>
        <v>0.3731023222365063</v>
      </c>
      <c r="S1449" s="19">
        <f t="shared" si="1691"/>
        <v>0.87061354448703554</v>
      </c>
      <c r="T1449" s="19">
        <f t="shared" si="1692"/>
        <v>3.4824541779481424E-2</v>
      </c>
      <c r="U1449" s="21">
        <f t="shared" si="1637"/>
        <v>1.9931543341411828</v>
      </c>
    </row>
    <row r="1450" spans="1:21" ht="16" hidden="1" thickBot="1" x14ac:dyDescent="0.25">
      <c r="A1450" s="14">
        <v>2016</v>
      </c>
      <c r="B1450" s="15" t="s">
        <v>37</v>
      </c>
      <c r="C1450" s="16" t="s">
        <v>22</v>
      </c>
      <c r="D1450" s="16" t="str">
        <f>A1450&amp;"_"&amp;B1450&amp;"_"&amp;C1450</f>
        <v>2016_2016 Sample Plot # 09_Avi</v>
      </c>
      <c r="E1450" s="17">
        <v>1.2</v>
      </c>
      <c r="F1450" s="17">
        <f t="shared" si="1710"/>
        <v>0.78</v>
      </c>
      <c r="G1450" s="18">
        <v>78</v>
      </c>
      <c r="H1450" s="19">
        <f t="shared" si="1724"/>
        <v>1.0365372374283897</v>
      </c>
      <c r="I1450" s="20">
        <f t="shared" si="1711"/>
        <v>103.65372374283896</v>
      </c>
      <c r="J1450" s="20">
        <v>325.68</v>
      </c>
      <c r="K1450" s="19">
        <f t="shared" si="1727"/>
        <v>0.23335170454821164</v>
      </c>
      <c r="L1450" s="19">
        <f t="shared" si="1728"/>
        <v>1.7114006970801379</v>
      </c>
      <c r="M1450" s="19">
        <f t="shared" si="1629"/>
        <v>6.8456027883205511E-2</v>
      </c>
      <c r="N1450" s="19">
        <f t="shared" si="1729"/>
        <v>1.5796228434049673</v>
      </c>
      <c r="O1450" s="19">
        <f t="shared" si="1687"/>
        <v>6.3184913736198695E-2</v>
      </c>
      <c r="P1450" s="19">
        <f t="shared" si="1688"/>
        <v>0.13164094161940421</v>
      </c>
      <c r="Q1450" s="19">
        <f t="shared" si="1633"/>
        <v>0.82147233459846614</v>
      </c>
      <c r="R1450" s="19">
        <f t="shared" si="1690"/>
        <v>0.61605290892793729</v>
      </c>
      <c r="S1450" s="19">
        <f t="shared" si="1691"/>
        <v>1.4375252435264034</v>
      </c>
      <c r="T1450" s="19">
        <f t="shared" si="1692"/>
        <v>5.7501009741056139E-2</v>
      </c>
      <c r="U1450" s="21">
        <f t="shared" si="1637"/>
        <v>3.2910235404851051</v>
      </c>
    </row>
    <row r="1451" spans="1:21" ht="16" hidden="1" thickBot="1" x14ac:dyDescent="0.25">
      <c r="A1451" s="14"/>
      <c r="B1451" s="15"/>
      <c r="C1451" s="16"/>
      <c r="D1451" s="16"/>
      <c r="E1451" s="17"/>
      <c r="F1451" s="17"/>
      <c r="G1451" s="18"/>
      <c r="H1451" s="19"/>
      <c r="I1451" s="20"/>
      <c r="J1451" s="20"/>
      <c r="K1451" s="19"/>
      <c r="L1451" s="19"/>
      <c r="M1451" s="19"/>
      <c r="N1451" s="19"/>
      <c r="O1451" s="19"/>
      <c r="P1451" s="19"/>
      <c r="Q1451" s="19"/>
      <c r="R1451" s="19"/>
      <c r="S1451" s="19"/>
      <c r="T1451" s="19"/>
      <c r="U1451" s="21"/>
    </row>
    <row r="1452" spans="1:21" ht="16" hidden="1" thickBot="1" x14ac:dyDescent="0.25">
      <c r="A1452" s="14">
        <v>2016</v>
      </c>
      <c r="B1452" s="15" t="s">
        <v>37</v>
      </c>
      <c r="C1452" s="16" t="s">
        <v>22</v>
      </c>
      <c r="D1452" s="16" t="str">
        <f>A1452&amp;"_"&amp;B1452&amp;"_"&amp;C1452</f>
        <v>2016_2016 Sample Plot # 09_Avi</v>
      </c>
      <c r="E1452" s="17">
        <v>2.1</v>
      </c>
      <c r="F1452" s="17">
        <f t="shared" si="1710"/>
        <v>1.1000000000000001</v>
      </c>
      <c r="G1452" s="18">
        <v>110</v>
      </c>
      <c r="H1452" s="19">
        <f t="shared" si="1724"/>
        <v>1.3</v>
      </c>
      <c r="I1452" s="20">
        <f t="shared" si="1711"/>
        <v>130</v>
      </c>
      <c r="J1452" s="20">
        <v>408.46</v>
      </c>
      <c r="K1452" s="19">
        <f>2.14*(LOG(H1452,10))+0.2</f>
        <v>0.44383877393663074</v>
      </c>
      <c r="L1452" s="19">
        <f t="shared" ref="L1452" si="1730">10^K1452</f>
        <v>2.778681527616873</v>
      </c>
      <c r="M1452" s="19">
        <f t="shared" ref="M1452:M1459" si="1731">L1452*40/1000</f>
        <v>0.11114726110467492</v>
      </c>
      <c r="N1452" s="19">
        <f t="shared" ref="N1452" si="1732">0.923*L1452</f>
        <v>2.5647230499903739</v>
      </c>
      <c r="O1452" s="19">
        <f t="shared" ref="O1452" si="1733">N1452*40/1000</f>
        <v>0.10258892199961496</v>
      </c>
      <c r="P1452" s="19">
        <f t="shared" ref="P1452" si="1734">M1452+O1452</f>
        <v>0.21373618310428988</v>
      </c>
      <c r="Q1452" s="19">
        <f t="shared" ref="Q1452:Q1459" si="1735">L1452*0.48</f>
        <v>1.333767133256099</v>
      </c>
      <c r="R1452" s="19">
        <f t="shared" ref="R1452" si="1736">N1452*0.39</f>
        <v>1.0002419894962458</v>
      </c>
      <c r="S1452" s="19">
        <f t="shared" ref="S1452" si="1737">R1452+Q1452</f>
        <v>2.3340091227523447</v>
      </c>
      <c r="T1452" s="19">
        <f t="shared" ref="T1452" si="1738">S1452*40/1000</f>
        <v>9.3360364910093793E-2</v>
      </c>
      <c r="U1452" s="21">
        <f t="shared" ref="U1452:U1459" si="1739">(L1452+N1452)</f>
        <v>5.343404577607247</v>
      </c>
    </row>
    <row r="1453" spans="1:21" ht="16" hidden="1" thickBot="1" x14ac:dyDescent="0.25">
      <c r="A1453" s="14"/>
      <c r="B1453" s="15"/>
      <c r="C1453" s="16"/>
      <c r="D1453" s="16"/>
      <c r="E1453" s="17"/>
      <c r="F1453" s="17"/>
      <c r="G1453" s="18"/>
      <c r="H1453" s="19"/>
      <c r="I1453" s="20"/>
      <c r="J1453" s="20"/>
      <c r="K1453" s="19"/>
      <c r="L1453" s="19"/>
      <c r="M1453" s="19"/>
      <c r="N1453" s="19"/>
      <c r="O1453" s="19"/>
      <c r="P1453" s="19"/>
      <c r="Q1453" s="19"/>
      <c r="R1453" s="19"/>
      <c r="S1453" s="19"/>
      <c r="T1453" s="19"/>
      <c r="U1453" s="21"/>
    </row>
    <row r="1454" spans="1:21" ht="16" hidden="1" thickBot="1" x14ac:dyDescent="0.25">
      <c r="A1454" s="14"/>
      <c r="B1454" s="15"/>
      <c r="C1454" s="16"/>
      <c r="D1454" s="16"/>
      <c r="E1454" s="17"/>
      <c r="F1454" s="17"/>
      <c r="G1454" s="18"/>
      <c r="H1454" s="19"/>
      <c r="I1454" s="20"/>
      <c r="J1454" s="20"/>
      <c r="K1454" s="19"/>
      <c r="L1454" s="19"/>
      <c r="M1454" s="19"/>
      <c r="N1454" s="19"/>
      <c r="O1454" s="19"/>
      <c r="P1454" s="19"/>
      <c r="Q1454" s="19"/>
      <c r="R1454" s="19"/>
      <c r="S1454" s="19"/>
      <c r="T1454" s="19"/>
      <c r="U1454" s="21"/>
    </row>
    <row r="1455" spans="1:21" ht="16" hidden="1" thickBot="1" x14ac:dyDescent="0.25">
      <c r="A1455" s="14"/>
      <c r="B1455" s="15"/>
      <c r="C1455" s="16"/>
      <c r="D1455" s="16"/>
      <c r="E1455" s="17"/>
      <c r="F1455" s="17"/>
      <c r="G1455" s="18"/>
      <c r="H1455" s="19"/>
      <c r="I1455" s="20"/>
      <c r="J1455" s="20"/>
      <c r="K1455" s="19"/>
      <c r="L1455" s="19"/>
      <c r="M1455" s="19"/>
      <c r="N1455" s="19"/>
      <c r="O1455" s="19"/>
      <c r="P1455" s="19"/>
      <c r="Q1455" s="19"/>
      <c r="R1455" s="19"/>
      <c r="S1455" s="19"/>
      <c r="T1455" s="19"/>
      <c r="U1455" s="21"/>
    </row>
    <row r="1456" spans="1:21" ht="16" hidden="1" thickBot="1" x14ac:dyDescent="0.25">
      <c r="A1456" s="14"/>
      <c r="B1456" s="15"/>
      <c r="C1456" s="16"/>
      <c r="D1456" s="16"/>
      <c r="E1456" s="17"/>
      <c r="F1456" s="17"/>
      <c r="G1456" s="18"/>
      <c r="H1456" s="19"/>
      <c r="I1456" s="20"/>
      <c r="J1456" s="20"/>
      <c r="K1456" s="19"/>
      <c r="L1456" s="19"/>
      <c r="M1456" s="19"/>
      <c r="N1456" s="19"/>
      <c r="O1456" s="19"/>
      <c r="P1456" s="19"/>
      <c r="Q1456" s="19"/>
      <c r="R1456" s="19"/>
      <c r="S1456" s="19"/>
      <c r="T1456" s="19"/>
      <c r="U1456" s="21"/>
    </row>
    <row r="1457" spans="1:21" ht="16" hidden="1" thickBot="1" x14ac:dyDescent="0.25">
      <c r="A1457" s="14"/>
      <c r="B1457" s="15"/>
      <c r="C1457" s="16"/>
      <c r="D1457" s="16"/>
      <c r="E1457" s="17"/>
      <c r="F1457" s="17"/>
      <c r="G1457" s="18"/>
      <c r="H1457" s="19"/>
      <c r="I1457" s="20"/>
      <c r="J1457" s="20"/>
      <c r="K1457" s="19"/>
      <c r="L1457" s="19"/>
      <c r="M1457" s="19"/>
      <c r="N1457" s="19"/>
      <c r="O1457" s="19"/>
      <c r="P1457" s="19"/>
      <c r="Q1457" s="19"/>
      <c r="R1457" s="19"/>
      <c r="S1457" s="19"/>
      <c r="T1457" s="19"/>
      <c r="U1457" s="21"/>
    </row>
    <row r="1458" spans="1:21" ht="16" hidden="1" thickBot="1" x14ac:dyDescent="0.25">
      <c r="A1458" s="14">
        <v>2016</v>
      </c>
      <c r="B1458" s="15" t="s">
        <v>37</v>
      </c>
      <c r="C1458" s="16" t="s">
        <v>22</v>
      </c>
      <c r="D1458" s="16" t="str">
        <f>A1458&amp;"_"&amp;B1458&amp;"_"&amp;C1458</f>
        <v>2016_2016 Sample Plot # 09_Avi</v>
      </c>
      <c r="E1458" s="17">
        <v>1.6</v>
      </c>
      <c r="F1458" s="17">
        <f t="shared" si="1710"/>
        <v>0.75</v>
      </c>
      <c r="G1458" s="18">
        <v>75</v>
      </c>
      <c r="H1458" s="19">
        <f t="shared" si="1724"/>
        <v>0.72</v>
      </c>
      <c r="I1458" s="20">
        <f t="shared" si="1711"/>
        <v>72</v>
      </c>
      <c r="J1458" s="20">
        <v>226.22399999999999</v>
      </c>
      <c r="K1458" s="19">
        <f t="shared" ref="K1458:K1459" si="1740">2.14*(LOG(H1458,10))+0.2</f>
        <v>-0.10530845763708552</v>
      </c>
      <c r="L1458" s="19">
        <f t="shared" ref="L1458:L1459" si="1741">10^K1458</f>
        <v>0.78467811904551577</v>
      </c>
      <c r="M1458" s="19">
        <f t="shared" si="1731"/>
        <v>3.138712476182063E-2</v>
      </c>
      <c r="N1458" s="19">
        <f t="shared" ref="N1458:N1459" si="1742">0.923*L1458</f>
        <v>0.72425790387901112</v>
      </c>
      <c r="O1458" s="19">
        <f t="shared" si="1687"/>
        <v>2.8970316155160446E-2</v>
      </c>
      <c r="P1458" s="19">
        <f t="shared" si="1688"/>
        <v>6.0357440916981073E-2</v>
      </c>
      <c r="Q1458" s="19">
        <f t="shared" si="1735"/>
        <v>0.37664549714184753</v>
      </c>
      <c r="R1458" s="19">
        <f t="shared" si="1690"/>
        <v>0.28246058251281436</v>
      </c>
      <c r="S1458" s="19">
        <f t="shared" si="1691"/>
        <v>0.65910607965466195</v>
      </c>
      <c r="T1458" s="19">
        <f t="shared" si="1692"/>
        <v>2.6364243186186478E-2</v>
      </c>
      <c r="U1458" s="21">
        <f t="shared" si="1739"/>
        <v>1.508936022924527</v>
      </c>
    </row>
    <row r="1459" spans="1:21" ht="16" hidden="1" thickBot="1" x14ac:dyDescent="0.25">
      <c r="A1459" s="14">
        <v>2016</v>
      </c>
      <c r="B1459" s="15" t="s">
        <v>37</v>
      </c>
      <c r="C1459" s="16" t="s">
        <v>22</v>
      </c>
      <c r="D1459" s="16" t="str">
        <f>A1459&amp;"_"&amp;B1459&amp;"_"&amp;C1459</f>
        <v>2016_2016 Sample Plot # 09_Avi</v>
      </c>
      <c r="E1459" s="17">
        <v>1.2</v>
      </c>
      <c r="F1459" s="17">
        <f t="shared" si="1710"/>
        <v>0.8</v>
      </c>
      <c r="G1459" s="18">
        <v>80</v>
      </c>
      <c r="H1459" s="19">
        <f t="shared" si="1724"/>
        <v>0.88</v>
      </c>
      <c r="I1459" s="20">
        <f t="shared" si="1711"/>
        <v>88</v>
      </c>
      <c r="J1459" s="20">
        <v>276.49599999999998</v>
      </c>
      <c r="K1459" s="19">
        <f t="shared" si="1740"/>
        <v>8.1192918401360892E-2</v>
      </c>
      <c r="L1459" s="19">
        <f t="shared" si="1741"/>
        <v>1.2055713495427753</v>
      </c>
      <c r="M1459" s="19">
        <f t="shared" si="1731"/>
        <v>4.8222853981711014E-2</v>
      </c>
      <c r="N1459" s="19">
        <f t="shared" si="1742"/>
        <v>1.1127423556279816</v>
      </c>
      <c r="O1459" s="19">
        <f t="shared" si="1687"/>
        <v>4.4509694225119259E-2</v>
      </c>
      <c r="P1459" s="19">
        <f t="shared" si="1688"/>
        <v>9.2732548206830273E-2</v>
      </c>
      <c r="Q1459" s="19">
        <f t="shared" si="1735"/>
        <v>0.57867424778053211</v>
      </c>
      <c r="R1459" s="19">
        <f t="shared" si="1690"/>
        <v>0.43396951869491285</v>
      </c>
      <c r="S1459" s="19">
        <f t="shared" si="1691"/>
        <v>1.0126437664754451</v>
      </c>
      <c r="T1459" s="19">
        <f t="shared" si="1692"/>
        <v>4.0505750659017806E-2</v>
      </c>
      <c r="U1459" s="21">
        <f t="shared" si="1739"/>
        <v>2.3183137051707572</v>
      </c>
    </row>
    <row r="1460" spans="1:21" ht="16" hidden="1" thickBot="1" x14ac:dyDescent="0.25">
      <c r="A1460" s="14"/>
      <c r="B1460" s="15"/>
      <c r="C1460" s="16"/>
      <c r="D1460" s="16"/>
      <c r="E1460" s="17"/>
      <c r="F1460" s="17"/>
      <c r="G1460" s="18"/>
      <c r="H1460" s="19"/>
      <c r="I1460" s="20"/>
      <c r="J1460" s="20"/>
      <c r="K1460" s="19"/>
      <c r="L1460" s="19"/>
      <c r="M1460" s="19"/>
      <c r="N1460" s="19"/>
      <c r="O1460" s="19"/>
      <c r="P1460" s="19"/>
      <c r="Q1460" s="19"/>
      <c r="R1460" s="19"/>
      <c r="S1460" s="19"/>
      <c r="T1460" s="19"/>
      <c r="U1460" s="21"/>
    </row>
    <row r="1461" spans="1:21" ht="16" hidden="1" thickBot="1" x14ac:dyDescent="0.25">
      <c r="A1461" s="14">
        <v>2016</v>
      </c>
      <c r="B1461" s="15" t="s">
        <v>37</v>
      </c>
      <c r="C1461" s="16" t="s">
        <v>22</v>
      </c>
      <c r="D1461" s="16" t="str">
        <f>A1461&amp;"_"&amp;B1461&amp;"_"&amp;C1461</f>
        <v>2016_2016 Sample Plot # 09_Avi</v>
      </c>
      <c r="E1461" s="17">
        <v>1.9</v>
      </c>
      <c r="F1461" s="17">
        <f t="shared" si="1710"/>
        <v>0.74</v>
      </c>
      <c r="G1461" s="18">
        <v>74</v>
      </c>
      <c r="H1461" s="19">
        <f t="shared" si="1724"/>
        <v>0.8</v>
      </c>
      <c r="I1461" s="20">
        <f t="shared" si="1711"/>
        <v>80</v>
      </c>
      <c r="J1461" s="20">
        <v>251.35999999999999</v>
      </c>
      <c r="K1461" s="19">
        <f>2.14*(LOG(H1461,10))+0.2</f>
        <v>-7.3874278372406399E-3</v>
      </c>
      <c r="L1461" s="19">
        <f t="shared" ref="L1461" si="1743">10^K1461</f>
        <v>0.98313367509001193</v>
      </c>
      <c r="M1461" s="19">
        <f t="shared" ref="M1461:M1477" si="1744">L1461*40/1000</f>
        <v>3.9325347003600478E-2</v>
      </c>
      <c r="N1461" s="19">
        <f t="shared" ref="N1461" si="1745">0.923*L1461</f>
        <v>0.90743238210808108</v>
      </c>
      <c r="O1461" s="19">
        <f t="shared" ref="O1461" si="1746">N1461*40/1000</f>
        <v>3.6297295284323239E-2</v>
      </c>
      <c r="P1461" s="19">
        <f t="shared" ref="P1461" si="1747">M1461+O1461</f>
        <v>7.5622642287923716E-2</v>
      </c>
      <c r="Q1461" s="19">
        <f t="shared" ref="Q1461:Q1477" si="1748">L1461*0.48</f>
        <v>0.47190416404320573</v>
      </c>
      <c r="R1461" s="19">
        <f t="shared" ref="R1461" si="1749">N1461*0.39</f>
        <v>0.35389862902215163</v>
      </c>
      <c r="S1461" s="19">
        <f t="shared" ref="S1461" si="1750">R1461+Q1461</f>
        <v>0.82580279306535731</v>
      </c>
      <c r="T1461" s="19">
        <f t="shared" ref="T1461" si="1751">S1461*40/1000</f>
        <v>3.3032111722614291E-2</v>
      </c>
      <c r="U1461" s="21">
        <f t="shared" ref="U1461:U1477" si="1752">(L1461+N1461)</f>
        <v>1.8905660571980931</v>
      </c>
    </row>
    <row r="1462" spans="1:21" ht="16" hidden="1" thickBot="1" x14ac:dyDescent="0.25">
      <c r="A1462" s="14"/>
      <c r="B1462" s="15"/>
      <c r="C1462" s="16"/>
      <c r="D1462" s="16"/>
      <c r="E1462" s="17"/>
      <c r="F1462" s="17"/>
      <c r="G1462" s="18"/>
      <c r="H1462" s="19"/>
      <c r="I1462" s="20"/>
      <c r="J1462" s="20"/>
      <c r="K1462" s="19"/>
      <c r="L1462" s="19"/>
      <c r="M1462" s="19"/>
      <c r="N1462" s="19"/>
      <c r="O1462" s="19"/>
      <c r="P1462" s="19"/>
      <c r="Q1462" s="19"/>
      <c r="R1462" s="19"/>
      <c r="S1462" s="19"/>
      <c r="T1462" s="19"/>
      <c r="U1462" s="21"/>
    </row>
    <row r="1463" spans="1:21" ht="16" hidden="1" thickBot="1" x14ac:dyDescent="0.25">
      <c r="A1463" s="14"/>
      <c r="B1463" s="15"/>
      <c r="C1463" s="16"/>
      <c r="D1463" s="16"/>
      <c r="E1463" s="17"/>
      <c r="F1463" s="17"/>
      <c r="G1463" s="18"/>
      <c r="H1463" s="19"/>
      <c r="I1463" s="20"/>
      <c r="J1463" s="20"/>
      <c r="K1463" s="19"/>
      <c r="L1463" s="19"/>
      <c r="M1463" s="19"/>
      <c r="N1463" s="19"/>
      <c r="O1463" s="19"/>
      <c r="P1463" s="19"/>
      <c r="Q1463" s="19"/>
      <c r="R1463" s="19"/>
      <c r="S1463" s="19"/>
      <c r="T1463" s="19"/>
      <c r="U1463" s="21"/>
    </row>
    <row r="1464" spans="1:21" ht="16" hidden="1" thickBot="1" x14ac:dyDescent="0.25">
      <c r="A1464" s="14"/>
      <c r="B1464" s="15"/>
      <c r="C1464" s="16"/>
      <c r="D1464" s="16"/>
      <c r="E1464" s="17"/>
      <c r="F1464" s="17"/>
      <c r="G1464" s="18"/>
      <c r="H1464" s="19"/>
      <c r="I1464" s="20"/>
      <c r="J1464" s="20"/>
      <c r="K1464" s="19"/>
      <c r="L1464" s="19"/>
      <c r="M1464" s="19"/>
      <c r="N1464" s="19"/>
      <c r="O1464" s="19"/>
      <c r="P1464" s="19"/>
      <c r="Q1464" s="19"/>
      <c r="R1464" s="19"/>
      <c r="S1464" s="19"/>
      <c r="T1464" s="19"/>
      <c r="U1464" s="21"/>
    </row>
    <row r="1465" spans="1:21" ht="16" hidden="1" thickBot="1" x14ac:dyDescent="0.25">
      <c r="A1465" s="14"/>
      <c r="B1465" s="15"/>
      <c r="C1465" s="16"/>
      <c r="D1465" s="16"/>
      <c r="E1465" s="17"/>
      <c r="F1465" s="17"/>
      <c r="G1465" s="18"/>
      <c r="H1465" s="19"/>
      <c r="I1465" s="20"/>
      <c r="J1465" s="20"/>
      <c r="K1465" s="19"/>
      <c r="L1465" s="19"/>
      <c r="M1465" s="19"/>
      <c r="N1465" s="19"/>
      <c r="O1465" s="19"/>
      <c r="P1465" s="19"/>
      <c r="Q1465" s="19"/>
      <c r="R1465" s="19"/>
      <c r="S1465" s="19"/>
      <c r="T1465" s="19"/>
      <c r="U1465" s="21"/>
    </row>
    <row r="1466" spans="1:21" ht="16" hidden="1" thickBot="1" x14ac:dyDescent="0.25">
      <c r="A1466" s="14"/>
      <c r="B1466" s="15"/>
      <c r="C1466" s="16"/>
      <c r="D1466" s="16"/>
      <c r="E1466" s="17"/>
      <c r="F1466" s="17"/>
      <c r="G1466" s="18"/>
      <c r="H1466" s="19"/>
      <c r="I1466" s="20"/>
      <c r="J1466" s="20"/>
      <c r="K1466" s="19"/>
      <c r="L1466" s="19"/>
      <c r="M1466" s="19"/>
      <c r="N1466" s="19"/>
      <c r="O1466" s="19"/>
      <c r="P1466" s="19"/>
      <c r="Q1466" s="19"/>
      <c r="R1466" s="19"/>
      <c r="S1466" s="19"/>
      <c r="T1466" s="19"/>
      <c r="U1466" s="21"/>
    </row>
    <row r="1467" spans="1:21" ht="16" hidden="1" thickBot="1" x14ac:dyDescent="0.25">
      <c r="A1467" s="14"/>
      <c r="B1467" s="15"/>
      <c r="C1467" s="16"/>
      <c r="D1467" s="16"/>
      <c r="E1467" s="17"/>
      <c r="F1467" s="17"/>
      <c r="G1467" s="18"/>
      <c r="H1467" s="19"/>
      <c r="I1467" s="20"/>
      <c r="J1467" s="20"/>
      <c r="K1467" s="19"/>
      <c r="L1467" s="19"/>
      <c r="M1467" s="19"/>
      <c r="N1467" s="19"/>
      <c r="O1467" s="19"/>
      <c r="P1467" s="19"/>
      <c r="Q1467" s="19"/>
      <c r="R1467" s="19"/>
      <c r="S1467" s="19"/>
      <c r="T1467" s="19"/>
      <c r="U1467" s="21"/>
    </row>
    <row r="1468" spans="1:21" ht="16" hidden="1" thickBot="1" x14ac:dyDescent="0.25">
      <c r="A1468" s="14"/>
      <c r="B1468" s="15"/>
      <c r="C1468" s="16"/>
      <c r="D1468" s="16"/>
      <c r="E1468" s="17"/>
      <c r="F1468" s="17"/>
      <c r="G1468" s="18"/>
      <c r="H1468" s="19"/>
      <c r="I1468" s="20"/>
      <c r="J1468" s="20"/>
      <c r="K1468" s="19"/>
      <c r="L1468" s="19"/>
      <c r="M1468" s="19"/>
      <c r="N1468" s="19"/>
      <c r="O1468" s="19"/>
      <c r="P1468" s="19"/>
      <c r="Q1468" s="19"/>
      <c r="R1468" s="19"/>
      <c r="S1468" s="19"/>
      <c r="T1468" s="19"/>
      <c r="U1468" s="21"/>
    </row>
    <row r="1469" spans="1:21" ht="16" hidden="1" thickBot="1" x14ac:dyDescent="0.25">
      <c r="A1469" s="14"/>
      <c r="B1469" s="15"/>
      <c r="C1469" s="16"/>
      <c r="D1469" s="16"/>
      <c r="E1469" s="17"/>
      <c r="F1469" s="17"/>
      <c r="G1469" s="18"/>
      <c r="H1469" s="19"/>
      <c r="I1469" s="20"/>
      <c r="J1469" s="20"/>
      <c r="K1469" s="19"/>
      <c r="L1469" s="19"/>
      <c r="M1469" s="19"/>
      <c r="N1469" s="19"/>
      <c r="O1469" s="19"/>
      <c r="P1469" s="19"/>
      <c r="Q1469" s="19"/>
      <c r="R1469" s="19"/>
      <c r="S1469" s="19"/>
      <c r="T1469" s="19"/>
      <c r="U1469" s="21"/>
    </row>
    <row r="1470" spans="1:21" ht="16" hidden="1" thickBot="1" x14ac:dyDescent="0.25">
      <c r="A1470" s="14">
        <v>2016</v>
      </c>
      <c r="B1470" s="15" t="s">
        <v>37</v>
      </c>
      <c r="C1470" s="16" t="s">
        <v>22</v>
      </c>
      <c r="D1470" s="16" t="str">
        <f>A1470&amp;"_"&amp;B1470&amp;"_"&amp;C1470</f>
        <v>2016_2016 Sample Plot # 09_Avi</v>
      </c>
      <c r="E1470" s="17">
        <v>1.3</v>
      </c>
      <c r="F1470" s="17">
        <f t="shared" si="1710"/>
        <v>0.7</v>
      </c>
      <c r="G1470" s="18">
        <v>70</v>
      </c>
      <c r="H1470" s="19">
        <f t="shared" si="1724"/>
        <v>0.64</v>
      </c>
      <c r="I1470" s="20">
        <f t="shared" si="1711"/>
        <v>64</v>
      </c>
      <c r="J1470" s="20">
        <v>201.08799999999999</v>
      </c>
      <c r="K1470" s="19">
        <f t="shared" ref="K1470:K1472" si="1753">2.14*(LOG(H1470,10))+0.2</f>
        <v>-0.21477485567448135</v>
      </c>
      <c r="L1470" s="19">
        <f t="shared" ref="L1470:L1472" si="1754">10^K1470</f>
        <v>0.60985297160313745</v>
      </c>
      <c r="M1470" s="19">
        <f t="shared" si="1744"/>
        <v>2.43941188641255E-2</v>
      </c>
      <c r="N1470" s="19">
        <f t="shared" ref="N1470:N1472" si="1755">0.923*L1470</f>
        <v>0.56289429278969594</v>
      </c>
      <c r="O1470" s="19">
        <f t="shared" si="1687"/>
        <v>2.2515771711587838E-2</v>
      </c>
      <c r="P1470" s="19">
        <f t="shared" si="1688"/>
        <v>4.6909890575713334E-2</v>
      </c>
      <c r="Q1470" s="19">
        <f t="shared" si="1748"/>
        <v>0.29272942636950594</v>
      </c>
      <c r="R1470" s="19">
        <f t="shared" si="1690"/>
        <v>0.21952877418798142</v>
      </c>
      <c r="S1470" s="19">
        <f t="shared" si="1691"/>
        <v>0.51225820055748739</v>
      </c>
      <c r="T1470" s="19">
        <f t="shared" si="1692"/>
        <v>2.0490328022299494E-2</v>
      </c>
      <c r="U1470" s="21">
        <f t="shared" si="1752"/>
        <v>1.1727472643928334</v>
      </c>
    </row>
    <row r="1471" spans="1:21" ht="16" hidden="1" thickBot="1" x14ac:dyDescent="0.25">
      <c r="A1471" s="14">
        <v>2016</v>
      </c>
      <c r="B1471" s="15" t="s">
        <v>37</v>
      </c>
      <c r="C1471" s="16" t="s">
        <v>22</v>
      </c>
      <c r="D1471" s="16" t="str">
        <f>A1471&amp;"_"&amp;B1471&amp;"_"&amp;C1471</f>
        <v>2016_2016 Sample Plot # 09_Avi</v>
      </c>
      <c r="E1471" s="17">
        <v>2.1</v>
      </c>
      <c r="F1471" s="17">
        <f t="shared" si="1710"/>
        <v>0.97</v>
      </c>
      <c r="G1471" s="18">
        <v>97</v>
      </c>
      <c r="H1471" s="19">
        <f t="shared" si="1724"/>
        <v>0.8</v>
      </c>
      <c r="I1471" s="20">
        <f t="shared" si="1711"/>
        <v>80</v>
      </c>
      <c r="J1471" s="20">
        <v>251.35999999999999</v>
      </c>
      <c r="K1471" s="19">
        <f t="shared" si="1753"/>
        <v>-7.3874278372406399E-3</v>
      </c>
      <c r="L1471" s="19">
        <f t="shared" si="1754"/>
        <v>0.98313367509001193</v>
      </c>
      <c r="M1471" s="19">
        <f t="shared" si="1744"/>
        <v>3.9325347003600478E-2</v>
      </c>
      <c r="N1471" s="19">
        <f t="shared" si="1755"/>
        <v>0.90743238210808108</v>
      </c>
      <c r="O1471" s="19">
        <f t="shared" si="1687"/>
        <v>3.6297295284323239E-2</v>
      </c>
      <c r="P1471" s="19">
        <f t="shared" si="1688"/>
        <v>7.5622642287923716E-2</v>
      </c>
      <c r="Q1471" s="19">
        <f t="shared" si="1748"/>
        <v>0.47190416404320573</v>
      </c>
      <c r="R1471" s="19">
        <f t="shared" si="1690"/>
        <v>0.35389862902215163</v>
      </c>
      <c r="S1471" s="19">
        <f t="shared" si="1691"/>
        <v>0.82580279306535731</v>
      </c>
      <c r="T1471" s="19">
        <f t="shared" si="1692"/>
        <v>3.3032111722614291E-2</v>
      </c>
      <c r="U1471" s="21">
        <f t="shared" si="1752"/>
        <v>1.8905660571980931</v>
      </c>
    </row>
    <row r="1472" spans="1:21" ht="16" hidden="1" thickBot="1" x14ac:dyDescent="0.25">
      <c r="A1472" s="14">
        <v>2016</v>
      </c>
      <c r="B1472" s="15" t="s">
        <v>37</v>
      </c>
      <c r="C1472" s="16" t="s">
        <v>22</v>
      </c>
      <c r="D1472" s="16" t="str">
        <f>A1472&amp;"_"&amp;B1472&amp;"_"&amp;C1472</f>
        <v>2016_2016 Sample Plot # 09_Avi</v>
      </c>
      <c r="E1472" s="17">
        <v>1.8</v>
      </c>
      <c r="F1472" s="17">
        <f t="shared" si="1710"/>
        <v>0.86</v>
      </c>
      <c r="G1472" s="18">
        <v>86</v>
      </c>
      <c r="H1472" s="19">
        <f t="shared" si="1724"/>
        <v>0.7</v>
      </c>
      <c r="I1472" s="20">
        <f t="shared" si="1711"/>
        <v>70</v>
      </c>
      <c r="J1472" s="20">
        <v>219.94</v>
      </c>
      <c r="K1472" s="19">
        <f t="shared" si="1753"/>
        <v>-0.13149019436949044</v>
      </c>
      <c r="L1472" s="19">
        <f t="shared" si="1754"/>
        <v>0.73877094299630919</v>
      </c>
      <c r="M1472" s="19">
        <f t="shared" si="1744"/>
        <v>2.9550837719852369E-2</v>
      </c>
      <c r="N1472" s="19">
        <f t="shared" si="1755"/>
        <v>0.68188558038559344</v>
      </c>
      <c r="O1472" s="19">
        <f t="shared" si="1687"/>
        <v>2.7275423215423734E-2</v>
      </c>
      <c r="P1472" s="19">
        <f t="shared" si="1688"/>
        <v>5.6826260935276103E-2</v>
      </c>
      <c r="Q1472" s="19">
        <f t="shared" si="1748"/>
        <v>0.35461005263822842</v>
      </c>
      <c r="R1472" s="19">
        <f t="shared" si="1690"/>
        <v>0.26593537635038145</v>
      </c>
      <c r="S1472" s="19">
        <f t="shared" si="1691"/>
        <v>0.62054542898860987</v>
      </c>
      <c r="T1472" s="19">
        <f t="shared" si="1692"/>
        <v>2.4821817159544395E-2</v>
      </c>
      <c r="U1472" s="21">
        <f t="shared" si="1752"/>
        <v>1.4206565233819026</v>
      </c>
    </row>
    <row r="1473" spans="1:21" ht="16" hidden="1" thickBot="1" x14ac:dyDescent="0.25">
      <c r="A1473" s="14"/>
      <c r="B1473" s="15"/>
      <c r="C1473" s="16"/>
      <c r="D1473" s="16"/>
      <c r="E1473" s="17"/>
      <c r="F1473" s="17"/>
      <c r="G1473" s="18"/>
      <c r="H1473" s="19"/>
      <c r="I1473" s="20"/>
      <c r="J1473" s="20"/>
      <c r="K1473" s="19"/>
      <c r="L1473" s="19"/>
      <c r="M1473" s="19"/>
      <c r="N1473" s="19"/>
      <c r="O1473" s="19"/>
      <c r="P1473" s="19"/>
      <c r="Q1473" s="19"/>
      <c r="R1473" s="19"/>
      <c r="S1473" s="19"/>
      <c r="T1473" s="19"/>
      <c r="U1473" s="21"/>
    </row>
    <row r="1474" spans="1:21" ht="16" hidden="1" thickBot="1" x14ac:dyDescent="0.25">
      <c r="A1474" s="14"/>
      <c r="B1474" s="15"/>
      <c r="C1474" s="16"/>
      <c r="D1474" s="16"/>
      <c r="E1474" s="17"/>
      <c r="F1474" s="17"/>
      <c r="G1474" s="18"/>
      <c r="H1474" s="19"/>
      <c r="I1474" s="20"/>
      <c r="J1474" s="20"/>
      <c r="K1474" s="19"/>
      <c r="L1474" s="19"/>
      <c r="M1474" s="19"/>
      <c r="N1474" s="19"/>
      <c r="O1474" s="19"/>
      <c r="P1474" s="19"/>
      <c r="Q1474" s="19"/>
      <c r="R1474" s="19"/>
      <c r="S1474" s="19"/>
      <c r="T1474" s="19"/>
      <c r="U1474" s="21"/>
    </row>
    <row r="1475" spans="1:21" ht="16" hidden="1" thickBot="1" x14ac:dyDescent="0.25">
      <c r="A1475" s="14"/>
      <c r="B1475" s="15"/>
      <c r="C1475" s="16"/>
      <c r="D1475" s="16"/>
      <c r="E1475" s="17"/>
      <c r="F1475" s="17"/>
      <c r="G1475" s="18"/>
      <c r="H1475" s="19"/>
      <c r="I1475" s="20"/>
      <c r="J1475" s="20"/>
      <c r="K1475" s="19"/>
      <c r="L1475" s="19"/>
      <c r="M1475" s="19"/>
      <c r="N1475" s="19"/>
      <c r="O1475" s="19"/>
      <c r="P1475" s="19"/>
      <c r="Q1475" s="19"/>
      <c r="R1475" s="19"/>
      <c r="S1475" s="19"/>
      <c r="T1475" s="19"/>
      <c r="U1475" s="21"/>
    </row>
    <row r="1476" spans="1:21" ht="16" hidden="1" thickBot="1" x14ac:dyDescent="0.25">
      <c r="A1476" s="14"/>
      <c r="B1476" s="15"/>
      <c r="C1476" s="16"/>
      <c r="D1476" s="16"/>
      <c r="E1476" s="17"/>
      <c r="F1476" s="17"/>
      <c r="G1476" s="18"/>
      <c r="H1476" s="19"/>
      <c r="I1476" s="20"/>
      <c r="J1476" s="20"/>
      <c r="K1476" s="19"/>
      <c r="L1476" s="19"/>
      <c r="M1476" s="19"/>
      <c r="N1476" s="19"/>
      <c r="O1476" s="19"/>
      <c r="P1476" s="19"/>
      <c r="Q1476" s="19"/>
      <c r="R1476" s="19"/>
      <c r="S1476" s="19"/>
      <c r="T1476" s="19"/>
      <c r="U1476" s="21"/>
    </row>
    <row r="1477" spans="1:21" ht="16" hidden="1" thickBot="1" x14ac:dyDescent="0.25">
      <c r="A1477" s="14">
        <v>2016</v>
      </c>
      <c r="B1477" s="15" t="s">
        <v>37</v>
      </c>
      <c r="C1477" s="16" t="s">
        <v>22</v>
      </c>
      <c r="D1477" s="16" t="str">
        <f>A1477&amp;"_"&amp;B1477&amp;"_"&amp;C1477</f>
        <v>2016_2016 Sample Plot # 09_Avi</v>
      </c>
      <c r="E1477" s="17">
        <v>1.2</v>
      </c>
      <c r="F1477" s="17">
        <f t="shared" si="1710"/>
        <v>0.8</v>
      </c>
      <c r="G1477" s="18">
        <v>80</v>
      </c>
      <c r="H1477" s="19">
        <f t="shared" si="1724"/>
        <v>1.0565372374283897</v>
      </c>
      <c r="I1477" s="20">
        <f t="shared" si="1711"/>
        <v>105.65372374283896</v>
      </c>
      <c r="J1477" s="20">
        <v>331.964</v>
      </c>
      <c r="K1477" s="19">
        <f>2.14*(LOG(H1477,10))+0.2</f>
        <v>0.25111348970629721</v>
      </c>
      <c r="L1477" s="19">
        <f t="shared" ref="L1477" si="1756">10^K1477</f>
        <v>1.782844599006284</v>
      </c>
      <c r="M1477" s="19">
        <f t="shared" si="1744"/>
        <v>7.1313783960251356E-2</v>
      </c>
      <c r="N1477" s="19">
        <f t="shared" ref="N1477" si="1757">0.923*L1477</f>
        <v>1.6455655648828003</v>
      </c>
      <c r="O1477" s="19">
        <f t="shared" si="1687"/>
        <v>6.5822622595312005E-2</v>
      </c>
      <c r="P1477" s="19">
        <f t="shared" si="1688"/>
        <v>0.13713640655556336</v>
      </c>
      <c r="Q1477" s="19">
        <f t="shared" si="1748"/>
        <v>0.85576540752301633</v>
      </c>
      <c r="R1477" s="19">
        <f t="shared" si="1690"/>
        <v>0.64177057030429208</v>
      </c>
      <c r="S1477" s="19">
        <f t="shared" si="1691"/>
        <v>1.4975359778273085</v>
      </c>
      <c r="T1477" s="19">
        <f t="shared" si="1692"/>
        <v>5.9901439113092335E-2</v>
      </c>
      <c r="U1477" s="21">
        <f t="shared" si="1752"/>
        <v>3.428410163889084</v>
      </c>
    </row>
    <row r="1478" spans="1:21" ht="16" hidden="1" thickBot="1" x14ac:dyDescent="0.25">
      <c r="A1478" s="14"/>
      <c r="B1478" s="15"/>
      <c r="C1478" s="16"/>
      <c r="D1478" s="16"/>
      <c r="E1478" s="17"/>
      <c r="F1478" s="17"/>
      <c r="G1478" s="18"/>
      <c r="H1478" s="19"/>
      <c r="I1478" s="20"/>
      <c r="J1478" s="20"/>
      <c r="K1478" s="19"/>
      <c r="L1478" s="19"/>
      <c r="M1478" s="19"/>
      <c r="N1478" s="19"/>
      <c r="O1478" s="19"/>
      <c r="P1478" s="19"/>
      <c r="Q1478" s="19"/>
      <c r="R1478" s="19"/>
      <c r="S1478" s="19"/>
      <c r="T1478" s="19"/>
      <c r="U1478" s="21"/>
    </row>
    <row r="1479" spans="1:21" ht="16" hidden="1" thickBot="1" x14ac:dyDescent="0.25">
      <c r="A1479" s="14">
        <v>2016</v>
      </c>
      <c r="B1479" s="15" t="s">
        <v>37</v>
      </c>
      <c r="C1479" s="16" t="s">
        <v>22</v>
      </c>
      <c r="D1479" s="16" t="str">
        <f>A1479&amp;"_"&amp;B1479&amp;"_"&amp;C1479</f>
        <v>2016_2016 Sample Plot # 09_Avi</v>
      </c>
      <c r="E1479" s="17">
        <v>4.3</v>
      </c>
      <c r="F1479" s="17">
        <f t="shared" si="1710"/>
        <v>1.42</v>
      </c>
      <c r="G1479" s="18">
        <v>142</v>
      </c>
      <c r="H1479" s="19">
        <f t="shared" si="1724"/>
        <v>2.2000000000000002</v>
      </c>
      <c r="I1479" s="20">
        <f t="shared" si="1711"/>
        <v>220</v>
      </c>
      <c r="J1479" s="20">
        <v>691.24</v>
      </c>
      <c r="K1479" s="19">
        <f t="shared" ref="K1479:K1483" si="1758">2.14*(LOG(H1479,10))+0.2</f>
        <v>0.93278453695952135</v>
      </c>
      <c r="L1479" s="19">
        <f t="shared" ref="L1479:L1483" si="1759">10^K1479</f>
        <v>8.5661275537022217</v>
      </c>
      <c r="M1479" s="19">
        <f t="shared" ref="M1479:M1483" si="1760">L1479*40/1000</f>
        <v>0.34264510214808885</v>
      </c>
      <c r="N1479" s="19">
        <f t="shared" ref="N1479:N1483" si="1761">0.923*L1479</f>
        <v>7.9065357320671508</v>
      </c>
      <c r="O1479" s="19">
        <f t="shared" ref="O1479:O1483" si="1762">N1479*40/1000</f>
        <v>0.31626142928268602</v>
      </c>
      <c r="P1479" s="19">
        <f t="shared" ref="P1479:P1483" si="1763">M1479+O1479</f>
        <v>0.65890653143077493</v>
      </c>
      <c r="Q1479" s="19">
        <f t="shared" ref="Q1479:Q1483" si="1764">L1479*0.48</f>
        <v>4.1117412257770667</v>
      </c>
      <c r="R1479" s="19">
        <f t="shared" ref="R1479:R1483" si="1765">N1479*0.39</f>
        <v>3.0835489355061889</v>
      </c>
      <c r="S1479" s="19">
        <f t="shared" ref="S1479:S1483" si="1766">R1479+Q1479</f>
        <v>7.1952901612832552</v>
      </c>
      <c r="T1479" s="19">
        <f t="shared" ref="T1479:T1483" si="1767">S1479*40/1000</f>
        <v>0.28781160645133019</v>
      </c>
      <c r="U1479" s="21">
        <f t="shared" ref="U1479:U1483" si="1768">(L1479+N1479)</f>
        <v>16.472663285769372</v>
      </c>
    </row>
    <row r="1480" spans="1:21" ht="16" hidden="1" thickBot="1" x14ac:dyDescent="0.25">
      <c r="A1480" s="14">
        <v>2016</v>
      </c>
      <c r="B1480" s="15" t="s">
        <v>37</v>
      </c>
      <c r="C1480" s="16" t="s">
        <v>22</v>
      </c>
      <c r="D1480" s="16" t="str">
        <f>A1480&amp;"_"&amp;B1480&amp;"_"&amp;C1480</f>
        <v>2016_2016 Sample Plot # 09_Avi</v>
      </c>
      <c r="E1480" s="17">
        <v>4.9000000000000004</v>
      </c>
      <c r="F1480" s="17">
        <f t="shared" si="1710"/>
        <v>1.18</v>
      </c>
      <c r="G1480" s="18">
        <v>118</v>
      </c>
      <c r="H1480" s="19">
        <f t="shared" si="1724"/>
        <v>1.9982686187141949</v>
      </c>
      <c r="I1480" s="20">
        <f t="shared" si="1711"/>
        <v>199.82686187141948</v>
      </c>
      <c r="J1480" s="20">
        <v>627.85599999999999</v>
      </c>
      <c r="K1480" s="19">
        <f t="shared" si="1758"/>
        <v>0.84339927787568003</v>
      </c>
      <c r="L1480" s="19">
        <f t="shared" si="1759"/>
        <v>6.9726726702364736</v>
      </c>
      <c r="M1480" s="19">
        <f t="shared" si="1760"/>
        <v>0.27890690680945895</v>
      </c>
      <c r="N1480" s="19">
        <f t="shared" si="1761"/>
        <v>6.4357768746282655</v>
      </c>
      <c r="O1480" s="19">
        <f t="shared" si="1762"/>
        <v>0.25743107498513063</v>
      </c>
      <c r="P1480" s="19">
        <f t="shared" si="1763"/>
        <v>0.53633798179458958</v>
      </c>
      <c r="Q1480" s="19">
        <f t="shared" si="1764"/>
        <v>3.346882881713507</v>
      </c>
      <c r="R1480" s="19">
        <f t="shared" si="1765"/>
        <v>2.5099529811050236</v>
      </c>
      <c r="S1480" s="19">
        <f t="shared" si="1766"/>
        <v>5.8568358628185306</v>
      </c>
      <c r="T1480" s="19">
        <f t="shared" si="1767"/>
        <v>0.23427343451274124</v>
      </c>
      <c r="U1480" s="21">
        <f t="shared" si="1768"/>
        <v>13.408449544864739</v>
      </c>
    </row>
    <row r="1481" spans="1:21" ht="16" hidden="1" thickBot="1" x14ac:dyDescent="0.25">
      <c r="A1481" s="38">
        <v>2016</v>
      </c>
      <c r="B1481" s="39" t="s">
        <v>37</v>
      </c>
      <c r="C1481" s="40" t="s">
        <v>22</v>
      </c>
      <c r="D1481" s="40" t="str">
        <f>A1481&amp;"_"&amp;B1481&amp;"_"&amp;C1481</f>
        <v>2016_2016 Sample Plot # 09_Avi</v>
      </c>
      <c r="E1481" s="41">
        <v>1.3</v>
      </c>
      <c r="F1481" s="41">
        <f t="shared" si="1710"/>
        <v>0.67</v>
      </c>
      <c r="G1481" s="42">
        <v>67</v>
      </c>
      <c r="H1481" s="43">
        <f t="shared" si="1724"/>
        <v>0.7</v>
      </c>
      <c r="I1481" s="44">
        <f t="shared" si="1711"/>
        <v>70</v>
      </c>
      <c r="J1481" s="44">
        <v>219.94</v>
      </c>
      <c r="K1481" s="43">
        <f t="shared" si="1758"/>
        <v>-0.13149019436949044</v>
      </c>
      <c r="L1481" s="43">
        <f t="shared" si="1759"/>
        <v>0.73877094299630919</v>
      </c>
      <c r="M1481" s="43">
        <f t="shared" si="1760"/>
        <v>2.9550837719852369E-2</v>
      </c>
      <c r="N1481" s="43">
        <f t="shared" si="1761"/>
        <v>0.68188558038559344</v>
      </c>
      <c r="O1481" s="43">
        <f t="shared" si="1762"/>
        <v>2.7275423215423734E-2</v>
      </c>
      <c r="P1481" s="43">
        <f t="shared" si="1763"/>
        <v>5.6826260935276103E-2</v>
      </c>
      <c r="Q1481" s="43">
        <f t="shared" si="1764"/>
        <v>0.35461005263822842</v>
      </c>
      <c r="R1481" s="43">
        <f t="shared" si="1765"/>
        <v>0.26593537635038145</v>
      </c>
      <c r="S1481" s="43">
        <f t="shared" si="1766"/>
        <v>0.62054542898860987</v>
      </c>
      <c r="T1481" s="43">
        <f t="shared" si="1767"/>
        <v>2.4821817159544395E-2</v>
      </c>
      <c r="U1481" s="45">
        <f t="shared" si="1768"/>
        <v>1.4206565233819026</v>
      </c>
    </row>
    <row r="1482" spans="1:21" ht="16" hidden="1" thickBot="1" x14ac:dyDescent="0.25">
      <c r="A1482" s="6">
        <v>2016</v>
      </c>
      <c r="B1482" s="7" t="s">
        <v>38</v>
      </c>
      <c r="C1482" s="8" t="s">
        <v>22</v>
      </c>
      <c r="D1482" s="8" t="str">
        <f>A1482&amp;"_"&amp;B1482&amp;"_"&amp;C1482</f>
        <v>2016_2016 Sample Plot # 10_Avi</v>
      </c>
      <c r="E1482" s="9">
        <v>1.8</v>
      </c>
      <c r="F1482" s="9">
        <f t="shared" si="1710"/>
        <v>1.05</v>
      </c>
      <c r="G1482" s="10">
        <v>105</v>
      </c>
      <c r="H1482" s="11">
        <f t="shared" si="1724"/>
        <v>1.2100000000000002</v>
      </c>
      <c r="I1482" s="12">
        <f t="shared" si="1711"/>
        <v>121.00000000000001</v>
      </c>
      <c r="J1482" s="12">
        <v>380.18200000000002</v>
      </c>
      <c r="K1482" s="11">
        <f t="shared" si="1758"/>
        <v>0.3771606924772033</v>
      </c>
      <c r="L1482" s="11">
        <f t="shared" si="1759"/>
        <v>2.3832011099622754</v>
      </c>
      <c r="M1482" s="11">
        <f t="shared" si="1760"/>
        <v>9.5328044398491019E-2</v>
      </c>
      <c r="N1482" s="11">
        <f t="shared" si="1761"/>
        <v>2.1996946244951805</v>
      </c>
      <c r="O1482" s="11">
        <f t="shared" si="1762"/>
        <v>8.7987784979807221E-2</v>
      </c>
      <c r="P1482" s="11">
        <f t="shared" si="1763"/>
        <v>0.18331582937829824</v>
      </c>
      <c r="Q1482" s="11">
        <f t="shared" si="1764"/>
        <v>1.1439365327818922</v>
      </c>
      <c r="R1482" s="11">
        <f t="shared" si="1765"/>
        <v>0.85788090355312041</v>
      </c>
      <c r="S1482" s="11">
        <f t="shared" si="1766"/>
        <v>2.0018174363350125</v>
      </c>
      <c r="T1482" s="11">
        <f t="shared" si="1767"/>
        <v>8.007269745340051E-2</v>
      </c>
      <c r="U1482" s="13">
        <f t="shared" si="1768"/>
        <v>4.5828957344574555</v>
      </c>
    </row>
    <row r="1483" spans="1:21" ht="16" hidden="1" thickBot="1" x14ac:dyDescent="0.25">
      <c r="A1483" s="14">
        <v>2016</v>
      </c>
      <c r="B1483" s="15" t="s">
        <v>38</v>
      </c>
      <c r="C1483" s="16" t="s">
        <v>22</v>
      </c>
      <c r="D1483" s="16" t="str">
        <f>A1483&amp;"_"&amp;B1483&amp;"_"&amp;C1483</f>
        <v>2016_2016 Sample Plot # 10_Avi</v>
      </c>
      <c r="E1483" s="17">
        <v>1.2</v>
      </c>
      <c r="F1483" s="17">
        <f t="shared" si="1710"/>
        <v>0.75</v>
      </c>
      <c r="G1483" s="18">
        <v>75</v>
      </c>
      <c r="H1483" s="19">
        <f t="shared" si="1724"/>
        <v>1.056</v>
      </c>
      <c r="I1483" s="20">
        <f t="shared" si="1711"/>
        <v>105.60000000000001</v>
      </c>
      <c r="J1483" s="22">
        <v>331.79520000000002</v>
      </c>
      <c r="K1483" s="19">
        <f t="shared" si="1758"/>
        <v>0.25064078494327802</v>
      </c>
      <c r="L1483" s="19">
        <f t="shared" si="1759"/>
        <v>1.7809051300802092</v>
      </c>
      <c r="M1483" s="19">
        <f t="shared" si="1760"/>
        <v>7.1236205203208378E-2</v>
      </c>
      <c r="N1483" s="19">
        <f t="shared" si="1761"/>
        <v>1.6437754350640332</v>
      </c>
      <c r="O1483" s="19">
        <f t="shared" si="1762"/>
        <v>6.5751017402561326E-2</v>
      </c>
      <c r="P1483" s="19">
        <f t="shared" si="1763"/>
        <v>0.1369872226057697</v>
      </c>
      <c r="Q1483" s="19">
        <f t="shared" si="1764"/>
        <v>0.85483446243850036</v>
      </c>
      <c r="R1483" s="19">
        <f t="shared" si="1765"/>
        <v>0.64107241967497297</v>
      </c>
      <c r="S1483" s="19">
        <f t="shared" si="1766"/>
        <v>1.4959068821134733</v>
      </c>
      <c r="T1483" s="19">
        <f t="shared" si="1767"/>
        <v>5.9836275284538935E-2</v>
      </c>
      <c r="U1483" s="21">
        <f t="shared" si="1768"/>
        <v>3.4246805651442425</v>
      </c>
    </row>
    <row r="1484" spans="1:21" ht="16" hidden="1" thickBot="1" x14ac:dyDescent="0.25">
      <c r="A1484" s="14"/>
      <c r="B1484" s="15"/>
      <c r="C1484" s="16"/>
      <c r="D1484" s="16"/>
      <c r="E1484" s="17"/>
      <c r="F1484" s="17"/>
      <c r="G1484" s="18"/>
      <c r="H1484" s="19"/>
      <c r="I1484" s="20"/>
      <c r="J1484" s="20"/>
      <c r="K1484" s="19"/>
      <c r="L1484" s="19"/>
      <c r="M1484" s="19"/>
      <c r="N1484" s="19"/>
      <c r="O1484" s="19"/>
      <c r="P1484" s="19"/>
      <c r="Q1484" s="19"/>
      <c r="R1484" s="19"/>
      <c r="S1484" s="19"/>
      <c r="T1484" s="19"/>
      <c r="U1484" s="21"/>
    </row>
    <row r="1485" spans="1:21" ht="16" hidden="1" thickBot="1" x14ac:dyDescent="0.25">
      <c r="A1485" s="14">
        <v>2016</v>
      </c>
      <c r="B1485" s="15" t="s">
        <v>38</v>
      </c>
      <c r="C1485" s="16" t="s">
        <v>22</v>
      </c>
      <c r="D1485" s="16" t="str">
        <f>A1485&amp;"_"&amp;B1485&amp;"_"&amp;C1485</f>
        <v>2016_2016 Sample Plot # 10_Avi</v>
      </c>
      <c r="E1485" s="17">
        <v>1.2</v>
      </c>
      <c r="F1485" s="17">
        <f t="shared" si="1710"/>
        <v>0.85</v>
      </c>
      <c r="G1485" s="18">
        <v>85</v>
      </c>
      <c r="H1485" s="19">
        <f t="shared" si="1724"/>
        <v>0.69300000000000006</v>
      </c>
      <c r="I1485" s="20">
        <f t="shared" si="1711"/>
        <v>69.300000000000011</v>
      </c>
      <c r="J1485" s="22">
        <v>217.74060000000003</v>
      </c>
      <c r="K1485" s="19">
        <f t="shared" ref="K1485:K1487" si="1769">2.14*(LOG(H1485,10))+0.2</f>
        <v>-0.14083087793073346</v>
      </c>
      <c r="L1485" s="19">
        <f t="shared" ref="L1485:L1487" si="1770">10^K1485</f>
        <v>0.72305131795126443</v>
      </c>
      <c r="M1485" s="19">
        <f t="shared" ref="M1485:M1487" si="1771">L1485*40/1000</f>
        <v>2.8922052718050578E-2</v>
      </c>
      <c r="N1485" s="19">
        <f t="shared" ref="N1485:N1487" si="1772">0.923*L1485</f>
        <v>0.6673763664690171</v>
      </c>
      <c r="O1485" s="19">
        <f t="shared" ref="O1485:O1487" si="1773">N1485*40/1000</f>
        <v>2.6695054658760681E-2</v>
      </c>
      <c r="P1485" s="19">
        <f t="shared" ref="P1485:P1487" si="1774">M1485+O1485</f>
        <v>5.5617107376811262E-2</v>
      </c>
      <c r="Q1485" s="19">
        <f t="shared" ref="Q1485:Q1487" si="1775">L1485*0.48</f>
        <v>0.34706463261660692</v>
      </c>
      <c r="R1485" s="19">
        <f t="shared" ref="R1485:R1487" si="1776">N1485*0.39</f>
        <v>0.26027678292291667</v>
      </c>
      <c r="S1485" s="19">
        <f t="shared" ref="S1485:S1487" si="1777">R1485+Q1485</f>
        <v>0.60734141553952359</v>
      </c>
      <c r="T1485" s="19">
        <f t="shared" ref="T1485:T1487" si="1778">S1485*40/1000</f>
        <v>2.4293656621580943E-2</v>
      </c>
      <c r="U1485" s="21">
        <f t="shared" ref="U1485:U1487" si="1779">(L1485+N1485)</f>
        <v>1.3904276844202816</v>
      </c>
    </row>
    <row r="1486" spans="1:21" ht="16" hidden="1" thickBot="1" x14ac:dyDescent="0.25">
      <c r="A1486" s="14">
        <v>2016</v>
      </c>
      <c r="B1486" s="15" t="s">
        <v>38</v>
      </c>
      <c r="C1486" s="16" t="s">
        <v>22</v>
      </c>
      <c r="D1486" s="16" t="str">
        <f>A1486&amp;"_"&amp;B1486&amp;"_"&amp;C1486</f>
        <v>2016_2016 Sample Plot # 10_Avi</v>
      </c>
      <c r="E1486" s="17">
        <v>1.3</v>
      </c>
      <c r="F1486" s="17">
        <f t="shared" si="1710"/>
        <v>0.83</v>
      </c>
      <c r="G1486" s="18">
        <v>83</v>
      </c>
      <c r="H1486" s="19">
        <f t="shared" si="1724"/>
        <v>0.70400000000000007</v>
      </c>
      <c r="I1486" s="20">
        <f t="shared" si="1711"/>
        <v>70.400000000000006</v>
      </c>
      <c r="J1486" s="22">
        <v>221.19680000000002</v>
      </c>
      <c r="K1486" s="19">
        <f t="shared" si="1769"/>
        <v>-0.12619450943587973</v>
      </c>
      <c r="L1486" s="19">
        <f t="shared" si="1770"/>
        <v>0.74783448947667497</v>
      </c>
      <c r="M1486" s="19">
        <f t="shared" si="1771"/>
        <v>2.9913379579067E-2</v>
      </c>
      <c r="N1486" s="19">
        <f t="shared" si="1772"/>
        <v>0.69025123378697106</v>
      </c>
      <c r="O1486" s="19">
        <f t="shared" si="1773"/>
        <v>2.7610049351478844E-2</v>
      </c>
      <c r="P1486" s="19">
        <f t="shared" si="1774"/>
        <v>5.7523428930545843E-2</v>
      </c>
      <c r="Q1486" s="19">
        <f t="shared" si="1775"/>
        <v>0.35896055494880397</v>
      </c>
      <c r="R1486" s="19">
        <f t="shared" si="1776"/>
        <v>0.26919798117691873</v>
      </c>
      <c r="S1486" s="19">
        <f t="shared" si="1777"/>
        <v>0.6281585361257227</v>
      </c>
      <c r="T1486" s="19">
        <f t="shared" si="1778"/>
        <v>2.5126341445028906E-2</v>
      </c>
      <c r="U1486" s="21">
        <f t="shared" si="1779"/>
        <v>1.4380857232636459</v>
      </c>
    </row>
    <row r="1487" spans="1:21" ht="16" hidden="1" thickBot="1" x14ac:dyDescent="0.25">
      <c r="A1487" s="14">
        <v>2016</v>
      </c>
      <c r="B1487" s="15" t="s">
        <v>38</v>
      </c>
      <c r="C1487" s="16" t="s">
        <v>22</v>
      </c>
      <c r="D1487" s="16" t="str">
        <f>A1487&amp;"_"&amp;B1487&amp;"_"&amp;C1487</f>
        <v>2016_2016 Sample Plot # 10_Avi</v>
      </c>
      <c r="E1487" s="17">
        <v>2.8</v>
      </c>
      <c r="F1487" s="17">
        <f t="shared" si="1710"/>
        <v>1.56</v>
      </c>
      <c r="G1487" s="18">
        <v>156</v>
      </c>
      <c r="H1487" s="19">
        <f t="shared" si="1724"/>
        <v>1.5400000000000003</v>
      </c>
      <c r="I1487" s="20">
        <f t="shared" si="1711"/>
        <v>154.00000000000003</v>
      </c>
      <c r="J1487" s="22">
        <v>483.86800000000005</v>
      </c>
      <c r="K1487" s="19">
        <f t="shared" si="1769"/>
        <v>0.60129434259003112</v>
      </c>
      <c r="L1487" s="19">
        <f t="shared" si="1770"/>
        <v>3.9929543270030381</v>
      </c>
      <c r="M1487" s="19">
        <f t="shared" si="1771"/>
        <v>0.15971817308012151</v>
      </c>
      <c r="N1487" s="19">
        <f t="shared" si="1772"/>
        <v>3.6854968438238043</v>
      </c>
      <c r="O1487" s="19">
        <f t="shared" si="1773"/>
        <v>0.14741987375295218</v>
      </c>
      <c r="P1487" s="19">
        <f t="shared" si="1774"/>
        <v>0.30713804683307366</v>
      </c>
      <c r="Q1487" s="19">
        <f t="shared" si="1775"/>
        <v>1.9166180769614583</v>
      </c>
      <c r="R1487" s="19">
        <f t="shared" si="1776"/>
        <v>1.4373437690912838</v>
      </c>
      <c r="S1487" s="19">
        <f t="shared" si="1777"/>
        <v>3.3539618460527421</v>
      </c>
      <c r="T1487" s="19">
        <f t="shared" si="1778"/>
        <v>0.13415847384210969</v>
      </c>
      <c r="U1487" s="21">
        <f t="shared" si="1779"/>
        <v>7.6784511708268424</v>
      </c>
    </row>
    <row r="1488" spans="1:21" ht="16" hidden="1" thickBot="1" x14ac:dyDescent="0.25">
      <c r="A1488" s="14"/>
      <c r="B1488" s="15"/>
      <c r="C1488" s="16"/>
      <c r="D1488" s="16"/>
      <c r="E1488" s="17"/>
      <c r="F1488" s="17"/>
      <c r="G1488" s="18"/>
      <c r="H1488" s="19"/>
      <c r="I1488" s="20"/>
      <c r="J1488" s="20"/>
      <c r="K1488" s="19"/>
      <c r="L1488" s="19"/>
      <c r="M1488" s="19"/>
      <c r="N1488" s="19"/>
      <c r="O1488" s="19"/>
      <c r="P1488" s="19"/>
      <c r="Q1488" s="19"/>
      <c r="R1488" s="19"/>
      <c r="S1488" s="19"/>
      <c r="T1488" s="19"/>
      <c r="U1488" s="21"/>
    </row>
    <row r="1489" spans="1:21" ht="16" hidden="1" thickBot="1" x14ac:dyDescent="0.25">
      <c r="A1489" s="14">
        <v>2016</v>
      </c>
      <c r="B1489" s="15" t="s">
        <v>38</v>
      </c>
      <c r="C1489" s="16" t="s">
        <v>22</v>
      </c>
      <c r="D1489" s="16" t="str">
        <f>A1489&amp;"_"&amp;B1489&amp;"_"&amp;C1489</f>
        <v>2016_2016 Sample Plot # 10_Avi</v>
      </c>
      <c r="E1489" s="17">
        <v>2</v>
      </c>
      <c r="F1489" s="17">
        <f t="shared" si="1710"/>
        <v>0.88</v>
      </c>
      <c r="G1489" s="18">
        <v>88</v>
      </c>
      <c r="H1489" s="19">
        <f t="shared" si="1724"/>
        <v>4.1800000000000006</v>
      </c>
      <c r="I1489" s="20">
        <f t="shared" si="1711"/>
        <v>418.00000000000006</v>
      </c>
      <c r="J1489" s="22">
        <v>1313.3560000000002</v>
      </c>
      <c r="K1489" s="19">
        <f t="shared" ref="K1489:K1490" si="1780">2.14*(LOG(H1489,10))+0.2</f>
        <v>1.5293172429985755</v>
      </c>
      <c r="L1489" s="19">
        <f t="shared" ref="L1489:L1490" si="1781">10^K1489</f>
        <v>33.831187568684932</v>
      </c>
      <c r="M1489" s="19">
        <f t="shared" ref="M1489:M1490" si="1782">L1489*40/1000</f>
        <v>1.3532475027473971</v>
      </c>
      <c r="N1489" s="19">
        <f t="shared" ref="N1489:N1490" si="1783">0.923*L1489</f>
        <v>31.226186125896195</v>
      </c>
      <c r="O1489" s="19">
        <f t="shared" ref="O1489:O1490" si="1784">N1489*40/1000</f>
        <v>1.249047445035848</v>
      </c>
      <c r="P1489" s="19">
        <f t="shared" ref="P1489:P1490" si="1785">M1489+O1489</f>
        <v>2.6022949477832453</v>
      </c>
      <c r="Q1489" s="19">
        <f t="shared" ref="Q1489:Q1490" si="1786">L1489*0.48</f>
        <v>16.238970032968766</v>
      </c>
      <c r="R1489" s="19">
        <f t="shared" ref="R1489:R1490" si="1787">N1489*0.39</f>
        <v>12.178212589099516</v>
      </c>
      <c r="S1489" s="19">
        <f t="shared" ref="S1489:S1490" si="1788">R1489+Q1489</f>
        <v>28.417182622068282</v>
      </c>
      <c r="T1489" s="19">
        <f t="shared" ref="T1489:T1490" si="1789">S1489*40/1000</f>
        <v>1.1366873048827313</v>
      </c>
      <c r="U1489" s="21">
        <f t="shared" ref="U1489:U1490" si="1790">(L1489+N1489)</f>
        <v>65.057373694581131</v>
      </c>
    </row>
    <row r="1490" spans="1:21" ht="16" hidden="1" thickBot="1" x14ac:dyDescent="0.25">
      <c r="A1490" s="14">
        <v>2016</v>
      </c>
      <c r="B1490" s="15" t="s">
        <v>38</v>
      </c>
      <c r="C1490" s="16" t="s">
        <v>22</v>
      </c>
      <c r="D1490" s="16" t="str">
        <f>A1490&amp;"_"&amp;B1490&amp;"_"&amp;C1490</f>
        <v>2016_2016 Sample Plot # 10_Avi</v>
      </c>
      <c r="E1490" s="17">
        <v>1.3</v>
      </c>
      <c r="F1490" s="17">
        <f t="shared" si="1710"/>
        <v>0.9</v>
      </c>
      <c r="G1490" s="18">
        <v>90</v>
      </c>
      <c r="H1490" s="19">
        <f t="shared" si="1724"/>
        <v>1.5400000000000003</v>
      </c>
      <c r="I1490" s="20">
        <f t="shared" si="1711"/>
        <v>154.00000000000003</v>
      </c>
      <c r="J1490" s="22">
        <v>483.86800000000005</v>
      </c>
      <c r="K1490" s="19">
        <f t="shared" si="1780"/>
        <v>0.60129434259003112</v>
      </c>
      <c r="L1490" s="19">
        <f t="shared" si="1781"/>
        <v>3.9929543270030381</v>
      </c>
      <c r="M1490" s="19">
        <f t="shared" si="1782"/>
        <v>0.15971817308012151</v>
      </c>
      <c r="N1490" s="19">
        <f t="shared" si="1783"/>
        <v>3.6854968438238043</v>
      </c>
      <c r="O1490" s="19">
        <f t="shared" si="1784"/>
        <v>0.14741987375295218</v>
      </c>
      <c r="P1490" s="19">
        <f t="shared" si="1785"/>
        <v>0.30713804683307366</v>
      </c>
      <c r="Q1490" s="19">
        <f t="shared" si="1786"/>
        <v>1.9166180769614583</v>
      </c>
      <c r="R1490" s="19">
        <f t="shared" si="1787"/>
        <v>1.4373437690912838</v>
      </c>
      <c r="S1490" s="19">
        <f t="shared" si="1788"/>
        <v>3.3539618460527421</v>
      </c>
      <c r="T1490" s="19">
        <f t="shared" si="1789"/>
        <v>0.13415847384210969</v>
      </c>
      <c r="U1490" s="21">
        <f t="shared" si="1790"/>
        <v>7.6784511708268424</v>
      </c>
    </row>
    <row r="1491" spans="1:21" ht="16" hidden="1" thickBot="1" x14ac:dyDescent="0.25">
      <c r="A1491" s="14"/>
      <c r="B1491" s="15"/>
      <c r="C1491" s="16"/>
      <c r="D1491" s="16"/>
      <c r="E1491" s="17"/>
      <c r="F1491" s="17"/>
      <c r="G1491" s="18"/>
      <c r="H1491" s="19"/>
      <c r="I1491" s="20"/>
      <c r="J1491" s="20"/>
      <c r="K1491" s="19"/>
      <c r="L1491" s="19"/>
      <c r="M1491" s="19"/>
      <c r="N1491" s="19"/>
      <c r="O1491" s="19"/>
      <c r="P1491" s="19"/>
      <c r="Q1491" s="19"/>
      <c r="R1491" s="19"/>
      <c r="S1491" s="19"/>
      <c r="T1491" s="19"/>
      <c r="U1491" s="21"/>
    </row>
    <row r="1492" spans="1:21" ht="16" hidden="1" thickBot="1" x14ac:dyDescent="0.25">
      <c r="A1492" s="14">
        <v>2016</v>
      </c>
      <c r="B1492" s="15" t="s">
        <v>38</v>
      </c>
      <c r="C1492" s="16" t="s">
        <v>22</v>
      </c>
      <c r="D1492" s="16" t="str">
        <f t="shared" ref="D1492:D1510" si="1791">A1492&amp;"_"&amp;B1492&amp;"_"&amp;C1492</f>
        <v>2016_2016 Sample Plot # 10_Avi</v>
      </c>
      <c r="E1492" s="17">
        <v>1.4</v>
      </c>
      <c r="F1492" s="17">
        <f t="shared" ref="F1492:F1555" si="1792">G1492/100</f>
        <v>0.9</v>
      </c>
      <c r="G1492" s="18">
        <v>90</v>
      </c>
      <c r="H1492" s="19">
        <f t="shared" si="1724"/>
        <v>0.73699999999999999</v>
      </c>
      <c r="I1492" s="20">
        <f t="shared" ref="I1492:I1555" si="1793">J1492/3.142</f>
        <v>73.7</v>
      </c>
      <c r="J1492" s="22">
        <v>231.56540000000001</v>
      </c>
      <c r="K1492" s="19">
        <f t="shared" ref="K1492:K1510" si="1794">2.14*(LOG(H1492,10))+0.2</f>
        <v>-8.3619575981629835E-2</v>
      </c>
      <c r="L1492" s="19">
        <f t="shared" ref="L1492:L1510" si="1795">10^K1492</f>
        <v>0.82486034221759941</v>
      </c>
      <c r="M1492" s="19">
        <f t="shared" ref="M1492:M1510" si="1796">L1492*40/1000</f>
        <v>3.2994413688703976E-2</v>
      </c>
      <c r="N1492" s="19">
        <f t="shared" ref="N1492:N1510" si="1797">0.923*L1492</f>
        <v>0.76134609586684432</v>
      </c>
      <c r="O1492" s="19">
        <f t="shared" ref="O1492:O1510" si="1798">N1492*40/1000</f>
        <v>3.0453843834673772E-2</v>
      </c>
      <c r="P1492" s="19">
        <f t="shared" ref="P1492:P1510" si="1799">M1492+O1492</f>
        <v>6.3448257523377752E-2</v>
      </c>
      <c r="Q1492" s="19">
        <f t="shared" ref="Q1492:Q1510" si="1800">L1492*0.48</f>
        <v>0.39593296426444768</v>
      </c>
      <c r="R1492" s="19">
        <f t="shared" ref="R1492:R1510" si="1801">N1492*0.39</f>
        <v>0.29692497738806928</v>
      </c>
      <c r="S1492" s="19">
        <f t="shared" ref="S1492:S1510" si="1802">R1492+Q1492</f>
        <v>0.69285794165251691</v>
      </c>
      <c r="T1492" s="19">
        <f t="shared" ref="T1492:T1510" si="1803">S1492*40/1000</f>
        <v>2.7714317666100677E-2</v>
      </c>
      <c r="U1492" s="21">
        <f t="shared" ref="U1492:U1510" si="1804">(L1492+N1492)</f>
        <v>1.5862064380844436</v>
      </c>
    </row>
    <row r="1493" spans="1:21" ht="16" hidden="1" thickBot="1" x14ac:dyDescent="0.25">
      <c r="A1493" s="14">
        <v>2016</v>
      </c>
      <c r="B1493" s="15" t="s">
        <v>38</v>
      </c>
      <c r="C1493" s="16" t="s">
        <v>22</v>
      </c>
      <c r="D1493" s="16" t="str">
        <f t="shared" si="1791"/>
        <v>2016_2016 Sample Plot # 10_Avi</v>
      </c>
      <c r="E1493" s="17">
        <v>1.3</v>
      </c>
      <c r="F1493" s="17">
        <f t="shared" si="1792"/>
        <v>0.94</v>
      </c>
      <c r="G1493" s="18">
        <v>94</v>
      </c>
      <c r="H1493" s="19">
        <f t="shared" si="1724"/>
        <v>0.67300954805856139</v>
      </c>
      <c r="I1493" s="20">
        <f t="shared" si="1793"/>
        <v>67.300954805856136</v>
      </c>
      <c r="J1493" s="22">
        <v>211.45959999999999</v>
      </c>
      <c r="K1493" s="19">
        <f t="shared" si="1794"/>
        <v>-0.16803457710894354</v>
      </c>
      <c r="L1493" s="19">
        <f t="shared" si="1795"/>
        <v>0.67914955879375871</v>
      </c>
      <c r="M1493" s="19">
        <f t="shared" si="1796"/>
        <v>2.7165982351750349E-2</v>
      </c>
      <c r="N1493" s="19">
        <f t="shared" si="1797"/>
        <v>0.62685504276663928</v>
      </c>
      <c r="O1493" s="19">
        <f t="shared" si="1798"/>
        <v>2.5074201710665569E-2</v>
      </c>
      <c r="P1493" s="19">
        <f t="shared" si="1799"/>
        <v>5.2240184062415915E-2</v>
      </c>
      <c r="Q1493" s="19">
        <f t="shared" si="1800"/>
        <v>0.32599178822100416</v>
      </c>
      <c r="R1493" s="19">
        <f t="shared" si="1801"/>
        <v>0.24447346667898934</v>
      </c>
      <c r="S1493" s="19">
        <f t="shared" si="1802"/>
        <v>0.57046525489999356</v>
      </c>
      <c r="T1493" s="19">
        <f t="shared" si="1803"/>
        <v>2.2818610195999744E-2</v>
      </c>
      <c r="U1493" s="21">
        <f t="shared" si="1804"/>
        <v>1.3060046015603981</v>
      </c>
    </row>
    <row r="1494" spans="1:21" ht="16" hidden="1" thickBot="1" x14ac:dyDescent="0.25">
      <c r="A1494" s="14">
        <v>2016</v>
      </c>
      <c r="B1494" s="15" t="s">
        <v>38</v>
      </c>
      <c r="C1494" s="16" t="s">
        <v>22</v>
      </c>
      <c r="D1494" s="16" t="str">
        <f t="shared" si="1791"/>
        <v>2016_2016 Sample Plot # 10_Avi</v>
      </c>
      <c r="E1494" s="17">
        <v>1.2</v>
      </c>
      <c r="F1494" s="17">
        <f t="shared" si="1792"/>
        <v>0.84</v>
      </c>
      <c r="G1494" s="18">
        <v>84</v>
      </c>
      <c r="H1494" s="19">
        <f t="shared" si="1724"/>
        <v>0.69701909611712276</v>
      </c>
      <c r="I1494" s="20">
        <f t="shared" si="1793"/>
        <v>69.701909611712281</v>
      </c>
      <c r="J1494" s="22">
        <v>219.0034</v>
      </c>
      <c r="K1494" s="19">
        <f t="shared" si="1794"/>
        <v>-0.13545639217179911</v>
      </c>
      <c r="L1494" s="19">
        <f t="shared" si="1795"/>
        <v>0.73205482567274571</v>
      </c>
      <c r="M1494" s="19">
        <f t="shared" si="1796"/>
        <v>2.928219302690983E-2</v>
      </c>
      <c r="N1494" s="19">
        <f t="shared" si="1797"/>
        <v>0.67568660409594428</v>
      </c>
      <c r="O1494" s="19">
        <f t="shared" si="1798"/>
        <v>2.7027464163837771E-2</v>
      </c>
      <c r="P1494" s="19">
        <f t="shared" si="1799"/>
        <v>5.6309657190747597E-2</v>
      </c>
      <c r="Q1494" s="19">
        <f t="shared" si="1800"/>
        <v>0.35138631632291795</v>
      </c>
      <c r="R1494" s="19">
        <f t="shared" si="1801"/>
        <v>0.26351777559741829</v>
      </c>
      <c r="S1494" s="19">
        <f t="shared" si="1802"/>
        <v>0.61490409192033624</v>
      </c>
      <c r="T1494" s="19">
        <f t="shared" si="1803"/>
        <v>2.459616367681345E-2</v>
      </c>
      <c r="U1494" s="21">
        <f t="shared" si="1804"/>
        <v>1.4077414297686901</v>
      </c>
    </row>
    <row r="1495" spans="1:21" ht="16" hidden="1" thickBot="1" x14ac:dyDescent="0.25">
      <c r="A1495" s="14">
        <v>2016</v>
      </c>
      <c r="B1495" s="15" t="s">
        <v>38</v>
      </c>
      <c r="C1495" s="16" t="s">
        <v>22</v>
      </c>
      <c r="D1495" s="16" t="str">
        <f t="shared" si="1791"/>
        <v>2016_2016 Sample Plot # 10_Avi</v>
      </c>
      <c r="E1495" s="17">
        <v>1.4</v>
      </c>
      <c r="F1495" s="17">
        <f t="shared" si="1792"/>
        <v>1.03</v>
      </c>
      <c r="G1495" s="18">
        <v>103</v>
      </c>
      <c r="H1495" s="19">
        <f t="shared" si="1724"/>
        <v>0.69351814131126677</v>
      </c>
      <c r="I1495" s="20">
        <f t="shared" si="1793"/>
        <v>69.351814131126673</v>
      </c>
      <c r="J1495" s="22">
        <v>217.9034</v>
      </c>
      <c r="K1495" s="19">
        <f t="shared" si="1794"/>
        <v>-0.1401362523640664</v>
      </c>
      <c r="L1495" s="19">
        <f t="shared" si="1795"/>
        <v>0.7242087165012383</v>
      </c>
      <c r="M1495" s="19">
        <f t="shared" si="1796"/>
        <v>2.8968348660049534E-2</v>
      </c>
      <c r="N1495" s="19">
        <f t="shared" si="1797"/>
        <v>0.66844464533064296</v>
      </c>
      <c r="O1495" s="19">
        <f t="shared" si="1798"/>
        <v>2.6737785813225719E-2</v>
      </c>
      <c r="P1495" s="19">
        <f t="shared" si="1799"/>
        <v>5.5706134473275257E-2</v>
      </c>
      <c r="Q1495" s="19">
        <f t="shared" si="1800"/>
        <v>0.34762018392059435</v>
      </c>
      <c r="R1495" s="19">
        <f t="shared" si="1801"/>
        <v>0.26069341167895077</v>
      </c>
      <c r="S1495" s="19">
        <f t="shared" si="1802"/>
        <v>0.60831359559954512</v>
      </c>
      <c r="T1495" s="19">
        <f t="shared" si="1803"/>
        <v>2.4332543823981805E-2</v>
      </c>
      <c r="U1495" s="21">
        <f t="shared" si="1804"/>
        <v>1.3926533618318813</v>
      </c>
    </row>
    <row r="1496" spans="1:21" ht="16" hidden="1" thickBot="1" x14ac:dyDescent="0.25">
      <c r="A1496" s="14">
        <v>2016</v>
      </c>
      <c r="B1496" s="15" t="s">
        <v>38</v>
      </c>
      <c r="C1496" s="16" t="s">
        <v>22</v>
      </c>
      <c r="D1496" s="16" t="str">
        <f t="shared" si="1791"/>
        <v>2016_2016 Sample Plot # 10_Avi</v>
      </c>
      <c r="E1496" s="17">
        <v>1.9</v>
      </c>
      <c r="F1496" s="17">
        <f t="shared" si="1792"/>
        <v>0.97</v>
      </c>
      <c r="G1496" s="18">
        <v>97</v>
      </c>
      <c r="H1496" s="19">
        <f t="shared" si="1724"/>
        <v>0.95700000000000018</v>
      </c>
      <c r="I1496" s="20">
        <f t="shared" si="1793"/>
        <v>95.700000000000017</v>
      </c>
      <c r="J1496" s="22">
        <v>300.68940000000003</v>
      </c>
      <c r="K1496" s="19">
        <f t="shared" si="1794"/>
        <v>0.15915154684244542</v>
      </c>
      <c r="L1496" s="19">
        <f t="shared" si="1795"/>
        <v>1.4426186647665107</v>
      </c>
      <c r="M1496" s="19">
        <f t="shared" si="1796"/>
        <v>5.7704746590660425E-2</v>
      </c>
      <c r="N1496" s="19">
        <f t="shared" si="1797"/>
        <v>1.3315370275794893</v>
      </c>
      <c r="O1496" s="19">
        <f t="shared" si="1798"/>
        <v>5.3261481103179575E-2</v>
      </c>
      <c r="P1496" s="19">
        <f t="shared" si="1799"/>
        <v>0.11096622769384</v>
      </c>
      <c r="Q1496" s="19">
        <f t="shared" si="1800"/>
        <v>0.69245695908792515</v>
      </c>
      <c r="R1496" s="19">
        <f t="shared" si="1801"/>
        <v>0.51929944075600087</v>
      </c>
      <c r="S1496" s="19">
        <f t="shared" si="1802"/>
        <v>1.211756399843926</v>
      </c>
      <c r="T1496" s="19">
        <f t="shared" si="1803"/>
        <v>4.8470255993757046E-2</v>
      </c>
      <c r="U1496" s="21">
        <f t="shared" si="1804"/>
        <v>2.774155692346</v>
      </c>
    </row>
    <row r="1497" spans="1:21" ht="16" hidden="1" thickBot="1" x14ac:dyDescent="0.25">
      <c r="A1497" s="14">
        <v>2016</v>
      </c>
      <c r="B1497" s="15" t="s">
        <v>38</v>
      </c>
      <c r="C1497" s="16" t="s">
        <v>22</v>
      </c>
      <c r="D1497" s="16" t="str">
        <f t="shared" si="1791"/>
        <v>2016_2016 Sample Plot # 10_Avi</v>
      </c>
      <c r="E1497" s="17">
        <v>1.3</v>
      </c>
      <c r="F1497" s="17">
        <f t="shared" si="1792"/>
        <v>0.64</v>
      </c>
      <c r="G1497" s="18">
        <v>64</v>
      </c>
      <c r="H1497" s="19">
        <f t="shared" si="1724"/>
        <v>0.81400000000000006</v>
      </c>
      <c r="I1497" s="20">
        <f t="shared" si="1793"/>
        <v>81.400000000000006</v>
      </c>
      <c r="J1497" s="22">
        <v>255.75880000000001</v>
      </c>
      <c r="K1497" s="19">
        <f t="shared" si="1794"/>
        <v>8.7362264628907393E-3</v>
      </c>
      <c r="L1497" s="19">
        <f t="shared" si="1795"/>
        <v>1.0203195931348781</v>
      </c>
      <c r="M1497" s="19">
        <f t="shared" si="1796"/>
        <v>4.0812783725395124E-2</v>
      </c>
      <c r="N1497" s="19">
        <f t="shared" si="1797"/>
        <v>0.94175498446349248</v>
      </c>
      <c r="O1497" s="19">
        <f t="shared" si="1798"/>
        <v>3.7670199378539701E-2</v>
      </c>
      <c r="P1497" s="19">
        <f t="shared" si="1799"/>
        <v>7.8482983103934825E-2</v>
      </c>
      <c r="Q1497" s="19">
        <f t="shared" si="1800"/>
        <v>0.48975340470474144</v>
      </c>
      <c r="R1497" s="19">
        <f t="shared" si="1801"/>
        <v>0.3672844439407621</v>
      </c>
      <c r="S1497" s="19">
        <f t="shared" si="1802"/>
        <v>0.85703784864550347</v>
      </c>
      <c r="T1497" s="19">
        <f t="shared" si="1803"/>
        <v>3.4281513945820137E-2</v>
      </c>
      <c r="U1497" s="21">
        <f t="shared" si="1804"/>
        <v>1.9620745775983706</v>
      </c>
    </row>
    <row r="1498" spans="1:21" ht="16" hidden="1" thickBot="1" x14ac:dyDescent="0.25">
      <c r="A1498" s="14">
        <v>2016</v>
      </c>
      <c r="B1498" s="15" t="s">
        <v>38</v>
      </c>
      <c r="C1498" s="16" t="s">
        <v>22</v>
      </c>
      <c r="D1498" s="16" t="str">
        <f t="shared" si="1791"/>
        <v>2016_2016 Sample Plot # 10_Avi</v>
      </c>
      <c r="E1498" s="17">
        <v>2.2000000000000002</v>
      </c>
      <c r="F1498" s="17">
        <f t="shared" si="1792"/>
        <v>1.7</v>
      </c>
      <c r="G1498" s="18">
        <v>170</v>
      </c>
      <c r="H1498" s="19">
        <f t="shared" si="1724"/>
        <v>1.32</v>
      </c>
      <c r="I1498" s="20">
        <f t="shared" si="1793"/>
        <v>132</v>
      </c>
      <c r="J1498" s="22">
        <v>414.74399999999997</v>
      </c>
      <c r="K1498" s="19">
        <f t="shared" si="1794"/>
        <v>0.45802821278051881</v>
      </c>
      <c r="L1498" s="19">
        <f t="shared" si="1795"/>
        <v>2.8709670806716865</v>
      </c>
      <c r="M1498" s="19">
        <f t="shared" si="1796"/>
        <v>0.11483868322686747</v>
      </c>
      <c r="N1498" s="19">
        <f t="shared" si="1797"/>
        <v>2.649902615459967</v>
      </c>
      <c r="O1498" s="19">
        <f t="shared" si="1798"/>
        <v>0.10599610461839867</v>
      </c>
      <c r="P1498" s="19">
        <f t="shared" si="1799"/>
        <v>0.22083478784526614</v>
      </c>
      <c r="Q1498" s="19">
        <f t="shared" si="1800"/>
        <v>1.3780641987224094</v>
      </c>
      <c r="R1498" s="19">
        <f t="shared" si="1801"/>
        <v>1.0334620200293871</v>
      </c>
      <c r="S1498" s="19">
        <f t="shared" si="1802"/>
        <v>2.4115262187517965</v>
      </c>
      <c r="T1498" s="19">
        <f t="shared" si="1803"/>
        <v>9.6461048750071859E-2</v>
      </c>
      <c r="U1498" s="21">
        <f t="shared" si="1804"/>
        <v>5.520869696131653</v>
      </c>
    </row>
    <row r="1499" spans="1:21" ht="16" hidden="1" thickBot="1" x14ac:dyDescent="0.25">
      <c r="A1499" s="14">
        <v>2016</v>
      </c>
      <c r="B1499" s="15" t="s">
        <v>38</v>
      </c>
      <c r="C1499" s="16" t="s">
        <v>22</v>
      </c>
      <c r="D1499" s="16" t="str">
        <f t="shared" si="1791"/>
        <v>2016_2016 Sample Plot # 10_Avi</v>
      </c>
      <c r="E1499" s="17">
        <v>1.5</v>
      </c>
      <c r="F1499" s="17">
        <f t="shared" si="1792"/>
        <v>1</v>
      </c>
      <c r="G1499" s="18">
        <v>100</v>
      </c>
      <c r="H1499" s="19">
        <f t="shared" ref="H1499:H1562" si="1805">I1499/100</f>
        <v>0.68651623169955456</v>
      </c>
      <c r="I1499" s="20">
        <f t="shared" si="1793"/>
        <v>68.651623169955457</v>
      </c>
      <c r="J1499" s="22">
        <v>215.70340000000002</v>
      </c>
      <c r="K1499" s="19">
        <f t="shared" si="1794"/>
        <v>-0.14956726666570774</v>
      </c>
      <c r="L1499" s="19">
        <f t="shared" si="1795"/>
        <v>0.70865153688273907</v>
      </c>
      <c r="M1499" s="19">
        <f t="shared" si="1796"/>
        <v>2.8346061475309561E-2</v>
      </c>
      <c r="N1499" s="19">
        <f t="shared" si="1797"/>
        <v>0.65408536854276822</v>
      </c>
      <c r="O1499" s="19">
        <f t="shared" si="1798"/>
        <v>2.6163414741710727E-2</v>
      </c>
      <c r="P1499" s="19">
        <f t="shared" si="1799"/>
        <v>5.4509476217020292E-2</v>
      </c>
      <c r="Q1499" s="19">
        <f t="shared" si="1800"/>
        <v>0.34015273770371474</v>
      </c>
      <c r="R1499" s="19">
        <f t="shared" si="1801"/>
        <v>0.2550932937316796</v>
      </c>
      <c r="S1499" s="19">
        <f t="shared" si="1802"/>
        <v>0.59524603143539434</v>
      </c>
      <c r="T1499" s="19">
        <f t="shared" si="1803"/>
        <v>2.3809841257415774E-2</v>
      </c>
      <c r="U1499" s="21">
        <f t="shared" si="1804"/>
        <v>1.3627369054255074</v>
      </c>
    </row>
    <row r="1500" spans="1:21" ht="16" hidden="1" thickBot="1" x14ac:dyDescent="0.25">
      <c r="A1500" s="14">
        <v>2016</v>
      </c>
      <c r="B1500" s="15" t="s">
        <v>38</v>
      </c>
      <c r="C1500" s="16" t="s">
        <v>22</v>
      </c>
      <c r="D1500" s="16" t="str">
        <f t="shared" si="1791"/>
        <v>2016_2016 Sample Plot # 10_Avi</v>
      </c>
      <c r="E1500" s="17">
        <v>1.6</v>
      </c>
      <c r="F1500" s="17">
        <f t="shared" si="1792"/>
        <v>1.02</v>
      </c>
      <c r="G1500" s="18">
        <v>102</v>
      </c>
      <c r="H1500" s="19">
        <f t="shared" si="1805"/>
        <v>0.67300954805856139</v>
      </c>
      <c r="I1500" s="20">
        <f t="shared" si="1793"/>
        <v>67.300954805856136</v>
      </c>
      <c r="J1500" s="22">
        <v>211.45959999999999</v>
      </c>
      <c r="K1500" s="19">
        <f t="shared" si="1794"/>
        <v>-0.16803457710894354</v>
      </c>
      <c r="L1500" s="19">
        <f t="shared" si="1795"/>
        <v>0.67914955879375871</v>
      </c>
      <c r="M1500" s="19">
        <f t="shared" si="1796"/>
        <v>2.7165982351750349E-2</v>
      </c>
      <c r="N1500" s="19">
        <f t="shared" si="1797"/>
        <v>0.62685504276663928</v>
      </c>
      <c r="O1500" s="19">
        <f t="shared" si="1798"/>
        <v>2.5074201710665569E-2</v>
      </c>
      <c r="P1500" s="19">
        <f t="shared" si="1799"/>
        <v>5.2240184062415915E-2</v>
      </c>
      <c r="Q1500" s="19">
        <f t="shared" si="1800"/>
        <v>0.32599178822100416</v>
      </c>
      <c r="R1500" s="19">
        <f t="shared" si="1801"/>
        <v>0.24447346667898934</v>
      </c>
      <c r="S1500" s="19">
        <f t="shared" si="1802"/>
        <v>0.57046525489999356</v>
      </c>
      <c r="T1500" s="19">
        <f t="shared" si="1803"/>
        <v>2.2818610195999744E-2</v>
      </c>
      <c r="U1500" s="21">
        <f t="shared" si="1804"/>
        <v>1.3060046015603981</v>
      </c>
    </row>
    <row r="1501" spans="1:21" ht="16" hidden="1" thickBot="1" x14ac:dyDescent="0.25">
      <c r="A1501" s="14">
        <v>2016</v>
      </c>
      <c r="B1501" s="15" t="s">
        <v>38</v>
      </c>
      <c r="C1501" s="16" t="s">
        <v>22</v>
      </c>
      <c r="D1501" s="16" t="str">
        <f t="shared" si="1791"/>
        <v>2016_2016 Sample Plot # 10_Avi</v>
      </c>
      <c r="E1501" s="17">
        <v>1.7</v>
      </c>
      <c r="F1501" s="17">
        <f t="shared" si="1792"/>
        <v>1.03</v>
      </c>
      <c r="G1501" s="18">
        <v>103</v>
      </c>
      <c r="H1501" s="19">
        <f t="shared" si="1805"/>
        <v>1.76</v>
      </c>
      <c r="I1501" s="20">
        <f t="shared" si="1793"/>
        <v>176</v>
      </c>
      <c r="J1501" s="22">
        <v>552.99199999999996</v>
      </c>
      <c r="K1501" s="19">
        <f t="shared" si="1794"/>
        <v>0.72539710912228061</v>
      </c>
      <c r="L1501" s="19">
        <f t="shared" si="1795"/>
        <v>5.3137009504618158</v>
      </c>
      <c r="M1501" s="19">
        <f t="shared" si="1796"/>
        <v>0.21254803801847263</v>
      </c>
      <c r="N1501" s="19">
        <f t="shared" si="1797"/>
        <v>4.9045459772762561</v>
      </c>
      <c r="O1501" s="19">
        <f t="shared" si="1798"/>
        <v>0.19618183909105025</v>
      </c>
      <c r="P1501" s="19">
        <f t="shared" si="1799"/>
        <v>0.40872987710952291</v>
      </c>
      <c r="Q1501" s="19">
        <f t="shared" si="1800"/>
        <v>2.5505764562216715</v>
      </c>
      <c r="R1501" s="19">
        <f t="shared" si="1801"/>
        <v>1.9127729311377399</v>
      </c>
      <c r="S1501" s="19">
        <f t="shared" si="1802"/>
        <v>4.4633493873594112</v>
      </c>
      <c r="T1501" s="19">
        <f t="shared" si="1803"/>
        <v>0.17853397549437644</v>
      </c>
      <c r="U1501" s="21">
        <f t="shared" si="1804"/>
        <v>10.218246927738072</v>
      </c>
    </row>
    <row r="1502" spans="1:21" ht="16" hidden="1" thickBot="1" x14ac:dyDescent="0.25">
      <c r="A1502" s="14">
        <v>2016</v>
      </c>
      <c r="B1502" s="15" t="s">
        <v>38</v>
      </c>
      <c r="C1502" s="16" t="s">
        <v>22</v>
      </c>
      <c r="D1502" s="16" t="str">
        <f t="shared" si="1791"/>
        <v>2016_2016 Sample Plot # 10_Avi</v>
      </c>
      <c r="E1502" s="17">
        <v>1.3</v>
      </c>
      <c r="F1502" s="17">
        <f t="shared" si="1792"/>
        <v>1.02</v>
      </c>
      <c r="G1502" s="18">
        <v>102</v>
      </c>
      <c r="H1502" s="19">
        <f t="shared" si="1805"/>
        <v>1.7490000000000001</v>
      </c>
      <c r="I1502" s="20">
        <f t="shared" si="1793"/>
        <v>174.9</v>
      </c>
      <c r="J1502" s="22">
        <v>549.53579999999999</v>
      </c>
      <c r="K1502" s="19">
        <f t="shared" si="1794"/>
        <v>0.7195701922843678</v>
      </c>
      <c r="L1502" s="19">
        <f t="shared" si="1795"/>
        <v>5.2428833158506061</v>
      </c>
      <c r="M1502" s="19">
        <f t="shared" si="1796"/>
        <v>0.20971533263402423</v>
      </c>
      <c r="N1502" s="19">
        <f t="shared" si="1797"/>
        <v>4.8391813005301092</v>
      </c>
      <c r="O1502" s="19">
        <f t="shared" si="1798"/>
        <v>0.19356725202120437</v>
      </c>
      <c r="P1502" s="19">
        <f t="shared" si="1799"/>
        <v>0.40328258465522859</v>
      </c>
      <c r="Q1502" s="19">
        <f t="shared" si="1800"/>
        <v>2.5165839916082908</v>
      </c>
      <c r="R1502" s="19">
        <f t="shared" si="1801"/>
        <v>1.8872807072067426</v>
      </c>
      <c r="S1502" s="19">
        <f t="shared" si="1802"/>
        <v>4.403864698815033</v>
      </c>
      <c r="T1502" s="19">
        <f t="shared" si="1803"/>
        <v>0.17615458795260133</v>
      </c>
      <c r="U1502" s="21">
        <f t="shared" si="1804"/>
        <v>10.082064616380716</v>
      </c>
    </row>
    <row r="1503" spans="1:21" ht="16" hidden="1" thickBot="1" x14ac:dyDescent="0.25">
      <c r="A1503" s="14">
        <v>2016</v>
      </c>
      <c r="B1503" s="15" t="s">
        <v>38</v>
      </c>
      <c r="C1503" s="16" t="s">
        <v>22</v>
      </c>
      <c r="D1503" s="16" t="str">
        <f t="shared" si="1791"/>
        <v>2016_2016 Sample Plot # 10_Avi</v>
      </c>
      <c r="E1503" s="17">
        <v>1.4</v>
      </c>
      <c r="F1503" s="17">
        <f t="shared" si="1792"/>
        <v>0.71</v>
      </c>
      <c r="G1503" s="18">
        <v>71</v>
      </c>
      <c r="H1503" s="19">
        <f t="shared" si="1805"/>
        <v>0.69900763844684921</v>
      </c>
      <c r="I1503" s="20">
        <f t="shared" si="1793"/>
        <v>69.900763844684917</v>
      </c>
      <c r="J1503" s="22">
        <v>219.62820000000002</v>
      </c>
      <c r="K1503" s="19">
        <f t="shared" si="1794"/>
        <v>-0.1328086878830827</v>
      </c>
      <c r="L1503" s="19">
        <f t="shared" si="1795"/>
        <v>0.7365314773125744</v>
      </c>
      <c r="M1503" s="19">
        <f t="shared" si="1796"/>
        <v>2.9461259092502978E-2</v>
      </c>
      <c r="N1503" s="19">
        <f t="shared" si="1797"/>
        <v>0.67981855355950616</v>
      </c>
      <c r="O1503" s="19">
        <f t="shared" si="1798"/>
        <v>2.7192742142380245E-2</v>
      </c>
      <c r="P1503" s="19">
        <f t="shared" si="1799"/>
        <v>5.6654001234883219E-2</v>
      </c>
      <c r="Q1503" s="19">
        <f t="shared" si="1800"/>
        <v>0.35353510911003572</v>
      </c>
      <c r="R1503" s="19">
        <f t="shared" si="1801"/>
        <v>0.26512923588820742</v>
      </c>
      <c r="S1503" s="19">
        <f t="shared" si="1802"/>
        <v>0.61866434499824319</v>
      </c>
      <c r="T1503" s="19">
        <f t="shared" si="1803"/>
        <v>2.4746573799929727E-2</v>
      </c>
      <c r="U1503" s="21">
        <f t="shared" si="1804"/>
        <v>1.4163500308720804</v>
      </c>
    </row>
    <row r="1504" spans="1:21" ht="16" hidden="1" thickBot="1" x14ac:dyDescent="0.25">
      <c r="A1504" s="14">
        <v>2016</v>
      </c>
      <c r="B1504" s="15" t="s">
        <v>38</v>
      </c>
      <c r="C1504" s="16" t="s">
        <v>22</v>
      </c>
      <c r="D1504" s="16" t="str">
        <f t="shared" si="1791"/>
        <v>2016_2016 Sample Plot # 10_Avi</v>
      </c>
      <c r="E1504" s="17">
        <v>3.8</v>
      </c>
      <c r="F1504" s="17">
        <f t="shared" si="1792"/>
        <v>1.67</v>
      </c>
      <c r="G1504" s="18">
        <v>167</v>
      </c>
      <c r="H1504" s="19">
        <f t="shared" si="1805"/>
        <v>1.595</v>
      </c>
      <c r="I1504" s="20">
        <f t="shared" si="1793"/>
        <v>159.5</v>
      </c>
      <c r="J1504" s="22">
        <v>501.149</v>
      </c>
      <c r="K1504" s="19">
        <f t="shared" si="1794"/>
        <v>0.63390787102144786</v>
      </c>
      <c r="L1504" s="19">
        <f t="shared" si="1795"/>
        <v>4.3043529049627205</v>
      </c>
      <c r="M1504" s="19">
        <f t="shared" si="1796"/>
        <v>0.17217411619850881</v>
      </c>
      <c r="N1504" s="19">
        <f t="shared" si="1797"/>
        <v>3.972917731280591</v>
      </c>
      <c r="O1504" s="19">
        <f t="shared" si="1798"/>
        <v>0.15891670925122364</v>
      </c>
      <c r="P1504" s="19">
        <f t="shared" si="1799"/>
        <v>0.33109082544973245</v>
      </c>
      <c r="Q1504" s="19">
        <f t="shared" si="1800"/>
        <v>2.0660893943821059</v>
      </c>
      <c r="R1504" s="19">
        <f t="shared" si="1801"/>
        <v>1.5494379151994306</v>
      </c>
      <c r="S1504" s="19">
        <f t="shared" si="1802"/>
        <v>3.6155273095815366</v>
      </c>
      <c r="T1504" s="19">
        <f t="shared" si="1803"/>
        <v>0.14462109238326146</v>
      </c>
      <c r="U1504" s="21">
        <f t="shared" si="1804"/>
        <v>8.2772706362433119</v>
      </c>
    </row>
    <row r="1505" spans="1:21" ht="16" hidden="1" thickBot="1" x14ac:dyDescent="0.25">
      <c r="A1505" s="14">
        <v>2016</v>
      </c>
      <c r="B1505" s="15" t="s">
        <v>38</v>
      </c>
      <c r="C1505" s="16" t="s">
        <v>22</v>
      </c>
      <c r="D1505" s="16" t="str">
        <f t="shared" si="1791"/>
        <v>2016_2016 Sample Plot # 10_Avi</v>
      </c>
      <c r="E1505" s="17">
        <v>2.7</v>
      </c>
      <c r="F1505" s="17">
        <f t="shared" si="1792"/>
        <v>0.8</v>
      </c>
      <c r="G1505" s="18">
        <v>80</v>
      </c>
      <c r="H1505" s="19">
        <f t="shared" si="1805"/>
        <v>1.012</v>
      </c>
      <c r="I1505" s="20">
        <f t="shared" si="1793"/>
        <v>101.2</v>
      </c>
      <c r="J1505" s="22">
        <v>317.97039999999998</v>
      </c>
      <c r="K1505" s="19">
        <f t="shared" si="1794"/>
        <v>0.21108629675808988</v>
      </c>
      <c r="L1505" s="19">
        <f t="shared" si="1795"/>
        <v>1.6258717935317113</v>
      </c>
      <c r="M1505" s="19">
        <f t="shared" si="1796"/>
        <v>6.5034871741268444E-2</v>
      </c>
      <c r="N1505" s="19">
        <f t="shared" si="1797"/>
        <v>1.5006796654297696</v>
      </c>
      <c r="O1505" s="19">
        <f t="shared" si="1798"/>
        <v>6.0027186617190788E-2</v>
      </c>
      <c r="P1505" s="19">
        <f t="shared" si="1799"/>
        <v>0.12506205835845924</v>
      </c>
      <c r="Q1505" s="19">
        <f t="shared" si="1800"/>
        <v>0.78041846089522138</v>
      </c>
      <c r="R1505" s="19">
        <f t="shared" si="1801"/>
        <v>0.58526506951761015</v>
      </c>
      <c r="S1505" s="19">
        <f t="shared" si="1802"/>
        <v>1.3656835304128316</v>
      </c>
      <c r="T1505" s="19">
        <f t="shared" si="1803"/>
        <v>5.4627341216513269E-2</v>
      </c>
      <c r="U1505" s="21">
        <f t="shared" si="1804"/>
        <v>3.1265514589614809</v>
      </c>
    </row>
    <row r="1506" spans="1:21" ht="16" hidden="1" thickBot="1" x14ac:dyDescent="0.25">
      <c r="A1506" s="14">
        <v>2016</v>
      </c>
      <c r="B1506" s="15" t="s">
        <v>38</v>
      </c>
      <c r="C1506" s="16" t="s">
        <v>22</v>
      </c>
      <c r="D1506" s="16" t="str">
        <f t="shared" si="1791"/>
        <v>2016_2016 Sample Plot # 10_Avi</v>
      </c>
      <c r="E1506" s="17">
        <v>1.7</v>
      </c>
      <c r="F1506" s="17">
        <f t="shared" si="1792"/>
        <v>0.95</v>
      </c>
      <c r="G1506" s="18">
        <v>95</v>
      </c>
      <c r="H1506" s="19">
        <f t="shared" si="1805"/>
        <v>0.84699999999999998</v>
      </c>
      <c r="I1506" s="20">
        <f t="shared" si="1793"/>
        <v>84.7</v>
      </c>
      <c r="J1506" s="22">
        <v>266.12740000000002</v>
      </c>
      <c r="K1506" s="19">
        <f t="shared" si="1794"/>
        <v>4.5670498107712787E-2</v>
      </c>
      <c r="L1506" s="19">
        <f t="shared" si="1795"/>
        <v>1.1108885694831321</v>
      </c>
      <c r="M1506" s="19">
        <f t="shared" si="1796"/>
        <v>4.4435542779325279E-2</v>
      </c>
      <c r="N1506" s="19">
        <f t="shared" si="1797"/>
        <v>1.0253501496329309</v>
      </c>
      <c r="O1506" s="19">
        <f t="shared" si="1798"/>
        <v>4.1014005985317244E-2</v>
      </c>
      <c r="P1506" s="19">
        <f t="shared" si="1799"/>
        <v>8.544954876464253E-2</v>
      </c>
      <c r="Q1506" s="19">
        <f t="shared" si="1800"/>
        <v>0.53322651335190341</v>
      </c>
      <c r="R1506" s="19">
        <f t="shared" si="1801"/>
        <v>0.39988655835684306</v>
      </c>
      <c r="S1506" s="19">
        <f t="shared" si="1802"/>
        <v>0.93311307170874647</v>
      </c>
      <c r="T1506" s="19">
        <f t="shared" si="1803"/>
        <v>3.7324522868349856E-2</v>
      </c>
      <c r="U1506" s="21">
        <f t="shared" si="1804"/>
        <v>2.1362387191160632</v>
      </c>
    </row>
    <row r="1507" spans="1:21" ht="16" hidden="1" thickBot="1" x14ac:dyDescent="0.25">
      <c r="A1507" s="14">
        <v>2016</v>
      </c>
      <c r="B1507" s="15" t="s">
        <v>38</v>
      </c>
      <c r="C1507" s="16" t="s">
        <v>22</v>
      </c>
      <c r="D1507" s="16" t="str">
        <f t="shared" si="1791"/>
        <v>2016_2016 Sample Plot # 10_Avi</v>
      </c>
      <c r="E1507" s="17">
        <v>1.9</v>
      </c>
      <c r="F1507" s="17">
        <f t="shared" si="1792"/>
        <v>0.87</v>
      </c>
      <c r="G1507" s="18">
        <v>87</v>
      </c>
      <c r="H1507" s="19">
        <f t="shared" si="1805"/>
        <v>0.69500954805856152</v>
      </c>
      <c r="I1507" s="20">
        <f t="shared" si="1793"/>
        <v>69.500954805856153</v>
      </c>
      <c r="J1507" s="22">
        <v>218.37200000000004</v>
      </c>
      <c r="K1507" s="19">
        <f t="shared" si="1794"/>
        <v>-0.1381397501037494</v>
      </c>
      <c r="L1507" s="19">
        <f t="shared" si="1795"/>
        <v>0.72754565249215297</v>
      </c>
      <c r="M1507" s="19">
        <f t="shared" si="1796"/>
        <v>2.9101826099686118E-2</v>
      </c>
      <c r="N1507" s="19">
        <f t="shared" si="1797"/>
        <v>0.67152463725025724</v>
      </c>
      <c r="O1507" s="19">
        <f t="shared" si="1798"/>
        <v>2.686098549001029E-2</v>
      </c>
      <c r="P1507" s="19">
        <f t="shared" si="1799"/>
        <v>5.5962811589696404E-2</v>
      </c>
      <c r="Q1507" s="19">
        <f t="shared" si="1800"/>
        <v>0.34922191319623341</v>
      </c>
      <c r="R1507" s="19">
        <f t="shared" si="1801"/>
        <v>0.26189460852760033</v>
      </c>
      <c r="S1507" s="19">
        <f t="shared" si="1802"/>
        <v>0.61111652172383368</v>
      </c>
      <c r="T1507" s="19">
        <f t="shared" si="1803"/>
        <v>2.444466086895335E-2</v>
      </c>
      <c r="U1507" s="21">
        <f t="shared" si="1804"/>
        <v>1.3990702897424101</v>
      </c>
    </row>
    <row r="1508" spans="1:21" ht="16" hidden="1" thickBot="1" x14ac:dyDescent="0.25">
      <c r="A1508" s="14">
        <v>2016</v>
      </c>
      <c r="B1508" s="15" t="s">
        <v>38</v>
      </c>
      <c r="C1508" s="16" t="s">
        <v>22</v>
      </c>
      <c r="D1508" s="16" t="str">
        <f t="shared" si="1791"/>
        <v>2016_2016 Sample Plot # 10_Avi</v>
      </c>
      <c r="E1508" s="17">
        <v>1.9</v>
      </c>
      <c r="F1508" s="17">
        <f t="shared" si="1792"/>
        <v>0.86</v>
      </c>
      <c r="G1508" s="18">
        <v>86</v>
      </c>
      <c r="H1508" s="19">
        <f t="shared" si="1805"/>
        <v>0.67100000000000004</v>
      </c>
      <c r="I1508" s="20">
        <f t="shared" si="1793"/>
        <v>67.100000000000009</v>
      </c>
      <c r="J1508" s="22">
        <v>210.82820000000001</v>
      </c>
      <c r="K1508" s="19">
        <f t="shared" si="1794"/>
        <v>-0.1708138068383569</v>
      </c>
      <c r="L1508" s="19">
        <f t="shared" si="1795"/>
        <v>0.67481727713013318</v>
      </c>
      <c r="M1508" s="19">
        <f t="shared" si="1796"/>
        <v>2.6992691085205325E-2</v>
      </c>
      <c r="N1508" s="19">
        <f t="shared" si="1797"/>
        <v>0.6228563467911129</v>
      </c>
      <c r="O1508" s="19">
        <f t="shared" si="1798"/>
        <v>2.4914253871644514E-2</v>
      </c>
      <c r="P1508" s="19">
        <f t="shared" si="1799"/>
        <v>5.1906944956849839E-2</v>
      </c>
      <c r="Q1508" s="19">
        <f t="shared" si="1800"/>
        <v>0.32391229302246394</v>
      </c>
      <c r="R1508" s="19">
        <f t="shared" si="1801"/>
        <v>0.24291397524853403</v>
      </c>
      <c r="S1508" s="19">
        <f t="shared" si="1802"/>
        <v>0.56682626827099791</v>
      </c>
      <c r="T1508" s="19">
        <f t="shared" si="1803"/>
        <v>2.267305073083992E-2</v>
      </c>
      <c r="U1508" s="21">
        <f t="shared" si="1804"/>
        <v>1.2976736239212461</v>
      </c>
    </row>
    <row r="1509" spans="1:21" ht="16" hidden="1" thickBot="1" x14ac:dyDescent="0.25">
      <c r="A1509" s="14">
        <v>2016</v>
      </c>
      <c r="B1509" s="15" t="s">
        <v>38</v>
      </c>
      <c r="C1509" s="16" t="s">
        <v>22</v>
      </c>
      <c r="D1509" s="16" t="str">
        <f t="shared" si="1791"/>
        <v>2016_2016 Sample Plot # 10_Avi</v>
      </c>
      <c r="E1509" s="17">
        <v>2.2000000000000002</v>
      </c>
      <c r="F1509" s="17">
        <f t="shared" si="1792"/>
        <v>0.96</v>
      </c>
      <c r="G1509" s="18">
        <v>96</v>
      </c>
      <c r="H1509" s="19">
        <f t="shared" si="1805"/>
        <v>0.99</v>
      </c>
      <c r="I1509" s="20">
        <f t="shared" si="1793"/>
        <v>99</v>
      </c>
      <c r="J1509" s="22">
        <v>311.05799999999999</v>
      </c>
      <c r="K1509" s="19">
        <f t="shared" si="1794"/>
        <v>0.19065931643875683</v>
      </c>
      <c r="L1509" s="19">
        <f t="shared" si="1795"/>
        <v>1.5511697130009074</v>
      </c>
      <c r="M1509" s="19">
        <f t="shared" si="1796"/>
        <v>6.2046788520036304E-2</v>
      </c>
      <c r="N1509" s="19">
        <f t="shared" si="1797"/>
        <v>1.4317296450998376</v>
      </c>
      <c r="O1509" s="19">
        <f t="shared" si="1798"/>
        <v>5.7269185803993504E-2</v>
      </c>
      <c r="P1509" s="19">
        <f t="shared" si="1799"/>
        <v>0.11931597432402981</v>
      </c>
      <c r="Q1509" s="19">
        <f t="shared" si="1800"/>
        <v>0.74456146224043551</v>
      </c>
      <c r="R1509" s="19">
        <f t="shared" si="1801"/>
        <v>0.55837456158893672</v>
      </c>
      <c r="S1509" s="19">
        <f t="shared" si="1802"/>
        <v>1.3029360238293721</v>
      </c>
      <c r="T1509" s="19">
        <f t="shared" si="1803"/>
        <v>5.2117440953174887E-2</v>
      </c>
      <c r="U1509" s="21">
        <f t="shared" si="1804"/>
        <v>2.9828993581007452</v>
      </c>
    </row>
    <row r="1510" spans="1:21" ht="16" hidden="1" thickBot="1" x14ac:dyDescent="0.25">
      <c r="A1510" s="14">
        <v>2016</v>
      </c>
      <c r="B1510" s="15" t="s">
        <v>38</v>
      </c>
      <c r="C1510" s="16" t="s">
        <v>22</v>
      </c>
      <c r="D1510" s="16" t="str">
        <f t="shared" si="1791"/>
        <v>2016_2016 Sample Plot # 10_Avi</v>
      </c>
      <c r="E1510" s="17">
        <v>3.1</v>
      </c>
      <c r="F1510" s="17">
        <f t="shared" si="1792"/>
        <v>1.1000000000000001</v>
      </c>
      <c r="G1510" s="18">
        <v>110</v>
      </c>
      <c r="H1510" s="19">
        <f t="shared" si="1805"/>
        <v>1.3860000000000001</v>
      </c>
      <c r="I1510" s="20">
        <f t="shared" si="1793"/>
        <v>138.60000000000002</v>
      </c>
      <c r="J1510" s="22">
        <v>435.48120000000006</v>
      </c>
      <c r="K1510" s="19">
        <f t="shared" si="1794"/>
        <v>0.50337331279018627</v>
      </c>
      <c r="L1510" s="19">
        <f t="shared" si="1795"/>
        <v>3.1869357851672966</v>
      </c>
      <c r="M1510" s="19">
        <f t="shared" si="1796"/>
        <v>0.12747743140669188</v>
      </c>
      <c r="N1510" s="19">
        <f t="shared" si="1797"/>
        <v>2.9415417297094151</v>
      </c>
      <c r="O1510" s="19">
        <f t="shared" si="1798"/>
        <v>0.1176616691883766</v>
      </c>
      <c r="P1510" s="19">
        <f t="shared" si="1799"/>
        <v>0.24513910059506849</v>
      </c>
      <c r="Q1510" s="19">
        <f t="shared" si="1800"/>
        <v>1.5297291768803023</v>
      </c>
      <c r="R1510" s="19">
        <f t="shared" si="1801"/>
        <v>1.147201274586672</v>
      </c>
      <c r="S1510" s="19">
        <f t="shared" si="1802"/>
        <v>2.6769304514669745</v>
      </c>
      <c r="T1510" s="19">
        <f t="shared" si="1803"/>
        <v>0.10707721805867898</v>
      </c>
      <c r="U1510" s="21">
        <f t="shared" si="1804"/>
        <v>6.1284775148767121</v>
      </c>
    </row>
    <row r="1511" spans="1:21" ht="16" hidden="1" thickBot="1" x14ac:dyDescent="0.25">
      <c r="A1511" s="14"/>
      <c r="B1511" s="15"/>
      <c r="C1511" s="16"/>
      <c r="D1511" s="16"/>
      <c r="E1511" s="17"/>
      <c r="F1511" s="17"/>
      <c r="G1511" s="18"/>
      <c r="H1511" s="19"/>
      <c r="I1511" s="20"/>
      <c r="J1511" s="20"/>
      <c r="K1511" s="19"/>
      <c r="L1511" s="19"/>
      <c r="M1511" s="19"/>
      <c r="N1511" s="19"/>
      <c r="O1511" s="19"/>
      <c r="P1511" s="19"/>
      <c r="Q1511" s="19"/>
      <c r="R1511" s="19"/>
      <c r="S1511" s="19"/>
      <c r="T1511" s="19"/>
      <c r="U1511" s="21"/>
    </row>
    <row r="1512" spans="1:21" ht="16" hidden="1" thickBot="1" x14ac:dyDescent="0.25">
      <c r="A1512" s="14">
        <v>2016</v>
      </c>
      <c r="B1512" s="15" t="s">
        <v>38</v>
      </c>
      <c r="C1512" s="16" t="s">
        <v>22</v>
      </c>
      <c r="D1512" s="16" t="str">
        <f>A1512&amp;"_"&amp;B1512&amp;"_"&amp;C1512</f>
        <v>2016_2016 Sample Plot # 10_Avi</v>
      </c>
      <c r="E1512" s="17">
        <v>4.7</v>
      </c>
      <c r="F1512" s="17">
        <f t="shared" si="1792"/>
        <v>1.05</v>
      </c>
      <c r="G1512" s="18">
        <v>105</v>
      </c>
      <c r="H1512" s="19">
        <f t="shared" si="1805"/>
        <v>2.2880000000000003</v>
      </c>
      <c r="I1512" s="20">
        <f t="shared" si="1793"/>
        <v>228.8</v>
      </c>
      <c r="J1512" s="22">
        <v>718.88959999999997</v>
      </c>
      <c r="K1512" s="19">
        <f t="shared" ref="K1512:K1513" si="1806">2.14*(LOG(H1512,10))+0.2</f>
        <v>0.9692358830589114</v>
      </c>
      <c r="L1512" s="19">
        <f t="shared" ref="L1512:L1513" si="1807">10^K1512</f>
        <v>9.3161373552248001</v>
      </c>
      <c r="M1512" s="19">
        <f t="shared" ref="M1512:M1513" si="1808">L1512*40/1000</f>
        <v>0.37264549420899196</v>
      </c>
      <c r="N1512" s="19">
        <f t="shared" ref="N1512:N1513" si="1809">0.923*L1512</f>
        <v>8.5987947788724917</v>
      </c>
      <c r="O1512" s="19">
        <f t="shared" ref="O1512:O1513" si="1810">N1512*40/1000</f>
        <v>0.34395179115489966</v>
      </c>
      <c r="P1512" s="19">
        <f t="shared" ref="P1512:P1513" si="1811">M1512+O1512</f>
        <v>0.71659728536389156</v>
      </c>
      <c r="Q1512" s="19">
        <f t="shared" ref="Q1512:Q1513" si="1812">L1512*0.48</f>
        <v>4.4717459305079039</v>
      </c>
      <c r="R1512" s="19">
        <f t="shared" ref="R1512:R1513" si="1813">N1512*0.39</f>
        <v>3.353529963760272</v>
      </c>
      <c r="S1512" s="19">
        <f t="shared" ref="S1512:S1513" si="1814">R1512+Q1512</f>
        <v>7.8252758942681755</v>
      </c>
      <c r="T1512" s="19">
        <f t="shared" ref="T1512:T1513" si="1815">S1512*40/1000</f>
        <v>0.31301103577072703</v>
      </c>
      <c r="U1512" s="21">
        <f t="shared" ref="U1512:U1513" si="1816">(L1512+N1512)</f>
        <v>17.914932134097292</v>
      </c>
    </row>
    <row r="1513" spans="1:21" ht="16" hidden="1" thickBot="1" x14ac:dyDescent="0.25">
      <c r="A1513" s="14">
        <v>2016</v>
      </c>
      <c r="B1513" s="15" t="s">
        <v>38</v>
      </c>
      <c r="C1513" s="16" t="s">
        <v>22</v>
      </c>
      <c r="D1513" s="16" t="str">
        <f>A1513&amp;"_"&amp;B1513&amp;"_"&amp;C1513</f>
        <v>2016_2016 Sample Plot # 10_Avi</v>
      </c>
      <c r="E1513" s="17">
        <v>2.8</v>
      </c>
      <c r="F1513" s="17">
        <f t="shared" si="1792"/>
        <v>1.18</v>
      </c>
      <c r="G1513" s="18">
        <v>118</v>
      </c>
      <c r="H1513" s="19">
        <f t="shared" si="1805"/>
        <v>1.2100000000000002</v>
      </c>
      <c r="I1513" s="20">
        <f t="shared" si="1793"/>
        <v>121.00000000000001</v>
      </c>
      <c r="J1513" s="22">
        <v>380.18200000000002</v>
      </c>
      <c r="K1513" s="19">
        <f t="shared" si="1806"/>
        <v>0.3771606924772033</v>
      </c>
      <c r="L1513" s="19">
        <f t="shared" si="1807"/>
        <v>2.3832011099622754</v>
      </c>
      <c r="M1513" s="19">
        <f t="shared" si="1808"/>
        <v>9.5328044398491019E-2</v>
      </c>
      <c r="N1513" s="19">
        <f t="shared" si="1809"/>
        <v>2.1996946244951805</v>
      </c>
      <c r="O1513" s="19">
        <f t="shared" si="1810"/>
        <v>8.7987784979807221E-2</v>
      </c>
      <c r="P1513" s="19">
        <f t="shared" si="1811"/>
        <v>0.18331582937829824</v>
      </c>
      <c r="Q1513" s="19">
        <f t="shared" si="1812"/>
        <v>1.1439365327818922</v>
      </c>
      <c r="R1513" s="19">
        <f t="shared" si="1813"/>
        <v>0.85788090355312041</v>
      </c>
      <c r="S1513" s="19">
        <f t="shared" si="1814"/>
        <v>2.0018174363350125</v>
      </c>
      <c r="T1513" s="19">
        <f t="shared" si="1815"/>
        <v>8.007269745340051E-2</v>
      </c>
      <c r="U1513" s="21">
        <f t="shared" si="1816"/>
        <v>4.5828957344574555</v>
      </c>
    </row>
    <row r="1514" spans="1:21" ht="16" hidden="1" thickBot="1" x14ac:dyDescent="0.25">
      <c r="A1514" s="14"/>
      <c r="B1514" s="15"/>
      <c r="C1514" s="16"/>
      <c r="D1514" s="16"/>
      <c r="E1514" s="17"/>
      <c r="F1514" s="17"/>
      <c r="G1514" s="18"/>
      <c r="H1514" s="19"/>
      <c r="I1514" s="20"/>
      <c r="J1514" s="20"/>
      <c r="K1514" s="19"/>
      <c r="L1514" s="19"/>
      <c r="M1514" s="19"/>
      <c r="N1514" s="19"/>
      <c r="O1514" s="19"/>
      <c r="P1514" s="19"/>
      <c r="Q1514" s="19"/>
      <c r="R1514" s="19"/>
      <c r="S1514" s="19"/>
      <c r="T1514" s="19"/>
      <c r="U1514" s="21"/>
    </row>
    <row r="1515" spans="1:21" ht="16" hidden="1" thickBot="1" x14ac:dyDescent="0.25">
      <c r="A1515" s="14">
        <v>2016</v>
      </c>
      <c r="B1515" s="15" t="s">
        <v>38</v>
      </c>
      <c r="C1515" s="16" t="s">
        <v>22</v>
      </c>
      <c r="D1515" s="16" t="str">
        <f>A1515&amp;"_"&amp;B1515&amp;"_"&amp;C1515</f>
        <v>2016_2016 Sample Plot # 10_Avi</v>
      </c>
      <c r="E1515" s="17">
        <v>1.5</v>
      </c>
      <c r="F1515" s="17">
        <f t="shared" si="1792"/>
        <v>0.98</v>
      </c>
      <c r="G1515" s="18">
        <v>98</v>
      </c>
      <c r="H1515" s="19">
        <f t="shared" si="1805"/>
        <v>0.84699999999999998</v>
      </c>
      <c r="I1515" s="20">
        <f t="shared" si="1793"/>
        <v>84.7</v>
      </c>
      <c r="J1515" s="22">
        <v>266.12740000000002</v>
      </c>
      <c r="K1515" s="19">
        <f>2.14*(LOG(H1515,10))+0.2</f>
        <v>4.5670498107712787E-2</v>
      </c>
      <c r="L1515" s="19">
        <f t="shared" ref="L1515" si="1817">10^K1515</f>
        <v>1.1108885694831321</v>
      </c>
      <c r="M1515" s="19">
        <f t="shared" ref="M1515" si="1818">L1515*40/1000</f>
        <v>4.4435542779325279E-2</v>
      </c>
      <c r="N1515" s="19">
        <f t="shared" ref="N1515" si="1819">0.923*L1515</f>
        <v>1.0253501496329309</v>
      </c>
      <c r="O1515" s="19">
        <f t="shared" ref="O1515" si="1820">N1515*40/1000</f>
        <v>4.1014005985317244E-2</v>
      </c>
      <c r="P1515" s="19">
        <f t="shared" ref="P1515" si="1821">M1515+O1515</f>
        <v>8.544954876464253E-2</v>
      </c>
      <c r="Q1515" s="19">
        <f t="shared" ref="Q1515" si="1822">L1515*0.48</f>
        <v>0.53322651335190341</v>
      </c>
      <c r="R1515" s="19">
        <f t="shared" ref="R1515" si="1823">N1515*0.39</f>
        <v>0.39988655835684306</v>
      </c>
      <c r="S1515" s="19">
        <f t="shared" ref="S1515" si="1824">R1515+Q1515</f>
        <v>0.93311307170874647</v>
      </c>
      <c r="T1515" s="19">
        <f t="shared" ref="T1515" si="1825">S1515*40/1000</f>
        <v>3.7324522868349856E-2</v>
      </c>
      <c r="U1515" s="21">
        <f t="shared" ref="U1515" si="1826">(L1515+N1515)</f>
        <v>2.1362387191160632</v>
      </c>
    </row>
    <row r="1516" spans="1:21" ht="16" hidden="1" thickBot="1" x14ac:dyDescent="0.25">
      <c r="A1516" s="14"/>
      <c r="B1516" s="15"/>
      <c r="C1516" s="16"/>
      <c r="D1516" s="16"/>
      <c r="E1516" s="17"/>
      <c r="F1516" s="17"/>
      <c r="G1516" s="18"/>
      <c r="H1516" s="19"/>
      <c r="I1516" s="20"/>
      <c r="J1516" s="20"/>
      <c r="K1516" s="19"/>
      <c r="L1516" s="19"/>
      <c r="M1516" s="19"/>
      <c r="N1516" s="19"/>
      <c r="O1516" s="19"/>
      <c r="P1516" s="19"/>
      <c r="Q1516" s="19"/>
      <c r="R1516" s="19"/>
      <c r="S1516" s="19"/>
      <c r="T1516" s="19"/>
      <c r="U1516" s="21"/>
    </row>
    <row r="1517" spans="1:21" ht="16" hidden="1" thickBot="1" x14ac:dyDescent="0.25">
      <c r="A1517" s="14">
        <v>2016</v>
      </c>
      <c r="B1517" s="15" t="s">
        <v>38</v>
      </c>
      <c r="C1517" s="16" t="s">
        <v>22</v>
      </c>
      <c r="D1517" s="16" t="str">
        <f>A1517&amp;"_"&amp;B1517&amp;"_"&amp;C1517</f>
        <v>2016_2016 Sample Plot # 10_Avi</v>
      </c>
      <c r="E1517" s="17">
        <v>3.4</v>
      </c>
      <c r="F1517" s="17">
        <f t="shared" si="1792"/>
        <v>1.67</v>
      </c>
      <c r="G1517" s="18">
        <v>167</v>
      </c>
      <c r="H1517" s="19">
        <f t="shared" si="1805"/>
        <v>1.6500000000000004</v>
      </c>
      <c r="I1517" s="20">
        <f t="shared" si="1793"/>
        <v>165.00000000000003</v>
      </c>
      <c r="J1517" s="22">
        <v>518.43000000000006</v>
      </c>
      <c r="K1517" s="19">
        <f t="shared" ref="K1517:K1519" si="1827">2.14*(LOG(H1517,10))+0.2</f>
        <v>0.66541564061775971</v>
      </c>
      <c r="L1517" s="19">
        <f t="shared" ref="L1517:L1519" si="1828">10^K1517</f>
        <v>4.6282375400475608</v>
      </c>
      <c r="M1517" s="19">
        <f t="shared" ref="M1517:M1519" si="1829">L1517*40/1000</f>
        <v>0.18512950160190245</v>
      </c>
      <c r="N1517" s="19">
        <f t="shared" ref="N1517:N1519" si="1830">0.923*L1517</f>
        <v>4.2718632494638991</v>
      </c>
      <c r="O1517" s="19">
        <f t="shared" ref="O1517:O1519" si="1831">N1517*40/1000</f>
        <v>0.17087452997855596</v>
      </c>
      <c r="P1517" s="19">
        <f t="shared" ref="P1517:P1519" si="1832">M1517+O1517</f>
        <v>0.3560040315804584</v>
      </c>
      <c r="Q1517" s="19">
        <f t="shared" ref="Q1517:Q1519" si="1833">L1517*0.48</f>
        <v>2.2215540192228289</v>
      </c>
      <c r="R1517" s="19">
        <f t="shared" ref="R1517:R1519" si="1834">N1517*0.39</f>
        <v>1.6660266672909207</v>
      </c>
      <c r="S1517" s="19">
        <f t="shared" ref="S1517:S1519" si="1835">R1517+Q1517</f>
        <v>3.8875806865137497</v>
      </c>
      <c r="T1517" s="19">
        <f t="shared" ref="T1517:T1519" si="1836">S1517*40/1000</f>
        <v>0.15550322746054998</v>
      </c>
      <c r="U1517" s="21">
        <f t="shared" ref="U1517:U1519" si="1837">(L1517+N1517)</f>
        <v>8.900100789511459</v>
      </c>
    </row>
    <row r="1518" spans="1:21" ht="16" hidden="1" thickBot="1" x14ac:dyDescent="0.25">
      <c r="A1518" s="14">
        <v>2016</v>
      </c>
      <c r="B1518" s="15" t="s">
        <v>38</v>
      </c>
      <c r="C1518" s="16" t="s">
        <v>22</v>
      </c>
      <c r="D1518" s="16" t="str">
        <f>A1518&amp;"_"&amp;B1518&amp;"_"&amp;C1518</f>
        <v>2016_2016 Sample Plot # 10_Avi</v>
      </c>
      <c r="E1518" s="17">
        <v>1.4</v>
      </c>
      <c r="F1518" s="17">
        <f t="shared" si="1792"/>
        <v>1.48</v>
      </c>
      <c r="G1518" s="18">
        <v>148</v>
      </c>
      <c r="H1518" s="19">
        <f t="shared" si="1805"/>
        <v>0.84699999999999998</v>
      </c>
      <c r="I1518" s="20">
        <f t="shared" si="1793"/>
        <v>84.7</v>
      </c>
      <c r="J1518" s="22">
        <v>266.12740000000002</v>
      </c>
      <c r="K1518" s="19">
        <f t="shared" si="1827"/>
        <v>4.5670498107712787E-2</v>
      </c>
      <c r="L1518" s="19">
        <f t="shared" si="1828"/>
        <v>1.1108885694831321</v>
      </c>
      <c r="M1518" s="19">
        <f t="shared" si="1829"/>
        <v>4.4435542779325279E-2</v>
      </c>
      <c r="N1518" s="19">
        <f t="shared" si="1830"/>
        <v>1.0253501496329309</v>
      </c>
      <c r="O1518" s="19">
        <f t="shared" si="1831"/>
        <v>4.1014005985317244E-2</v>
      </c>
      <c r="P1518" s="19">
        <f t="shared" si="1832"/>
        <v>8.544954876464253E-2</v>
      </c>
      <c r="Q1518" s="19">
        <f t="shared" si="1833"/>
        <v>0.53322651335190341</v>
      </c>
      <c r="R1518" s="19">
        <f t="shared" si="1834"/>
        <v>0.39988655835684306</v>
      </c>
      <c r="S1518" s="19">
        <f t="shared" si="1835"/>
        <v>0.93311307170874647</v>
      </c>
      <c r="T1518" s="19">
        <f t="shared" si="1836"/>
        <v>3.7324522868349856E-2</v>
      </c>
      <c r="U1518" s="21">
        <f t="shared" si="1837"/>
        <v>2.1362387191160632</v>
      </c>
    </row>
    <row r="1519" spans="1:21" ht="16" hidden="1" thickBot="1" x14ac:dyDescent="0.25">
      <c r="A1519" s="14">
        <v>2016</v>
      </c>
      <c r="B1519" s="15" t="s">
        <v>38</v>
      </c>
      <c r="C1519" s="16" t="s">
        <v>22</v>
      </c>
      <c r="D1519" s="16" t="str">
        <f>A1519&amp;"_"&amp;B1519&amp;"_"&amp;C1519</f>
        <v>2016_2016 Sample Plot # 10_Avi</v>
      </c>
      <c r="E1519" s="17">
        <v>2.9</v>
      </c>
      <c r="F1519" s="17">
        <f t="shared" si="1792"/>
        <v>1.67</v>
      </c>
      <c r="G1519" s="18">
        <v>167</v>
      </c>
      <c r="H1519" s="19">
        <f t="shared" si="1805"/>
        <v>1.6500000000000004</v>
      </c>
      <c r="I1519" s="20">
        <f t="shared" si="1793"/>
        <v>165.00000000000003</v>
      </c>
      <c r="J1519" s="22">
        <v>518.43000000000006</v>
      </c>
      <c r="K1519" s="19">
        <f t="shared" si="1827"/>
        <v>0.66541564061775971</v>
      </c>
      <c r="L1519" s="19">
        <f t="shared" si="1828"/>
        <v>4.6282375400475608</v>
      </c>
      <c r="M1519" s="19">
        <f t="shared" si="1829"/>
        <v>0.18512950160190245</v>
      </c>
      <c r="N1519" s="19">
        <f t="shared" si="1830"/>
        <v>4.2718632494638991</v>
      </c>
      <c r="O1519" s="19">
        <f t="shared" si="1831"/>
        <v>0.17087452997855596</v>
      </c>
      <c r="P1519" s="19">
        <f t="shared" si="1832"/>
        <v>0.3560040315804584</v>
      </c>
      <c r="Q1519" s="19">
        <f t="shared" si="1833"/>
        <v>2.2215540192228289</v>
      </c>
      <c r="R1519" s="19">
        <f t="shared" si="1834"/>
        <v>1.6660266672909207</v>
      </c>
      <c r="S1519" s="19">
        <f t="shared" si="1835"/>
        <v>3.8875806865137497</v>
      </c>
      <c r="T1519" s="19">
        <f t="shared" si="1836"/>
        <v>0.15550322746054998</v>
      </c>
      <c r="U1519" s="21">
        <f t="shared" si="1837"/>
        <v>8.900100789511459</v>
      </c>
    </row>
    <row r="1520" spans="1:21" ht="16" hidden="1" thickBot="1" x14ac:dyDescent="0.25">
      <c r="A1520" s="14"/>
      <c r="B1520" s="15"/>
      <c r="C1520" s="16"/>
      <c r="D1520" s="16"/>
      <c r="E1520" s="17"/>
      <c r="F1520" s="17"/>
      <c r="G1520" s="18"/>
      <c r="H1520" s="19"/>
      <c r="I1520" s="20"/>
      <c r="J1520" s="20"/>
      <c r="K1520" s="19"/>
      <c r="L1520" s="19"/>
      <c r="M1520" s="19"/>
      <c r="N1520" s="19"/>
      <c r="O1520" s="19"/>
      <c r="P1520" s="19"/>
      <c r="Q1520" s="19"/>
      <c r="R1520" s="19"/>
      <c r="S1520" s="19"/>
      <c r="T1520" s="19"/>
      <c r="U1520" s="21"/>
    </row>
    <row r="1521" spans="1:21" ht="16" hidden="1" thickBot="1" x14ac:dyDescent="0.25">
      <c r="A1521" s="14">
        <v>2016</v>
      </c>
      <c r="B1521" s="15" t="s">
        <v>38</v>
      </c>
      <c r="C1521" s="16" t="s">
        <v>22</v>
      </c>
      <c r="D1521" s="16" t="str">
        <f t="shared" ref="D1521:D1528" si="1838">A1521&amp;"_"&amp;B1521&amp;"_"&amp;C1521</f>
        <v>2016_2016 Sample Plot # 10_Avi</v>
      </c>
      <c r="E1521" s="17">
        <v>2.8</v>
      </c>
      <c r="F1521" s="17">
        <f t="shared" si="1792"/>
        <v>1.45</v>
      </c>
      <c r="G1521" s="18">
        <v>145</v>
      </c>
      <c r="H1521" s="19">
        <f t="shared" si="1805"/>
        <v>0.88</v>
      </c>
      <c r="I1521" s="20">
        <f t="shared" si="1793"/>
        <v>88</v>
      </c>
      <c r="J1521" s="22">
        <v>276.49599999999998</v>
      </c>
      <c r="K1521" s="19">
        <f t="shared" ref="K1521:K1528" si="1839">2.14*(LOG(H1521,10))+0.2</f>
        <v>8.1192918401360892E-2</v>
      </c>
      <c r="L1521" s="19">
        <f t="shared" ref="L1521:L1528" si="1840">10^K1521</f>
        <v>1.2055713495427753</v>
      </c>
      <c r="M1521" s="19">
        <f t="shared" ref="M1521:M1564" si="1841">L1521*40/1000</f>
        <v>4.8222853981711014E-2</v>
      </c>
      <c r="N1521" s="19">
        <f t="shared" ref="N1521:N1528" si="1842">0.923*L1521</f>
        <v>1.1127423556279816</v>
      </c>
      <c r="O1521" s="19">
        <f t="shared" ref="O1521:O1564" si="1843">N1521*40/1000</f>
        <v>4.4509694225119259E-2</v>
      </c>
      <c r="P1521" s="19">
        <f t="shared" ref="P1521:P1564" si="1844">M1521+O1521</f>
        <v>9.2732548206830273E-2</v>
      </c>
      <c r="Q1521" s="19">
        <f t="shared" ref="Q1521:Q1564" si="1845">L1521*0.48</f>
        <v>0.57867424778053211</v>
      </c>
      <c r="R1521" s="19">
        <f t="shared" ref="R1521:R1564" si="1846">N1521*0.39</f>
        <v>0.43396951869491285</v>
      </c>
      <c r="S1521" s="19">
        <f t="shared" ref="S1521:S1564" si="1847">R1521+Q1521</f>
        <v>1.0126437664754451</v>
      </c>
      <c r="T1521" s="19">
        <f t="shared" ref="T1521:T1564" si="1848">S1521*40/1000</f>
        <v>4.0505750659017806E-2</v>
      </c>
      <c r="U1521" s="21">
        <f t="shared" ref="U1521:U1564" si="1849">(L1521+N1521)</f>
        <v>2.3183137051707572</v>
      </c>
    </row>
    <row r="1522" spans="1:21" ht="16" hidden="1" thickBot="1" x14ac:dyDescent="0.25">
      <c r="A1522" s="14">
        <v>2016</v>
      </c>
      <c r="B1522" s="15" t="s">
        <v>38</v>
      </c>
      <c r="C1522" s="16" t="s">
        <v>22</v>
      </c>
      <c r="D1522" s="16" t="str">
        <f t="shared" si="1838"/>
        <v>2016_2016 Sample Plot # 10_Avi</v>
      </c>
      <c r="E1522" s="17">
        <v>1.5</v>
      </c>
      <c r="F1522" s="17">
        <f t="shared" si="1792"/>
        <v>1.3</v>
      </c>
      <c r="G1522" s="18">
        <v>130</v>
      </c>
      <c r="H1522" s="19">
        <f t="shared" si="1805"/>
        <v>1.155</v>
      </c>
      <c r="I1522" s="20">
        <f t="shared" si="1793"/>
        <v>115.5</v>
      </c>
      <c r="J1522" s="22">
        <v>362.90100000000001</v>
      </c>
      <c r="K1522" s="19">
        <f t="shared" si="1839"/>
        <v>0.33392544624826903</v>
      </c>
      <c r="L1522" s="19">
        <f t="shared" si="1840"/>
        <v>2.1573740288216587</v>
      </c>
      <c r="M1522" s="19">
        <f t="shared" si="1841"/>
        <v>8.6294961152866348E-2</v>
      </c>
      <c r="N1522" s="19">
        <f t="shared" si="1842"/>
        <v>1.9912562286023912</v>
      </c>
      <c r="O1522" s="19">
        <f t="shared" si="1843"/>
        <v>7.9650249144095658E-2</v>
      </c>
      <c r="P1522" s="19">
        <f t="shared" si="1844"/>
        <v>0.16594521029696202</v>
      </c>
      <c r="Q1522" s="19">
        <f t="shared" si="1845"/>
        <v>1.0355395338343962</v>
      </c>
      <c r="R1522" s="19">
        <f t="shared" si="1846"/>
        <v>0.77658992915493252</v>
      </c>
      <c r="S1522" s="19">
        <f t="shared" si="1847"/>
        <v>1.8121294629893288</v>
      </c>
      <c r="T1522" s="19">
        <f t="shared" si="1848"/>
        <v>7.248517851957316E-2</v>
      </c>
      <c r="U1522" s="21">
        <f t="shared" si="1849"/>
        <v>4.1486302574240499</v>
      </c>
    </row>
    <row r="1523" spans="1:21" ht="16" hidden="1" thickBot="1" x14ac:dyDescent="0.25">
      <c r="A1523" s="14">
        <v>2016</v>
      </c>
      <c r="B1523" s="15" t="s">
        <v>38</v>
      </c>
      <c r="C1523" s="16" t="s">
        <v>22</v>
      </c>
      <c r="D1523" s="16" t="str">
        <f t="shared" si="1838"/>
        <v>2016_2016 Sample Plot # 10_Avi</v>
      </c>
      <c r="E1523" s="17">
        <v>1.7</v>
      </c>
      <c r="F1523" s="17">
        <f t="shared" si="1792"/>
        <v>1.22</v>
      </c>
      <c r="G1523" s="18">
        <v>122</v>
      </c>
      <c r="H1523" s="19">
        <f t="shared" si="1805"/>
        <v>1.1000000000000001</v>
      </c>
      <c r="I1523" s="20">
        <f t="shared" si="1793"/>
        <v>110</v>
      </c>
      <c r="J1523" s="22">
        <v>345.62</v>
      </c>
      <c r="K1523" s="19">
        <f t="shared" si="1839"/>
        <v>0.28858034623860168</v>
      </c>
      <c r="L1523" s="19">
        <f t="shared" si="1840"/>
        <v>1.9434812104687251</v>
      </c>
      <c r="M1523" s="19">
        <f t="shared" si="1841"/>
        <v>7.7739248418749005E-2</v>
      </c>
      <c r="N1523" s="19">
        <f t="shared" si="1842"/>
        <v>1.7938331572626334</v>
      </c>
      <c r="O1523" s="19">
        <f t="shared" si="1843"/>
        <v>7.1753326290505334E-2</v>
      </c>
      <c r="P1523" s="19">
        <f t="shared" si="1844"/>
        <v>0.14949257470925434</v>
      </c>
      <c r="Q1523" s="19">
        <f t="shared" si="1845"/>
        <v>0.932870981024988</v>
      </c>
      <c r="R1523" s="19">
        <f t="shared" si="1846"/>
        <v>0.69959493133242701</v>
      </c>
      <c r="S1523" s="19">
        <f t="shared" si="1847"/>
        <v>1.632465912357415</v>
      </c>
      <c r="T1523" s="19">
        <f t="shared" si="1848"/>
        <v>6.5298636494296597E-2</v>
      </c>
      <c r="U1523" s="21">
        <f t="shared" si="1849"/>
        <v>3.7373143677313587</v>
      </c>
    </row>
    <row r="1524" spans="1:21" ht="16" hidden="1" thickBot="1" x14ac:dyDescent="0.25">
      <c r="A1524" s="14">
        <v>2016</v>
      </c>
      <c r="B1524" s="15" t="s">
        <v>38</v>
      </c>
      <c r="C1524" s="16" t="s">
        <v>22</v>
      </c>
      <c r="D1524" s="16" t="str">
        <f t="shared" si="1838"/>
        <v>2016_2016 Sample Plot # 10_Avi</v>
      </c>
      <c r="E1524" s="17">
        <v>1.4</v>
      </c>
      <c r="F1524" s="17">
        <f t="shared" si="1792"/>
        <v>1.02</v>
      </c>
      <c r="G1524" s="18">
        <v>102</v>
      </c>
      <c r="H1524" s="19">
        <f t="shared" si="1805"/>
        <v>0.99</v>
      </c>
      <c r="I1524" s="20">
        <f t="shared" si="1793"/>
        <v>99</v>
      </c>
      <c r="J1524" s="22">
        <v>311.05799999999999</v>
      </c>
      <c r="K1524" s="19">
        <f t="shared" si="1839"/>
        <v>0.19065931643875683</v>
      </c>
      <c r="L1524" s="19">
        <f t="shared" si="1840"/>
        <v>1.5511697130009074</v>
      </c>
      <c r="M1524" s="19">
        <f t="shared" si="1841"/>
        <v>6.2046788520036304E-2</v>
      </c>
      <c r="N1524" s="19">
        <f t="shared" si="1842"/>
        <v>1.4317296450998376</v>
      </c>
      <c r="O1524" s="19">
        <f t="shared" si="1843"/>
        <v>5.7269185803993504E-2</v>
      </c>
      <c r="P1524" s="19">
        <f t="shared" si="1844"/>
        <v>0.11931597432402981</v>
      </c>
      <c r="Q1524" s="19">
        <f t="shared" si="1845"/>
        <v>0.74456146224043551</v>
      </c>
      <c r="R1524" s="19">
        <f t="shared" si="1846"/>
        <v>0.55837456158893672</v>
      </c>
      <c r="S1524" s="19">
        <f t="shared" si="1847"/>
        <v>1.3029360238293721</v>
      </c>
      <c r="T1524" s="19">
        <f t="shared" si="1848"/>
        <v>5.2117440953174887E-2</v>
      </c>
      <c r="U1524" s="21">
        <f t="shared" si="1849"/>
        <v>2.9828993581007452</v>
      </c>
    </row>
    <row r="1525" spans="1:21" ht="16" hidden="1" thickBot="1" x14ac:dyDescent="0.25">
      <c r="A1525" s="14">
        <v>2016</v>
      </c>
      <c r="B1525" s="15" t="s">
        <v>38</v>
      </c>
      <c r="C1525" s="16" t="s">
        <v>22</v>
      </c>
      <c r="D1525" s="16" t="str">
        <f t="shared" si="1838"/>
        <v>2016_2016 Sample Plot # 10_Avi</v>
      </c>
      <c r="E1525" s="17">
        <v>2.2999999999999998</v>
      </c>
      <c r="F1525" s="17">
        <f t="shared" si="1792"/>
        <v>0.85</v>
      </c>
      <c r="G1525" s="18">
        <v>85</v>
      </c>
      <c r="H1525" s="19">
        <f t="shared" si="1805"/>
        <v>0.69300000000000006</v>
      </c>
      <c r="I1525" s="20">
        <f t="shared" si="1793"/>
        <v>69.300000000000011</v>
      </c>
      <c r="J1525" s="22">
        <v>217.74060000000003</v>
      </c>
      <c r="K1525" s="19">
        <f t="shared" si="1839"/>
        <v>-0.14083087793073346</v>
      </c>
      <c r="L1525" s="19">
        <f t="shared" si="1840"/>
        <v>0.72305131795126443</v>
      </c>
      <c r="M1525" s="19">
        <f t="shared" si="1841"/>
        <v>2.8922052718050578E-2</v>
      </c>
      <c r="N1525" s="19">
        <f t="shared" si="1842"/>
        <v>0.6673763664690171</v>
      </c>
      <c r="O1525" s="19">
        <f t="shared" si="1843"/>
        <v>2.6695054658760681E-2</v>
      </c>
      <c r="P1525" s="19">
        <f t="shared" si="1844"/>
        <v>5.5617107376811262E-2</v>
      </c>
      <c r="Q1525" s="19">
        <f t="shared" si="1845"/>
        <v>0.34706463261660692</v>
      </c>
      <c r="R1525" s="19">
        <f t="shared" si="1846"/>
        <v>0.26027678292291667</v>
      </c>
      <c r="S1525" s="19">
        <f t="shared" si="1847"/>
        <v>0.60734141553952359</v>
      </c>
      <c r="T1525" s="19">
        <f t="shared" si="1848"/>
        <v>2.4293656621580943E-2</v>
      </c>
      <c r="U1525" s="21">
        <f t="shared" si="1849"/>
        <v>1.3904276844202816</v>
      </c>
    </row>
    <row r="1526" spans="1:21" ht="16" hidden="1" thickBot="1" x14ac:dyDescent="0.25">
      <c r="A1526" s="14">
        <v>2016</v>
      </c>
      <c r="B1526" s="15" t="s">
        <v>38</v>
      </c>
      <c r="C1526" s="16" t="s">
        <v>22</v>
      </c>
      <c r="D1526" s="16" t="str">
        <f t="shared" si="1838"/>
        <v>2016_2016 Sample Plot # 10_Avi</v>
      </c>
      <c r="E1526" s="17">
        <v>2.4</v>
      </c>
      <c r="F1526" s="17">
        <f t="shared" si="1792"/>
        <v>0.9</v>
      </c>
      <c r="G1526" s="18">
        <v>90</v>
      </c>
      <c r="H1526" s="19">
        <f t="shared" si="1805"/>
        <v>0.74800000000000011</v>
      </c>
      <c r="I1526" s="20">
        <f t="shared" si="1793"/>
        <v>74.800000000000011</v>
      </c>
      <c r="J1526" s="22">
        <v>235.02160000000003</v>
      </c>
      <c r="K1526" s="19">
        <f t="shared" si="1839"/>
        <v>-6.9850580570052556E-2</v>
      </c>
      <c r="L1526" s="19">
        <f t="shared" si="1840"/>
        <v>0.8514309234355365</v>
      </c>
      <c r="M1526" s="19">
        <f t="shared" si="1841"/>
        <v>3.4057236937421458E-2</v>
      </c>
      <c r="N1526" s="19">
        <f t="shared" si="1842"/>
        <v>0.78587074233100018</v>
      </c>
      <c r="O1526" s="19">
        <f t="shared" si="1843"/>
        <v>3.1434829693240011E-2</v>
      </c>
      <c r="P1526" s="19">
        <f t="shared" si="1844"/>
        <v>6.5492066630661469E-2</v>
      </c>
      <c r="Q1526" s="19">
        <f t="shared" si="1845"/>
        <v>0.40868684324905752</v>
      </c>
      <c r="R1526" s="19">
        <f t="shared" si="1846"/>
        <v>0.30648958950909005</v>
      </c>
      <c r="S1526" s="19">
        <f t="shared" si="1847"/>
        <v>0.71517643275814757</v>
      </c>
      <c r="T1526" s="19">
        <f t="shared" si="1848"/>
        <v>2.8607057310325902E-2</v>
      </c>
      <c r="U1526" s="21">
        <f t="shared" si="1849"/>
        <v>1.6373016657665367</v>
      </c>
    </row>
    <row r="1527" spans="1:21" ht="16" hidden="1" thickBot="1" x14ac:dyDescent="0.25">
      <c r="A1527" s="14">
        <v>2016</v>
      </c>
      <c r="B1527" s="15" t="s">
        <v>38</v>
      </c>
      <c r="C1527" s="16" t="s">
        <v>22</v>
      </c>
      <c r="D1527" s="16" t="str">
        <f t="shared" si="1838"/>
        <v>2016_2016 Sample Plot # 10_Avi</v>
      </c>
      <c r="E1527" s="17">
        <v>1.3</v>
      </c>
      <c r="F1527" s="17">
        <f t="shared" si="1792"/>
        <v>0.77</v>
      </c>
      <c r="G1527" s="18">
        <v>77</v>
      </c>
      <c r="H1527" s="19">
        <f t="shared" si="1805"/>
        <v>0.67251241247612992</v>
      </c>
      <c r="I1527" s="20">
        <f t="shared" si="1793"/>
        <v>67.251241247612995</v>
      </c>
      <c r="J1527" s="22">
        <v>211.30340000000001</v>
      </c>
      <c r="K1527" s="19">
        <f t="shared" si="1839"/>
        <v>-0.1687213484417357</v>
      </c>
      <c r="L1527" s="19">
        <f t="shared" si="1840"/>
        <v>0.67807643473959833</v>
      </c>
      <c r="M1527" s="19">
        <f t="shared" si="1841"/>
        <v>2.7123057389583934E-2</v>
      </c>
      <c r="N1527" s="19">
        <f t="shared" si="1842"/>
        <v>0.62586454926464929</v>
      </c>
      <c r="O1527" s="19">
        <f t="shared" si="1843"/>
        <v>2.5034581970585973E-2</v>
      </c>
      <c r="P1527" s="19">
        <f t="shared" si="1844"/>
        <v>5.2157639360169906E-2</v>
      </c>
      <c r="Q1527" s="19">
        <f t="shared" si="1845"/>
        <v>0.32547668867500718</v>
      </c>
      <c r="R1527" s="19">
        <f t="shared" si="1846"/>
        <v>0.24408717421321324</v>
      </c>
      <c r="S1527" s="19">
        <f t="shared" si="1847"/>
        <v>0.56956386288822047</v>
      </c>
      <c r="T1527" s="19">
        <f t="shared" si="1848"/>
        <v>2.2782554515528818E-2</v>
      </c>
      <c r="U1527" s="21">
        <f t="shared" si="1849"/>
        <v>1.3039409840042477</v>
      </c>
    </row>
    <row r="1528" spans="1:21" ht="16" hidden="1" thickBot="1" x14ac:dyDescent="0.25">
      <c r="A1528" s="14">
        <v>2016</v>
      </c>
      <c r="B1528" s="15" t="s">
        <v>38</v>
      </c>
      <c r="C1528" s="16" t="s">
        <v>22</v>
      </c>
      <c r="D1528" s="16" t="str">
        <f t="shared" si="1838"/>
        <v>2016_2016 Sample Plot # 10_Avi</v>
      </c>
      <c r="E1528" s="17">
        <v>3.1</v>
      </c>
      <c r="F1528" s="17">
        <f t="shared" si="1792"/>
        <v>0.6</v>
      </c>
      <c r="G1528" s="18">
        <v>60</v>
      </c>
      <c r="H1528" s="19">
        <f t="shared" si="1805"/>
        <v>1.298</v>
      </c>
      <c r="I1528" s="20">
        <f t="shared" si="1793"/>
        <v>129.80000000000001</v>
      </c>
      <c r="J1528" s="22">
        <v>407.83159999999998</v>
      </c>
      <c r="K1528" s="19">
        <f t="shared" si="1839"/>
        <v>0.44240784187370996</v>
      </c>
      <c r="L1528" s="19">
        <f t="shared" si="1840"/>
        <v>2.769541274805956</v>
      </c>
      <c r="M1528" s="19">
        <f t="shared" si="1841"/>
        <v>0.11078165099223825</v>
      </c>
      <c r="N1528" s="19">
        <f t="shared" si="1842"/>
        <v>2.5562865966458976</v>
      </c>
      <c r="O1528" s="19">
        <f t="shared" si="1843"/>
        <v>0.1022514638658359</v>
      </c>
      <c r="P1528" s="19">
        <f t="shared" si="1844"/>
        <v>0.21303311485807414</v>
      </c>
      <c r="Q1528" s="19">
        <f t="shared" si="1845"/>
        <v>1.3293798119068589</v>
      </c>
      <c r="R1528" s="19">
        <f t="shared" si="1846"/>
        <v>0.99695177269190016</v>
      </c>
      <c r="S1528" s="19">
        <f t="shared" si="1847"/>
        <v>2.3263315845987593</v>
      </c>
      <c r="T1528" s="19">
        <f t="shared" si="1848"/>
        <v>9.3053263383950369E-2</v>
      </c>
      <c r="U1528" s="21">
        <f t="shared" si="1849"/>
        <v>5.3258278714518532</v>
      </c>
    </row>
    <row r="1529" spans="1:21" ht="16" hidden="1" thickBot="1" x14ac:dyDescent="0.25">
      <c r="A1529" s="14"/>
      <c r="B1529" s="15"/>
      <c r="C1529" s="16"/>
      <c r="D1529" s="16"/>
      <c r="E1529" s="17"/>
      <c r="F1529" s="17"/>
      <c r="G1529" s="18"/>
      <c r="H1529" s="19"/>
      <c r="I1529" s="20"/>
      <c r="J1529" s="20"/>
      <c r="K1529" s="19"/>
      <c r="L1529" s="19"/>
      <c r="M1529" s="19"/>
      <c r="N1529" s="19"/>
      <c r="O1529" s="19"/>
      <c r="P1529" s="19"/>
      <c r="Q1529" s="19"/>
      <c r="R1529" s="19"/>
      <c r="S1529" s="19"/>
      <c r="T1529" s="19"/>
      <c r="U1529" s="21"/>
    </row>
    <row r="1530" spans="1:21" ht="16" hidden="1" thickBot="1" x14ac:dyDescent="0.25">
      <c r="A1530" s="14"/>
      <c r="B1530" s="15"/>
      <c r="C1530" s="16"/>
      <c r="D1530" s="16"/>
      <c r="E1530" s="17"/>
      <c r="F1530" s="17"/>
      <c r="G1530" s="18"/>
      <c r="H1530" s="19"/>
      <c r="I1530" s="20"/>
      <c r="J1530" s="20"/>
      <c r="K1530" s="19"/>
      <c r="L1530" s="19"/>
      <c r="M1530" s="19"/>
      <c r="N1530" s="19"/>
      <c r="O1530" s="19"/>
      <c r="P1530" s="19"/>
      <c r="Q1530" s="19"/>
      <c r="R1530" s="19"/>
      <c r="S1530" s="19"/>
      <c r="T1530" s="19"/>
      <c r="U1530" s="21"/>
    </row>
    <row r="1531" spans="1:21" ht="16" hidden="1" thickBot="1" x14ac:dyDescent="0.25">
      <c r="A1531" s="14"/>
      <c r="B1531" s="15"/>
      <c r="C1531" s="16"/>
      <c r="D1531" s="16"/>
      <c r="E1531" s="17"/>
      <c r="F1531" s="17"/>
      <c r="G1531" s="18"/>
      <c r="H1531" s="19"/>
      <c r="I1531" s="20"/>
      <c r="J1531" s="20"/>
      <c r="K1531" s="19"/>
      <c r="L1531" s="19"/>
      <c r="M1531" s="19"/>
      <c r="N1531" s="19"/>
      <c r="O1531" s="19"/>
      <c r="P1531" s="19"/>
      <c r="Q1531" s="19"/>
      <c r="R1531" s="19"/>
      <c r="S1531" s="19"/>
      <c r="T1531" s="19"/>
      <c r="U1531" s="21"/>
    </row>
    <row r="1532" spans="1:21" ht="16" hidden="1" thickBot="1" x14ac:dyDescent="0.25">
      <c r="A1532" s="14"/>
      <c r="B1532" s="15"/>
      <c r="C1532" s="16"/>
      <c r="D1532" s="16"/>
      <c r="E1532" s="17"/>
      <c r="F1532" s="17"/>
      <c r="G1532" s="18"/>
      <c r="H1532" s="19"/>
      <c r="I1532" s="20"/>
      <c r="J1532" s="20"/>
      <c r="K1532" s="19"/>
      <c r="L1532" s="19"/>
      <c r="M1532" s="19"/>
      <c r="N1532" s="19"/>
      <c r="O1532" s="19"/>
      <c r="P1532" s="19"/>
      <c r="Q1532" s="19"/>
      <c r="R1532" s="19"/>
      <c r="S1532" s="19"/>
      <c r="T1532" s="19"/>
      <c r="U1532" s="21"/>
    </row>
    <row r="1533" spans="1:21" ht="16" hidden="1" thickBot="1" x14ac:dyDescent="0.25">
      <c r="A1533" s="14"/>
      <c r="B1533" s="15"/>
      <c r="C1533" s="16"/>
      <c r="D1533" s="16"/>
      <c r="E1533" s="17"/>
      <c r="F1533" s="17"/>
      <c r="G1533" s="18"/>
      <c r="H1533" s="19"/>
      <c r="I1533" s="20"/>
      <c r="J1533" s="20"/>
      <c r="K1533" s="19"/>
      <c r="L1533" s="19"/>
      <c r="M1533" s="19"/>
      <c r="N1533" s="19"/>
      <c r="O1533" s="19"/>
      <c r="P1533" s="19"/>
      <c r="Q1533" s="19"/>
      <c r="R1533" s="19"/>
      <c r="S1533" s="19"/>
      <c r="T1533" s="19"/>
      <c r="U1533" s="21"/>
    </row>
    <row r="1534" spans="1:21" ht="16" hidden="1" thickBot="1" x14ac:dyDescent="0.25">
      <c r="A1534" s="14"/>
      <c r="B1534" s="15"/>
      <c r="C1534" s="16"/>
      <c r="D1534" s="16"/>
      <c r="E1534" s="17"/>
      <c r="F1534" s="17"/>
      <c r="G1534" s="18"/>
      <c r="H1534" s="19"/>
      <c r="I1534" s="20"/>
      <c r="J1534" s="20"/>
      <c r="K1534" s="19"/>
      <c r="L1534" s="19"/>
      <c r="M1534" s="19"/>
      <c r="N1534" s="19"/>
      <c r="O1534" s="19"/>
      <c r="P1534" s="19"/>
      <c r="Q1534" s="19"/>
      <c r="R1534" s="19"/>
      <c r="S1534" s="19"/>
      <c r="T1534" s="19"/>
      <c r="U1534" s="21"/>
    </row>
    <row r="1535" spans="1:21" ht="16" hidden="1" thickBot="1" x14ac:dyDescent="0.25">
      <c r="A1535" s="14"/>
      <c r="B1535" s="15"/>
      <c r="C1535" s="16"/>
      <c r="D1535" s="16"/>
      <c r="E1535" s="17"/>
      <c r="F1535" s="17"/>
      <c r="G1535" s="18"/>
      <c r="H1535" s="19"/>
      <c r="I1535" s="20"/>
      <c r="J1535" s="20"/>
      <c r="K1535" s="19"/>
      <c r="L1535" s="19"/>
      <c r="M1535" s="19"/>
      <c r="N1535" s="19"/>
      <c r="O1535" s="19"/>
      <c r="P1535" s="19"/>
      <c r="Q1535" s="19"/>
      <c r="R1535" s="19"/>
      <c r="S1535" s="19"/>
      <c r="T1535" s="19"/>
      <c r="U1535" s="21"/>
    </row>
    <row r="1536" spans="1:21" ht="16" hidden="1" thickBot="1" x14ac:dyDescent="0.25">
      <c r="A1536" s="14"/>
      <c r="B1536" s="15"/>
      <c r="C1536" s="16"/>
      <c r="D1536" s="16"/>
      <c r="E1536" s="17"/>
      <c r="F1536" s="17"/>
      <c r="G1536" s="18"/>
      <c r="H1536" s="19"/>
      <c r="I1536" s="20"/>
      <c r="J1536" s="20"/>
      <c r="K1536" s="19"/>
      <c r="L1536" s="19"/>
      <c r="M1536" s="19"/>
      <c r="N1536" s="19"/>
      <c r="O1536" s="19"/>
      <c r="P1536" s="19"/>
      <c r="Q1536" s="19"/>
      <c r="R1536" s="19"/>
      <c r="S1536" s="19"/>
      <c r="T1536" s="19"/>
      <c r="U1536" s="21"/>
    </row>
    <row r="1537" spans="1:21" ht="16" hidden="1" thickBot="1" x14ac:dyDescent="0.25">
      <c r="A1537" s="14"/>
      <c r="B1537" s="15"/>
      <c r="C1537" s="16"/>
      <c r="D1537" s="16"/>
      <c r="E1537" s="17"/>
      <c r="F1537" s="17"/>
      <c r="G1537" s="18"/>
      <c r="H1537" s="19"/>
      <c r="I1537" s="20"/>
      <c r="J1537" s="20"/>
      <c r="K1537" s="19"/>
      <c r="L1537" s="19"/>
      <c r="M1537" s="19"/>
      <c r="N1537" s="19"/>
      <c r="O1537" s="19"/>
      <c r="P1537" s="19"/>
      <c r="Q1537" s="19"/>
      <c r="R1537" s="19"/>
      <c r="S1537" s="19"/>
      <c r="T1537" s="19"/>
      <c r="U1537" s="21"/>
    </row>
    <row r="1538" spans="1:21" ht="16" hidden="1" thickBot="1" x14ac:dyDescent="0.25">
      <c r="A1538" s="14"/>
      <c r="B1538" s="15"/>
      <c r="C1538" s="16"/>
      <c r="D1538" s="16"/>
      <c r="E1538" s="17"/>
      <c r="F1538" s="17"/>
      <c r="G1538" s="18"/>
      <c r="H1538" s="19"/>
      <c r="I1538" s="20"/>
      <c r="J1538" s="20"/>
      <c r="K1538" s="19"/>
      <c r="L1538" s="19"/>
      <c r="M1538" s="19"/>
      <c r="N1538" s="19"/>
      <c r="O1538" s="19"/>
      <c r="P1538" s="19"/>
      <c r="Q1538" s="19"/>
      <c r="R1538" s="19"/>
      <c r="S1538" s="19"/>
      <c r="T1538" s="19"/>
      <c r="U1538" s="21"/>
    </row>
    <row r="1539" spans="1:21" ht="16" hidden="1" thickBot="1" x14ac:dyDescent="0.25">
      <c r="A1539" s="14"/>
      <c r="B1539" s="15"/>
      <c r="C1539" s="16"/>
      <c r="D1539" s="16"/>
      <c r="E1539" s="17"/>
      <c r="F1539" s="17"/>
      <c r="G1539" s="18"/>
      <c r="H1539" s="19"/>
      <c r="I1539" s="20"/>
      <c r="J1539" s="20"/>
      <c r="K1539" s="19"/>
      <c r="L1539" s="19"/>
      <c r="M1539" s="19"/>
      <c r="N1539" s="19"/>
      <c r="O1539" s="19"/>
      <c r="P1539" s="19"/>
      <c r="Q1539" s="19"/>
      <c r="R1539" s="19"/>
      <c r="S1539" s="19"/>
      <c r="T1539" s="19"/>
      <c r="U1539" s="21"/>
    </row>
    <row r="1540" spans="1:21" ht="16" hidden="1" thickBot="1" x14ac:dyDescent="0.25">
      <c r="A1540" s="14"/>
      <c r="B1540" s="15"/>
      <c r="C1540" s="16"/>
      <c r="D1540" s="16"/>
      <c r="E1540" s="17"/>
      <c r="F1540" s="17"/>
      <c r="G1540" s="18"/>
      <c r="H1540" s="19"/>
      <c r="I1540" s="20"/>
      <c r="J1540" s="20"/>
      <c r="K1540" s="19"/>
      <c r="L1540" s="19"/>
      <c r="M1540" s="19"/>
      <c r="N1540" s="19"/>
      <c r="O1540" s="19"/>
      <c r="P1540" s="19"/>
      <c r="Q1540" s="19"/>
      <c r="R1540" s="19"/>
      <c r="S1540" s="19"/>
      <c r="T1540" s="19"/>
      <c r="U1540" s="21"/>
    </row>
    <row r="1541" spans="1:21" ht="16" hidden="1" thickBot="1" x14ac:dyDescent="0.25">
      <c r="A1541" s="14"/>
      <c r="B1541" s="15"/>
      <c r="C1541" s="16"/>
      <c r="D1541" s="16"/>
      <c r="E1541" s="17"/>
      <c r="F1541" s="17"/>
      <c r="G1541" s="18"/>
      <c r="H1541" s="19"/>
      <c r="I1541" s="20"/>
      <c r="J1541" s="20"/>
      <c r="K1541" s="19"/>
      <c r="L1541" s="19"/>
      <c r="M1541" s="19"/>
      <c r="N1541" s="19"/>
      <c r="O1541" s="19"/>
      <c r="P1541" s="19"/>
      <c r="Q1541" s="19"/>
      <c r="R1541" s="19"/>
      <c r="S1541" s="19"/>
      <c r="T1541" s="19"/>
      <c r="U1541" s="21"/>
    </row>
    <row r="1542" spans="1:21" ht="16" hidden="1" thickBot="1" x14ac:dyDescent="0.25">
      <c r="A1542" s="14"/>
      <c r="B1542" s="15"/>
      <c r="C1542" s="16"/>
      <c r="D1542" s="16"/>
      <c r="E1542" s="17"/>
      <c r="F1542" s="17"/>
      <c r="G1542" s="18"/>
      <c r="H1542" s="19"/>
      <c r="I1542" s="20"/>
      <c r="J1542" s="20"/>
      <c r="K1542" s="19"/>
      <c r="L1542" s="19"/>
      <c r="M1542" s="19"/>
      <c r="N1542" s="19"/>
      <c r="O1542" s="19"/>
      <c r="P1542" s="19"/>
      <c r="Q1542" s="19"/>
      <c r="R1542" s="19"/>
      <c r="S1542" s="19"/>
      <c r="T1542" s="19"/>
      <c r="U1542" s="21"/>
    </row>
    <row r="1543" spans="1:21" ht="16" hidden="1" thickBot="1" x14ac:dyDescent="0.25">
      <c r="A1543" s="14"/>
      <c r="B1543" s="15"/>
      <c r="C1543" s="16"/>
      <c r="D1543" s="16"/>
      <c r="E1543" s="17"/>
      <c r="F1543" s="17"/>
      <c r="G1543" s="18"/>
      <c r="H1543" s="19"/>
      <c r="I1543" s="20"/>
      <c r="J1543" s="20"/>
      <c r="K1543" s="19"/>
      <c r="L1543" s="19"/>
      <c r="M1543" s="19"/>
      <c r="N1543" s="19"/>
      <c r="O1543" s="19"/>
      <c r="P1543" s="19"/>
      <c r="Q1543" s="19"/>
      <c r="R1543" s="19"/>
      <c r="S1543" s="19"/>
      <c r="T1543" s="19"/>
      <c r="U1543" s="21"/>
    </row>
    <row r="1544" spans="1:21" ht="16" hidden="1" thickBot="1" x14ac:dyDescent="0.25">
      <c r="A1544" s="14"/>
      <c r="B1544" s="15"/>
      <c r="C1544" s="16"/>
      <c r="D1544" s="16"/>
      <c r="E1544" s="17"/>
      <c r="F1544" s="17"/>
      <c r="G1544" s="18"/>
      <c r="H1544" s="19"/>
      <c r="I1544" s="20"/>
      <c r="J1544" s="20"/>
      <c r="K1544" s="19"/>
      <c r="L1544" s="19"/>
      <c r="M1544" s="19"/>
      <c r="N1544" s="19"/>
      <c r="O1544" s="19"/>
      <c r="P1544" s="19"/>
      <c r="Q1544" s="19"/>
      <c r="R1544" s="19"/>
      <c r="S1544" s="19"/>
      <c r="T1544" s="19"/>
      <c r="U1544" s="21"/>
    </row>
    <row r="1545" spans="1:21" ht="16" hidden="1" thickBot="1" x14ac:dyDescent="0.25">
      <c r="A1545" s="14">
        <v>2016</v>
      </c>
      <c r="B1545" s="15" t="s">
        <v>38</v>
      </c>
      <c r="C1545" s="16" t="s">
        <v>22</v>
      </c>
      <c r="D1545" s="16" t="str">
        <f t="shared" ref="D1545:D1564" si="1850">A1545&amp;"_"&amp;B1545&amp;"_"&amp;C1545</f>
        <v>2016_2016 Sample Plot # 10_Avi</v>
      </c>
      <c r="E1545" s="17">
        <v>1.8</v>
      </c>
      <c r="F1545" s="17">
        <f t="shared" si="1792"/>
        <v>0.82</v>
      </c>
      <c r="G1545" s="18">
        <v>82</v>
      </c>
      <c r="H1545" s="19">
        <f t="shared" si="1805"/>
        <v>0.99</v>
      </c>
      <c r="I1545" s="20">
        <f t="shared" si="1793"/>
        <v>99</v>
      </c>
      <c r="J1545" s="22">
        <v>311.05799999999999</v>
      </c>
      <c r="K1545" s="19">
        <f t="shared" ref="K1545:K1564" si="1851">2.14*(LOG(H1545,10))+0.2</f>
        <v>0.19065931643875683</v>
      </c>
      <c r="L1545" s="19">
        <f t="shared" ref="L1545:L1564" si="1852">10^K1545</f>
        <v>1.5511697130009074</v>
      </c>
      <c r="M1545" s="19">
        <f t="shared" si="1841"/>
        <v>6.2046788520036304E-2</v>
      </c>
      <c r="N1545" s="19">
        <f t="shared" ref="N1545:N1564" si="1853">0.923*L1545</f>
        <v>1.4317296450998376</v>
      </c>
      <c r="O1545" s="19">
        <f t="shared" si="1843"/>
        <v>5.7269185803993504E-2</v>
      </c>
      <c r="P1545" s="19">
        <f t="shared" si="1844"/>
        <v>0.11931597432402981</v>
      </c>
      <c r="Q1545" s="19">
        <f t="shared" si="1845"/>
        <v>0.74456146224043551</v>
      </c>
      <c r="R1545" s="19">
        <f t="shared" si="1846"/>
        <v>0.55837456158893672</v>
      </c>
      <c r="S1545" s="19">
        <f t="shared" si="1847"/>
        <v>1.3029360238293721</v>
      </c>
      <c r="T1545" s="19">
        <f t="shared" si="1848"/>
        <v>5.2117440953174887E-2</v>
      </c>
      <c r="U1545" s="21">
        <f t="shared" si="1849"/>
        <v>2.9828993581007452</v>
      </c>
    </row>
    <row r="1546" spans="1:21" ht="16" hidden="1" thickBot="1" x14ac:dyDescent="0.25">
      <c r="A1546" s="14">
        <v>2016</v>
      </c>
      <c r="B1546" s="15" t="s">
        <v>38</v>
      </c>
      <c r="C1546" s="16" t="s">
        <v>22</v>
      </c>
      <c r="D1546" s="16" t="str">
        <f t="shared" si="1850"/>
        <v>2016_2016 Sample Plot # 10_Avi</v>
      </c>
      <c r="E1546" s="17">
        <v>1.3</v>
      </c>
      <c r="F1546" s="17">
        <f t="shared" si="1792"/>
        <v>1.28</v>
      </c>
      <c r="G1546" s="18">
        <v>128</v>
      </c>
      <c r="H1546" s="19">
        <f t="shared" si="1805"/>
        <v>0.73699999999999999</v>
      </c>
      <c r="I1546" s="20">
        <f t="shared" si="1793"/>
        <v>73.7</v>
      </c>
      <c r="J1546" s="22">
        <v>231.56540000000001</v>
      </c>
      <c r="K1546" s="19">
        <f t="shared" si="1851"/>
        <v>-8.3619575981629835E-2</v>
      </c>
      <c r="L1546" s="19">
        <f t="shared" si="1852"/>
        <v>0.82486034221759941</v>
      </c>
      <c r="M1546" s="19">
        <f t="shared" si="1841"/>
        <v>3.2994413688703976E-2</v>
      </c>
      <c r="N1546" s="19">
        <f t="shared" si="1853"/>
        <v>0.76134609586684432</v>
      </c>
      <c r="O1546" s="19">
        <f t="shared" si="1843"/>
        <v>3.0453843834673772E-2</v>
      </c>
      <c r="P1546" s="19">
        <f t="shared" si="1844"/>
        <v>6.3448257523377752E-2</v>
      </c>
      <c r="Q1546" s="19">
        <f t="shared" si="1845"/>
        <v>0.39593296426444768</v>
      </c>
      <c r="R1546" s="19">
        <f t="shared" si="1846"/>
        <v>0.29692497738806928</v>
      </c>
      <c r="S1546" s="19">
        <f t="shared" si="1847"/>
        <v>0.69285794165251691</v>
      </c>
      <c r="T1546" s="19">
        <f t="shared" si="1848"/>
        <v>2.7714317666100677E-2</v>
      </c>
      <c r="U1546" s="21">
        <f t="shared" si="1849"/>
        <v>1.5862064380844436</v>
      </c>
    </row>
    <row r="1547" spans="1:21" ht="16" hidden="1" thickBot="1" x14ac:dyDescent="0.25">
      <c r="A1547" s="14">
        <v>2016</v>
      </c>
      <c r="B1547" s="15" t="s">
        <v>38</v>
      </c>
      <c r="C1547" s="16" t="s">
        <v>22</v>
      </c>
      <c r="D1547" s="16" t="str">
        <f t="shared" si="1850"/>
        <v>2016_2016 Sample Plot # 10_Avi</v>
      </c>
      <c r="E1547" s="17">
        <v>1.3</v>
      </c>
      <c r="F1547" s="17">
        <f t="shared" si="1792"/>
        <v>0.62</v>
      </c>
      <c r="G1547" s="18">
        <v>62</v>
      </c>
      <c r="H1547" s="19">
        <f t="shared" si="1805"/>
        <v>0.67300954805856139</v>
      </c>
      <c r="I1547" s="20">
        <f t="shared" si="1793"/>
        <v>67.300954805856136</v>
      </c>
      <c r="J1547" s="22">
        <v>211.45959999999999</v>
      </c>
      <c r="K1547" s="19">
        <f t="shared" si="1851"/>
        <v>-0.16803457710894354</v>
      </c>
      <c r="L1547" s="19">
        <f t="shared" si="1852"/>
        <v>0.67914955879375871</v>
      </c>
      <c r="M1547" s="19">
        <f t="shared" si="1841"/>
        <v>2.7165982351750349E-2</v>
      </c>
      <c r="N1547" s="19">
        <f t="shared" si="1853"/>
        <v>0.62685504276663928</v>
      </c>
      <c r="O1547" s="19">
        <f t="shared" si="1843"/>
        <v>2.5074201710665569E-2</v>
      </c>
      <c r="P1547" s="19">
        <f t="shared" si="1844"/>
        <v>5.2240184062415915E-2</v>
      </c>
      <c r="Q1547" s="19">
        <f t="shared" si="1845"/>
        <v>0.32599178822100416</v>
      </c>
      <c r="R1547" s="19">
        <f t="shared" si="1846"/>
        <v>0.24447346667898934</v>
      </c>
      <c r="S1547" s="19">
        <f t="shared" si="1847"/>
        <v>0.57046525489999356</v>
      </c>
      <c r="T1547" s="19">
        <f t="shared" si="1848"/>
        <v>2.2818610195999744E-2</v>
      </c>
      <c r="U1547" s="21">
        <f t="shared" si="1849"/>
        <v>1.3060046015603981</v>
      </c>
    </row>
    <row r="1548" spans="1:21" ht="16" hidden="1" thickBot="1" x14ac:dyDescent="0.25">
      <c r="A1548" s="14">
        <v>2016</v>
      </c>
      <c r="B1548" s="15" t="s">
        <v>38</v>
      </c>
      <c r="C1548" s="16" t="s">
        <v>22</v>
      </c>
      <c r="D1548" s="16" t="str">
        <f t="shared" si="1850"/>
        <v>2016_2016 Sample Plot # 10_Avi</v>
      </c>
      <c r="E1548" s="17">
        <v>1.4</v>
      </c>
      <c r="F1548" s="17">
        <f t="shared" si="1792"/>
        <v>1.35</v>
      </c>
      <c r="G1548" s="18">
        <v>135</v>
      </c>
      <c r="H1548" s="19">
        <f t="shared" si="1805"/>
        <v>1.2100000000000002</v>
      </c>
      <c r="I1548" s="20">
        <f t="shared" si="1793"/>
        <v>121.00000000000001</v>
      </c>
      <c r="J1548" s="22">
        <v>380.18200000000002</v>
      </c>
      <c r="K1548" s="19">
        <f t="shared" si="1851"/>
        <v>0.3771606924772033</v>
      </c>
      <c r="L1548" s="19">
        <f t="shared" si="1852"/>
        <v>2.3832011099622754</v>
      </c>
      <c r="M1548" s="19">
        <f t="shared" si="1841"/>
        <v>9.5328044398491019E-2</v>
      </c>
      <c r="N1548" s="19">
        <f t="shared" si="1853"/>
        <v>2.1996946244951805</v>
      </c>
      <c r="O1548" s="19">
        <f t="shared" si="1843"/>
        <v>8.7987784979807221E-2</v>
      </c>
      <c r="P1548" s="19">
        <f t="shared" si="1844"/>
        <v>0.18331582937829824</v>
      </c>
      <c r="Q1548" s="19">
        <f t="shared" si="1845"/>
        <v>1.1439365327818922</v>
      </c>
      <c r="R1548" s="19">
        <f t="shared" si="1846"/>
        <v>0.85788090355312041</v>
      </c>
      <c r="S1548" s="19">
        <f t="shared" si="1847"/>
        <v>2.0018174363350125</v>
      </c>
      <c r="T1548" s="19">
        <f t="shared" si="1848"/>
        <v>8.007269745340051E-2</v>
      </c>
      <c r="U1548" s="21">
        <f t="shared" si="1849"/>
        <v>4.5828957344574555</v>
      </c>
    </row>
    <row r="1549" spans="1:21" ht="16" hidden="1" thickBot="1" x14ac:dyDescent="0.25">
      <c r="A1549" s="14">
        <v>2016</v>
      </c>
      <c r="B1549" s="15" t="s">
        <v>38</v>
      </c>
      <c r="C1549" s="16" t="s">
        <v>22</v>
      </c>
      <c r="D1549" s="16" t="str">
        <f t="shared" si="1850"/>
        <v>2016_2016 Sample Plot # 10_Avi</v>
      </c>
      <c r="E1549" s="17">
        <v>2.9</v>
      </c>
      <c r="F1549" s="17">
        <f t="shared" si="1792"/>
        <v>1.53</v>
      </c>
      <c r="G1549" s="18">
        <v>153</v>
      </c>
      <c r="H1549" s="19">
        <f t="shared" si="1805"/>
        <v>1.012</v>
      </c>
      <c r="I1549" s="20">
        <f t="shared" si="1793"/>
        <v>101.2</v>
      </c>
      <c r="J1549" s="22">
        <v>317.97039999999998</v>
      </c>
      <c r="K1549" s="19">
        <f t="shared" si="1851"/>
        <v>0.21108629675808988</v>
      </c>
      <c r="L1549" s="19">
        <f t="shared" si="1852"/>
        <v>1.6258717935317113</v>
      </c>
      <c r="M1549" s="19">
        <f t="shared" si="1841"/>
        <v>6.5034871741268444E-2</v>
      </c>
      <c r="N1549" s="19">
        <f t="shared" si="1853"/>
        <v>1.5006796654297696</v>
      </c>
      <c r="O1549" s="19">
        <f t="shared" si="1843"/>
        <v>6.0027186617190788E-2</v>
      </c>
      <c r="P1549" s="19">
        <f t="shared" si="1844"/>
        <v>0.12506205835845924</v>
      </c>
      <c r="Q1549" s="19">
        <f t="shared" si="1845"/>
        <v>0.78041846089522138</v>
      </c>
      <c r="R1549" s="19">
        <f t="shared" si="1846"/>
        <v>0.58526506951761015</v>
      </c>
      <c r="S1549" s="19">
        <f t="shared" si="1847"/>
        <v>1.3656835304128316</v>
      </c>
      <c r="T1549" s="19">
        <f t="shared" si="1848"/>
        <v>5.4627341216513269E-2</v>
      </c>
      <c r="U1549" s="21">
        <f t="shared" si="1849"/>
        <v>3.1265514589614809</v>
      </c>
    </row>
    <row r="1550" spans="1:21" ht="16" hidden="1" thickBot="1" x14ac:dyDescent="0.25">
      <c r="A1550" s="14">
        <v>2016</v>
      </c>
      <c r="B1550" s="15" t="s">
        <v>38</v>
      </c>
      <c r="C1550" s="16" t="s">
        <v>22</v>
      </c>
      <c r="D1550" s="16" t="str">
        <f t="shared" si="1850"/>
        <v>2016_2016 Sample Plot # 10_Avi</v>
      </c>
      <c r="E1550" s="17">
        <v>1.2</v>
      </c>
      <c r="F1550" s="17">
        <f t="shared" si="1792"/>
        <v>0.9</v>
      </c>
      <c r="G1550" s="18">
        <v>90</v>
      </c>
      <c r="H1550" s="19">
        <f t="shared" si="1805"/>
        <v>0.82500000000000018</v>
      </c>
      <c r="I1550" s="20">
        <f t="shared" si="1793"/>
        <v>82.500000000000014</v>
      </c>
      <c r="J1550" s="22">
        <v>259.21500000000003</v>
      </c>
      <c r="K1550" s="19">
        <f t="shared" si="1851"/>
        <v>2.1211449896839901E-2</v>
      </c>
      <c r="L1550" s="19">
        <f t="shared" si="1852"/>
        <v>1.0500535557377839</v>
      </c>
      <c r="M1550" s="19">
        <f t="shared" si="1841"/>
        <v>4.2002142229511354E-2</v>
      </c>
      <c r="N1550" s="19">
        <f t="shared" si="1853"/>
        <v>0.96919943194597458</v>
      </c>
      <c r="O1550" s="19">
        <f t="shared" si="1843"/>
        <v>3.8767977277838983E-2</v>
      </c>
      <c r="P1550" s="19">
        <f t="shared" si="1844"/>
        <v>8.077011950735033E-2</v>
      </c>
      <c r="Q1550" s="19">
        <f t="shared" si="1845"/>
        <v>0.50402570675413627</v>
      </c>
      <c r="R1550" s="19">
        <f t="shared" si="1846"/>
        <v>0.37798777845893011</v>
      </c>
      <c r="S1550" s="19">
        <f t="shared" si="1847"/>
        <v>0.88201348521306633</v>
      </c>
      <c r="T1550" s="19">
        <f t="shared" si="1848"/>
        <v>3.528053940852266E-2</v>
      </c>
      <c r="U1550" s="21">
        <f t="shared" si="1849"/>
        <v>2.0192529876837586</v>
      </c>
    </row>
    <row r="1551" spans="1:21" ht="16" hidden="1" thickBot="1" x14ac:dyDescent="0.25">
      <c r="A1551" s="14">
        <v>2016</v>
      </c>
      <c r="B1551" s="15" t="s">
        <v>38</v>
      </c>
      <c r="C1551" s="16" t="s">
        <v>22</v>
      </c>
      <c r="D1551" s="16" t="str">
        <f t="shared" si="1850"/>
        <v>2016_2016 Sample Plot # 10_Avi</v>
      </c>
      <c r="E1551" s="17">
        <v>2.2999999999999998</v>
      </c>
      <c r="F1551" s="17">
        <f t="shared" si="1792"/>
        <v>0.83</v>
      </c>
      <c r="G1551" s="18">
        <v>83</v>
      </c>
      <c r="H1551" s="19">
        <f t="shared" si="1805"/>
        <v>0.82500000000000018</v>
      </c>
      <c r="I1551" s="20">
        <f t="shared" si="1793"/>
        <v>82.500000000000014</v>
      </c>
      <c r="J1551" s="22">
        <v>259.21500000000003</v>
      </c>
      <c r="K1551" s="19">
        <f t="shared" si="1851"/>
        <v>2.1211449896839901E-2</v>
      </c>
      <c r="L1551" s="19">
        <f t="shared" si="1852"/>
        <v>1.0500535557377839</v>
      </c>
      <c r="M1551" s="19">
        <f t="shared" si="1841"/>
        <v>4.2002142229511354E-2</v>
      </c>
      <c r="N1551" s="19">
        <f t="shared" si="1853"/>
        <v>0.96919943194597458</v>
      </c>
      <c r="O1551" s="19">
        <f t="shared" si="1843"/>
        <v>3.8767977277838983E-2</v>
      </c>
      <c r="P1551" s="19">
        <f t="shared" si="1844"/>
        <v>8.077011950735033E-2</v>
      </c>
      <c r="Q1551" s="19">
        <f t="shared" si="1845"/>
        <v>0.50402570675413627</v>
      </c>
      <c r="R1551" s="19">
        <f t="shared" si="1846"/>
        <v>0.37798777845893011</v>
      </c>
      <c r="S1551" s="19">
        <f t="shared" si="1847"/>
        <v>0.88201348521306633</v>
      </c>
      <c r="T1551" s="19">
        <f t="shared" si="1848"/>
        <v>3.528053940852266E-2</v>
      </c>
      <c r="U1551" s="21">
        <f t="shared" si="1849"/>
        <v>2.0192529876837586</v>
      </c>
    </row>
    <row r="1552" spans="1:21" ht="16" hidden="1" thickBot="1" x14ac:dyDescent="0.25">
      <c r="A1552" s="14">
        <v>2016</v>
      </c>
      <c r="B1552" s="15" t="s">
        <v>38</v>
      </c>
      <c r="C1552" s="16" t="s">
        <v>22</v>
      </c>
      <c r="D1552" s="16" t="str">
        <f t="shared" si="1850"/>
        <v>2016_2016 Sample Plot # 10_Avi</v>
      </c>
      <c r="E1552" s="17">
        <v>1.6</v>
      </c>
      <c r="F1552" s="17">
        <f t="shared" si="1792"/>
        <v>0.9</v>
      </c>
      <c r="G1552" s="18">
        <v>90</v>
      </c>
      <c r="H1552" s="19">
        <f t="shared" si="1805"/>
        <v>0.88</v>
      </c>
      <c r="I1552" s="20">
        <f t="shared" si="1793"/>
        <v>88</v>
      </c>
      <c r="J1552" s="22">
        <v>276.49599999999998</v>
      </c>
      <c r="K1552" s="19">
        <f t="shared" si="1851"/>
        <v>8.1192918401360892E-2</v>
      </c>
      <c r="L1552" s="19">
        <f t="shared" si="1852"/>
        <v>1.2055713495427753</v>
      </c>
      <c r="M1552" s="19">
        <f t="shared" si="1841"/>
        <v>4.8222853981711014E-2</v>
      </c>
      <c r="N1552" s="19">
        <f t="shared" si="1853"/>
        <v>1.1127423556279816</v>
      </c>
      <c r="O1552" s="19">
        <f t="shared" si="1843"/>
        <v>4.4509694225119259E-2</v>
      </c>
      <c r="P1552" s="19">
        <f t="shared" si="1844"/>
        <v>9.2732548206830273E-2</v>
      </c>
      <c r="Q1552" s="19">
        <f t="shared" si="1845"/>
        <v>0.57867424778053211</v>
      </c>
      <c r="R1552" s="19">
        <f t="shared" si="1846"/>
        <v>0.43396951869491285</v>
      </c>
      <c r="S1552" s="19">
        <f t="shared" si="1847"/>
        <v>1.0126437664754451</v>
      </c>
      <c r="T1552" s="19">
        <f t="shared" si="1848"/>
        <v>4.0505750659017806E-2</v>
      </c>
      <c r="U1552" s="21">
        <f t="shared" si="1849"/>
        <v>2.3183137051707572</v>
      </c>
    </row>
    <row r="1553" spans="1:21" ht="16" hidden="1" thickBot="1" x14ac:dyDescent="0.25">
      <c r="A1553" s="14">
        <v>2016</v>
      </c>
      <c r="B1553" s="15" t="s">
        <v>38</v>
      </c>
      <c r="C1553" s="16" t="s">
        <v>22</v>
      </c>
      <c r="D1553" s="16" t="str">
        <f t="shared" si="1850"/>
        <v>2016_2016 Sample Plot # 10_Avi</v>
      </c>
      <c r="E1553" s="17">
        <v>1.4</v>
      </c>
      <c r="F1553" s="17">
        <f t="shared" si="1792"/>
        <v>0.95</v>
      </c>
      <c r="G1553" s="18">
        <v>95</v>
      </c>
      <c r="H1553" s="19">
        <f t="shared" si="1805"/>
        <v>0.69500954805856152</v>
      </c>
      <c r="I1553" s="20">
        <f t="shared" si="1793"/>
        <v>69.500954805856153</v>
      </c>
      <c r="J1553" s="22">
        <v>218.37200000000004</v>
      </c>
      <c r="K1553" s="19">
        <f t="shared" si="1851"/>
        <v>-0.1381397501037494</v>
      </c>
      <c r="L1553" s="19">
        <f t="shared" si="1852"/>
        <v>0.72754565249215297</v>
      </c>
      <c r="M1553" s="19">
        <f t="shared" si="1841"/>
        <v>2.9101826099686118E-2</v>
      </c>
      <c r="N1553" s="19">
        <f t="shared" si="1853"/>
        <v>0.67152463725025724</v>
      </c>
      <c r="O1553" s="19">
        <f t="shared" si="1843"/>
        <v>2.686098549001029E-2</v>
      </c>
      <c r="P1553" s="19">
        <f t="shared" si="1844"/>
        <v>5.5962811589696404E-2</v>
      </c>
      <c r="Q1553" s="19">
        <f t="shared" si="1845"/>
        <v>0.34922191319623341</v>
      </c>
      <c r="R1553" s="19">
        <f t="shared" si="1846"/>
        <v>0.26189460852760033</v>
      </c>
      <c r="S1553" s="19">
        <f t="shared" si="1847"/>
        <v>0.61111652172383368</v>
      </c>
      <c r="T1553" s="19">
        <f t="shared" si="1848"/>
        <v>2.444466086895335E-2</v>
      </c>
      <c r="U1553" s="21">
        <f t="shared" si="1849"/>
        <v>1.3990702897424101</v>
      </c>
    </row>
    <row r="1554" spans="1:21" ht="16" hidden="1" thickBot="1" x14ac:dyDescent="0.25">
      <c r="A1554" s="14">
        <v>2016</v>
      </c>
      <c r="B1554" s="15" t="s">
        <v>38</v>
      </c>
      <c r="C1554" s="16" t="s">
        <v>22</v>
      </c>
      <c r="D1554" s="16" t="str">
        <f t="shared" si="1850"/>
        <v>2016_2016 Sample Plot # 10_Avi</v>
      </c>
      <c r="E1554" s="17">
        <v>1.8</v>
      </c>
      <c r="F1554" s="17">
        <f t="shared" si="1792"/>
        <v>0.68</v>
      </c>
      <c r="G1554" s="18">
        <v>68</v>
      </c>
      <c r="H1554" s="19">
        <f t="shared" si="1805"/>
        <v>0.88</v>
      </c>
      <c r="I1554" s="20">
        <f t="shared" si="1793"/>
        <v>88</v>
      </c>
      <c r="J1554" s="22">
        <v>276.49599999999998</v>
      </c>
      <c r="K1554" s="19">
        <f t="shared" si="1851"/>
        <v>8.1192918401360892E-2</v>
      </c>
      <c r="L1554" s="19">
        <f t="shared" si="1852"/>
        <v>1.2055713495427753</v>
      </c>
      <c r="M1554" s="19">
        <f t="shared" si="1841"/>
        <v>4.8222853981711014E-2</v>
      </c>
      <c r="N1554" s="19">
        <f t="shared" si="1853"/>
        <v>1.1127423556279816</v>
      </c>
      <c r="O1554" s="19">
        <f t="shared" si="1843"/>
        <v>4.4509694225119259E-2</v>
      </c>
      <c r="P1554" s="19">
        <f t="shared" si="1844"/>
        <v>9.2732548206830273E-2</v>
      </c>
      <c r="Q1554" s="19">
        <f t="shared" si="1845"/>
        <v>0.57867424778053211</v>
      </c>
      <c r="R1554" s="19">
        <f t="shared" si="1846"/>
        <v>0.43396951869491285</v>
      </c>
      <c r="S1554" s="19">
        <f t="shared" si="1847"/>
        <v>1.0126437664754451</v>
      </c>
      <c r="T1554" s="19">
        <f t="shared" si="1848"/>
        <v>4.0505750659017806E-2</v>
      </c>
      <c r="U1554" s="21">
        <f t="shared" si="1849"/>
        <v>2.3183137051707572</v>
      </c>
    </row>
    <row r="1555" spans="1:21" ht="16" hidden="1" thickBot="1" x14ac:dyDescent="0.25">
      <c r="A1555" s="14">
        <v>2016</v>
      </c>
      <c r="B1555" s="15" t="s">
        <v>38</v>
      </c>
      <c r="C1555" s="16" t="s">
        <v>22</v>
      </c>
      <c r="D1555" s="16" t="str">
        <f t="shared" si="1850"/>
        <v>2016_2016 Sample Plot # 10_Avi</v>
      </c>
      <c r="E1555" s="17">
        <v>1.7</v>
      </c>
      <c r="F1555" s="17">
        <f t="shared" si="1792"/>
        <v>0.9</v>
      </c>
      <c r="G1555" s="18">
        <v>90</v>
      </c>
      <c r="H1555" s="19">
        <f t="shared" si="1805"/>
        <v>0.80300000000000016</v>
      </c>
      <c r="I1555" s="20">
        <f t="shared" si="1793"/>
        <v>80.300000000000011</v>
      </c>
      <c r="J1555" s="22">
        <v>252.30260000000001</v>
      </c>
      <c r="K1555" s="19">
        <f t="shared" si="1851"/>
        <v>-3.9087331036225803E-3</v>
      </c>
      <c r="L1555" s="19">
        <f t="shared" si="1852"/>
        <v>0.99104018990350473</v>
      </c>
      <c r="M1555" s="19">
        <f t="shared" si="1841"/>
        <v>3.9641607596140188E-2</v>
      </c>
      <c r="N1555" s="19">
        <f t="shared" si="1853"/>
        <v>0.91473009528093496</v>
      </c>
      <c r="O1555" s="19">
        <f t="shared" si="1843"/>
        <v>3.6589203811237397E-2</v>
      </c>
      <c r="P1555" s="19">
        <f t="shared" si="1844"/>
        <v>7.6230811407377586E-2</v>
      </c>
      <c r="Q1555" s="19">
        <f t="shared" si="1845"/>
        <v>0.47569929115368226</v>
      </c>
      <c r="R1555" s="19">
        <f t="shared" si="1846"/>
        <v>0.35674473715956467</v>
      </c>
      <c r="S1555" s="19">
        <f t="shared" si="1847"/>
        <v>0.83244402831324693</v>
      </c>
      <c r="T1555" s="19">
        <f t="shared" si="1848"/>
        <v>3.3297761132529878E-2</v>
      </c>
      <c r="U1555" s="21">
        <f t="shared" si="1849"/>
        <v>1.9057702851844396</v>
      </c>
    </row>
    <row r="1556" spans="1:21" ht="16" hidden="1" thickBot="1" x14ac:dyDescent="0.25">
      <c r="A1556" s="14">
        <v>2016</v>
      </c>
      <c r="B1556" s="15" t="s">
        <v>38</v>
      </c>
      <c r="C1556" s="16" t="s">
        <v>22</v>
      </c>
      <c r="D1556" s="16" t="str">
        <f t="shared" si="1850"/>
        <v>2016_2016 Sample Plot # 10_Avi</v>
      </c>
      <c r="E1556" s="17">
        <v>1.7</v>
      </c>
      <c r="F1556" s="17">
        <f t="shared" ref="F1556:F1618" si="1854">G1556/100</f>
        <v>1.1000000000000001</v>
      </c>
      <c r="G1556" s="18">
        <v>110</v>
      </c>
      <c r="H1556" s="19">
        <f t="shared" si="1805"/>
        <v>0.79200000000000004</v>
      </c>
      <c r="I1556" s="20">
        <f t="shared" ref="I1556:I1618" si="1855">J1556/3.142</f>
        <v>79.2</v>
      </c>
      <c r="J1556" s="22">
        <v>248.84640000000002</v>
      </c>
      <c r="K1556" s="19">
        <f t="shared" si="1851"/>
        <v>-1.6728111398483847E-2</v>
      </c>
      <c r="L1556" s="19">
        <f t="shared" si="1852"/>
        <v>0.9622144810040999</v>
      </c>
      <c r="M1556" s="19">
        <f t="shared" si="1841"/>
        <v>3.8488579240163995E-2</v>
      </c>
      <c r="N1556" s="19">
        <f t="shared" si="1853"/>
        <v>0.88812396596678422</v>
      </c>
      <c r="O1556" s="19">
        <f t="shared" si="1843"/>
        <v>3.5524958638671375E-2</v>
      </c>
      <c r="P1556" s="19">
        <f t="shared" si="1844"/>
        <v>7.401353787883537E-2</v>
      </c>
      <c r="Q1556" s="19">
        <f t="shared" si="1845"/>
        <v>0.46186295088196794</v>
      </c>
      <c r="R1556" s="19">
        <f t="shared" si="1846"/>
        <v>0.34636834672704586</v>
      </c>
      <c r="S1556" s="19">
        <f t="shared" si="1847"/>
        <v>0.8082312976090138</v>
      </c>
      <c r="T1556" s="19">
        <f t="shared" si="1848"/>
        <v>3.2329251904360555E-2</v>
      </c>
      <c r="U1556" s="21">
        <f t="shared" si="1849"/>
        <v>1.8503384469708841</v>
      </c>
    </row>
    <row r="1557" spans="1:21" ht="16" hidden="1" thickBot="1" x14ac:dyDescent="0.25">
      <c r="A1557" s="14">
        <v>2016</v>
      </c>
      <c r="B1557" s="15" t="s">
        <v>38</v>
      </c>
      <c r="C1557" s="16" t="s">
        <v>22</v>
      </c>
      <c r="D1557" s="16" t="str">
        <f t="shared" si="1850"/>
        <v>2016_2016 Sample Plot # 10_Avi</v>
      </c>
      <c r="E1557" s="17">
        <v>1.7</v>
      </c>
      <c r="F1557" s="17">
        <f t="shared" si="1854"/>
        <v>0.82</v>
      </c>
      <c r="G1557" s="18">
        <v>82</v>
      </c>
      <c r="H1557" s="19">
        <f t="shared" si="1805"/>
        <v>0.82500000000000018</v>
      </c>
      <c r="I1557" s="20">
        <f t="shared" si="1855"/>
        <v>82.500000000000014</v>
      </c>
      <c r="J1557" s="22">
        <v>259.21500000000003</v>
      </c>
      <c r="K1557" s="19">
        <f t="shared" si="1851"/>
        <v>2.1211449896839901E-2</v>
      </c>
      <c r="L1557" s="19">
        <f t="shared" si="1852"/>
        <v>1.0500535557377839</v>
      </c>
      <c r="M1557" s="19">
        <f t="shared" si="1841"/>
        <v>4.2002142229511354E-2</v>
      </c>
      <c r="N1557" s="19">
        <f t="shared" si="1853"/>
        <v>0.96919943194597458</v>
      </c>
      <c r="O1557" s="19">
        <f t="shared" si="1843"/>
        <v>3.8767977277838983E-2</v>
      </c>
      <c r="P1557" s="19">
        <f t="shared" si="1844"/>
        <v>8.077011950735033E-2</v>
      </c>
      <c r="Q1557" s="19">
        <f t="shared" si="1845"/>
        <v>0.50402570675413627</v>
      </c>
      <c r="R1557" s="19">
        <f t="shared" si="1846"/>
        <v>0.37798777845893011</v>
      </c>
      <c r="S1557" s="19">
        <f t="shared" si="1847"/>
        <v>0.88201348521306633</v>
      </c>
      <c r="T1557" s="19">
        <f t="shared" si="1848"/>
        <v>3.528053940852266E-2</v>
      </c>
      <c r="U1557" s="21">
        <f t="shared" si="1849"/>
        <v>2.0192529876837586</v>
      </c>
    </row>
    <row r="1558" spans="1:21" ht="16" hidden="1" thickBot="1" x14ac:dyDescent="0.25">
      <c r="A1558" s="14">
        <v>2016</v>
      </c>
      <c r="B1558" s="15" t="s">
        <v>38</v>
      </c>
      <c r="C1558" s="16" t="s">
        <v>22</v>
      </c>
      <c r="D1558" s="16" t="str">
        <f t="shared" si="1850"/>
        <v>2016_2016 Sample Plot # 10_Avi</v>
      </c>
      <c r="E1558" s="17">
        <v>2.1</v>
      </c>
      <c r="F1558" s="17">
        <f t="shared" si="1854"/>
        <v>1</v>
      </c>
      <c r="G1558" s="18">
        <v>100</v>
      </c>
      <c r="H1558" s="19">
        <f t="shared" si="1805"/>
        <v>0.71500000000000019</v>
      </c>
      <c r="I1558" s="20">
        <f t="shared" si="1855"/>
        <v>71.500000000000014</v>
      </c>
      <c r="J1558" s="22">
        <v>224.65300000000002</v>
      </c>
      <c r="K1558" s="19">
        <f t="shared" si="1851"/>
        <v>-0.1117850705456872</v>
      </c>
      <c r="L1558" s="19">
        <f t="shared" si="1852"/>
        <v>0.77306307422262843</v>
      </c>
      <c r="M1558" s="19">
        <f t="shared" si="1841"/>
        <v>3.0922522968905138E-2</v>
      </c>
      <c r="N1558" s="19">
        <f t="shared" si="1853"/>
        <v>0.71353721750748611</v>
      </c>
      <c r="O1558" s="19">
        <f t="shared" si="1843"/>
        <v>2.8541488700299447E-2</v>
      </c>
      <c r="P1558" s="19">
        <f t="shared" si="1844"/>
        <v>5.9464011669204585E-2</v>
      </c>
      <c r="Q1558" s="19">
        <f t="shared" si="1845"/>
        <v>0.37107027562686162</v>
      </c>
      <c r="R1558" s="19">
        <f t="shared" si="1846"/>
        <v>0.27827951482791957</v>
      </c>
      <c r="S1558" s="19">
        <f t="shared" si="1847"/>
        <v>0.64934979045478114</v>
      </c>
      <c r="T1558" s="19">
        <f t="shared" si="1848"/>
        <v>2.5973991618191247E-2</v>
      </c>
      <c r="U1558" s="21">
        <f t="shared" si="1849"/>
        <v>1.4866002917301144</v>
      </c>
    </row>
    <row r="1559" spans="1:21" ht="16" hidden="1" thickBot="1" x14ac:dyDescent="0.25">
      <c r="A1559" s="14">
        <v>2016</v>
      </c>
      <c r="B1559" s="15" t="s">
        <v>38</v>
      </c>
      <c r="C1559" s="16" t="s">
        <v>22</v>
      </c>
      <c r="D1559" s="16" t="str">
        <f t="shared" si="1850"/>
        <v>2016_2016 Sample Plot # 10_Avi</v>
      </c>
      <c r="E1559" s="17">
        <v>2.9</v>
      </c>
      <c r="F1559" s="17">
        <f t="shared" si="1854"/>
        <v>1.7</v>
      </c>
      <c r="G1559" s="18">
        <v>170</v>
      </c>
      <c r="H1559" s="19">
        <f t="shared" si="1805"/>
        <v>1.4520000000000002</v>
      </c>
      <c r="I1559" s="20">
        <f t="shared" si="1855"/>
        <v>145.20000000000002</v>
      </c>
      <c r="J1559" s="22">
        <v>456.21840000000003</v>
      </c>
      <c r="K1559" s="19">
        <f t="shared" si="1851"/>
        <v>0.54660855901912042</v>
      </c>
      <c r="L1559" s="19">
        <f t="shared" si="1852"/>
        <v>3.520534130438933</v>
      </c>
      <c r="M1559" s="19">
        <f t="shared" si="1841"/>
        <v>0.14082136521755731</v>
      </c>
      <c r="N1559" s="19">
        <f t="shared" si="1853"/>
        <v>3.2494530023951351</v>
      </c>
      <c r="O1559" s="19">
        <f t="shared" si="1843"/>
        <v>0.12997812009580539</v>
      </c>
      <c r="P1559" s="19">
        <f t="shared" si="1844"/>
        <v>0.27079948531336273</v>
      </c>
      <c r="Q1559" s="19">
        <f t="shared" si="1845"/>
        <v>1.6898563826106878</v>
      </c>
      <c r="R1559" s="19">
        <f t="shared" si="1846"/>
        <v>1.2672866709341026</v>
      </c>
      <c r="S1559" s="19">
        <f t="shared" si="1847"/>
        <v>2.9571430535447902</v>
      </c>
      <c r="T1559" s="19">
        <f t="shared" si="1848"/>
        <v>0.11828572214179162</v>
      </c>
      <c r="U1559" s="21">
        <f t="shared" si="1849"/>
        <v>6.7699871328340677</v>
      </c>
    </row>
    <row r="1560" spans="1:21" ht="16" hidden="1" thickBot="1" x14ac:dyDescent="0.25">
      <c r="A1560" s="14">
        <v>2016</v>
      </c>
      <c r="B1560" s="15" t="s">
        <v>38</v>
      </c>
      <c r="C1560" s="16" t="s">
        <v>22</v>
      </c>
      <c r="D1560" s="16" t="str">
        <f t="shared" si="1850"/>
        <v>2016_2016 Sample Plot # 10_Avi</v>
      </c>
      <c r="E1560" s="17">
        <v>1.8</v>
      </c>
      <c r="F1560" s="17">
        <f t="shared" si="1854"/>
        <v>1.1599999999999999</v>
      </c>
      <c r="G1560" s="18">
        <v>116</v>
      </c>
      <c r="H1560" s="19">
        <f t="shared" si="1805"/>
        <v>2.0460000000000007</v>
      </c>
      <c r="I1560" s="20">
        <f t="shared" si="1855"/>
        <v>204.60000000000005</v>
      </c>
      <c r="J1560" s="22">
        <v>642.85320000000013</v>
      </c>
      <c r="K1560" s="19">
        <f t="shared" si="1851"/>
        <v>0.86533804686494276</v>
      </c>
      <c r="L1560" s="19">
        <f t="shared" si="1852"/>
        <v>7.3339517238300829</v>
      </c>
      <c r="M1560" s="19">
        <f t="shared" si="1841"/>
        <v>0.29335806895320332</v>
      </c>
      <c r="N1560" s="19">
        <f t="shared" si="1853"/>
        <v>6.769237441095167</v>
      </c>
      <c r="O1560" s="19">
        <f t="shared" si="1843"/>
        <v>0.2707694976438067</v>
      </c>
      <c r="P1560" s="19">
        <f t="shared" si="1844"/>
        <v>0.56412756659701002</v>
      </c>
      <c r="Q1560" s="19">
        <f t="shared" si="1845"/>
        <v>3.5202968274384396</v>
      </c>
      <c r="R1560" s="19">
        <f t="shared" si="1846"/>
        <v>2.6400026020271152</v>
      </c>
      <c r="S1560" s="19">
        <f t="shared" si="1847"/>
        <v>6.1602994294655549</v>
      </c>
      <c r="T1560" s="19">
        <f t="shared" si="1848"/>
        <v>0.24641197717862218</v>
      </c>
      <c r="U1560" s="21">
        <f t="shared" si="1849"/>
        <v>14.103189164925251</v>
      </c>
    </row>
    <row r="1561" spans="1:21" ht="16" hidden="1" thickBot="1" x14ac:dyDescent="0.25">
      <c r="A1561" s="14">
        <v>2016</v>
      </c>
      <c r="B1561" s="15" t="s">
        <v>38</v>
      </c>
      <c r="C1561" s="16" t="s">
        <v>22</v>
      </c>
      <c r="D1561" s="16" t="str">
        <f t="shared" si="1850"/>
        <v>2016_2016 Sample Plot # 10_Avi</v>
      </c>
      <c r="E1561" s="17">
        <v>1.8</v>
      </c>
      <c r="F1561" s="17">
        <f t="shared" si="1854"/>
        <v>1.05</v>
      </c>
      <c r="G1561" s="18">
        <v>105</v>
      </c>
      <c r="H1561" s="19">
        <f t="shared" si="1805"/>
        <v>0.77000000000000013</v>
      </c>
      <c r="I1561" s="20">
        <f t="shared" si="1855"/>
        <v>77.000000000000014</v>
      </c>
      <c r="J1561" s="22">
        <v>241.93400000000003</v>
      </c>
      <c r="K1561" s="19">
        <f t="shared" si="1851"/>
        <v>-4.2909848130888634E-2</v>
      </c>
      <c r="L1561" s="19">
        <f t="shared" si="1852"/>
        <v>0.90592063451544991</v>
      </c>
      <c r="M1561" s="19">
        <f t="shared" si="1841"/>
        <v>3.6236825380617996E-2</v>
      </c>
      <c r="N1561" s="19">
        <f t="shared" si="1853"/>
        <v>0.83616474565776033</v>
      </c>
      <c r="O1561" s="19">
        <f t="shared" si="1843"/>
        <v>3.3446589826310415E-2</v>
      </c>
      <c r="P1561" s="19">
        <f t="shared" si="1844"/>
        <v>6.9683415206928417E-2</v>
      </c>
      <c r="Q1561" s="19">
        <f t="shared" si="1845"/>
        <v>0.43484190456741595</v>
      </c>
      <c r="R1561" s="19">
        <f t="shared" si="1846"/>
        <v>0.32610425080652655</v>
      </c>
      <c r="S1561" s="19">
        <f t="shared" si="1847"/>
        <v>0.7609461553739425</v>
      </c>
      <c r="T1561" s="19">
        <f t="shared" si="1848"/>
        <v>3.0437846214957702E-2</v>
      </c>
      <c r="U1561" s="21">
        <f t="shared" si="1849"/>
        <v>1.7420853801732101</v>
      </c>
    </row>
    <row r="1562" spans="1:21" ht="16" hidden="1" thickBot="1" x14ac:dyDescent="0.25">
      <c r="A1562" s="14">
        <v>2016</v>
      </c>
      <c r="B1562" s="15" t="s">
        <v>38</v>
      </c>
      <c r="C1562" s="16" t="s">
        <v>22</v>
      </c>
      <c r="D1562" s="16" t="str">
        <f t="shared" si="1850"/>
        <v>2016_2016 Sample Plot # 10_Avi</v>
      </c>
      <c r="E1562" s="17">
        <v>6.3</v>
      </c>
      <c r="F1562" s="17">
        <f t="shared" si="1854"/>
        <v>2</v>
      </c>
      <c r="G1562" s="18">
        <v>200</v>
      </c>
      <c r="H1562" s="19">
        <f t="shared" si="1805"/>
        <v>3.4300954805856145</v>
      </c>
      <c r="I1562" s="20">
        <f t="shared" si="1855"/>
        <v>343.00954805856145</v>
      </c>
      <c r="J1562" s="22">
        <v>1077.7360000000001</v>
      </c>
      <c r="K1562" s="19">
        <f t="shared" si="1851"/>
        <v>1.3455552878783055</v>
      </c>
      <c r="L1562" s="19">
        <f t="shared" si="1852"/>
        <v>22.159261769376997</v>
      </c>
      <c r="M1562" s="19">
        <f t="shared" si="1841"/>
        <v>0.88637047077507991</v>
      </c>
      <c r="N1562" s="19">
        <f t="shared" si="1853"/>
        <v>20.452998613134969</v>
      </c>
      <c r="O1562" s="19">
        <f t="shared" si="1843"/>
        <v>0.81811994452539871</v>
      </c>
      <c r="P1562" s="19">
        <f t="shared" si="1844"/>
        <v>1.7044904153004787</v>
      </c>
      <c r="Q1562" s="19">
        <f t="shared" si="1845"/>
        <v>10.636445649300958</v>
      </c>
      <c r="R1562" s="19">
        <f t="shared" si="1846"/>
        <v>7.9766694591226388</v>
      </c>
      <c r="S1562" s="19">
        <f t="shared" si="1847"/>
        <v>18.613115108423596</v>
      </c>
      <c r="T1562" s="19">
        <f t="shared" si="1848"/>
        <v>0.7445246043369439</v>
      </c>
      <c r="U1562" s="21">
        <f t="shared" si="1849"/>
        <v>42.612260382511963</v>
      </c>
    </row>
    <row r="1563" spans="1:21" ht="16" hidden="1" thickBot="1" x14ac:dyDescent="0.25">
      <c r="A1563" s="14">
        <v>2016</v>
      </c>
      <c r="B1563" s="15" t="s">
        <v>38</v>
      </c>
      <c r="C1563" s="16" t="s">
        <v>22</v>
      </c>
      <c r="D1563" s="16" t="str">
        <f t="shared" si="1850"/>
        <v>2016_2016 Sample Plot # 10_Avi</v>
      </c>
      <c r="E1563" s="17">
        <v>1.6</v>
      </c>
      <c r="F1563" s="17">
        <f t="shared" si="1854"/>
        <v>1.7</v>
      </c>
      <c r="G1563" s="18">
        <v>170</v>
      </c>
      <c r="H1563" s="19">
        <f t="shared" ref="H1563:H1626" si="1856">I1563/100</f>
        <v>1.1440000000000001</v>
      </c>
      <c r="I1563" s="20">
        <f t="shared" si="1855"/>
        <v>114.4</v>
      </c>
      <c r="J1563" s="22">
        <v>359.44479999999999</v>
      </c>
      <c r="K1563" s="19">
        <f t="shared" si="1851"/>
        <v>0.32503169233799167</v>
      </c>
      <c r="L1563" s="19">
        <f t="shared" si="1852"/>
        <v>2.113643275858065</v>
      </c>
      <c r="M1563" s="19">
        <f t="shared" si="1841"/>
        <v>8.4545731034322599E-2</v>
      </c>
      <c r="N1563" s="19">
        <f t="shared" si="1853"/>
        <v>1.9508927436169941</v>
      </c>
      <c r="O1563" s="19">
        <f t="shared" si="1843"/>
        <v>7.8035709744679757E-2</v>
      </c>
      <c r="P1563" s="19">
        <f t="shared" si="1844"/>
        <v>0.16258144077900236</v>
      </c>
      <c r="Q1563" s="19">
        <f t="shared" si="1845"/>
        <v>1.0145487724118711</v>
      </c>
      <c r="R1563" s="19">
        <f t="shared" si="1846"/>
        <v>0.76084817001062766</v>
      </c>
      <c r="S1563" s="19">
        <f t="shared" si="1847"/>
        <v>1.7753969424224989</v>
      </c>
      <c r="T1563" s="19">
        <f t="shared" si="1848"/>
        <v>7.1015877696899959E-2</v>
      </c>
      <c r="U1563" s="21">
        <f t="shared" si="1849"/>
        <v>4.0645360194750593</v>
      </c>
    </row>
    <row r="1564" spans="1:21" ht="16" hidden="1" thickBot="1" x14ac:dyDescent="0.25">
      <c r="A1564" s="14">
        <v>2016</v>
      </c>
      <c r="B1564" s="15" t="s">
        <v>38</v>
      </c>
      <c r="C1564" s="16" t="s">
        <v>22</v>
      </c>
      <c r="D1564" s="16" t="str">
        <f t="shared" si="1850"/>
        <v>2016_2016 Sample Plot # 10_Avi</v>
      </c>
      <c r="E1564" s="17">
        <v>1.9</v>
      </c>
      <c r="F1564" s="17">
        <f t="shared" si="1854"/>
        <v>0.85</v>
      </c>
      <c r="G1564" s="18">
        <v>85</v>
      </c>
      <c r="H1564" s="19">
        <f t="shared" si="1856"/>
        <v>0.99</v>
      </c>
      <c r="I1564" s="20">
        <f t="shared" si="1855"/>
        <v>99</v>
      </c>
      <c r="J1564" s="22">
        <v>311.05799999999999</v>
      </c>
      <c r="K1564" s="19">
        <f t="shared" si="1851"/>
        <v>0.19065931643875683</v>
      </c>
      <c r="L1564" s="19">
        <f t="shared" si="1852"/>
        <v>1.5511697130009074</v>
      </c>
      <c r="M1564" s="19">
        <f t="shared" si="1841"/>
        <v>6.2046788520036304E-2</v>
      </c>
      <c r="N1564" s="19">
        <f t="shared" si="1853"/>
        <v>1.4317296450998376</v>
      </c>
      <c r="O1564" s="19">
        <f t="shared" si="1843"/>
        <v>5.7269185803993504E-2</v>
      </c>
      <c r="P1564" s="19">
        <f t="shared" si="1844"/>
        <v>0.11931597432402981</v>
      </c>
      <c r="Q1564" s="19">
        <f t="shared" si="1845"/>
        <v>0.74456146224043551</v>
      </c>
      <c r="R1564" s="19">
        <f t="shared" si="1846"/>
        <v>0.55837456158893672</v>
      </c>
      <c r="S1564" s="19">
        <f t="shared" si="1847"/>
        <v>1.3029360238293721</v>
      </c>
      <c r="T1564" s="19">
        <f t="shared" si="1848"/>
        <v>5.2117440953174887E-2</v>
      </c>
      <c r="U1564" s="21">
        <f t="shared" si="1849"/>
        <v>2.9828993581007452</v>
      </c>
    </row>
    <row r="1565" spans="1:21" ht="16" hidden="1" thickBot="1" x14ac:dyDescent="0.25">
      <c r="A1565" s="14"/>
      <c r="B1565" s="15"/>
      <c r="C1565" s="16"/>
      <c r="D1565" s="16"/>
      <c r="E1565" s="17"/>
      <c r="F1565" s="17"/>
      <c r="G1565" s="18"/>
      <c r="H1565" s="19"/>
      <c r="I1565" s="20"/>
      <c r="J1565" s="20"/>
      <c r="K1565" s="19"/>
      <c r="L1565" s="19"/>
      <c r="M1565" s="19"/>
      <c r="N1565" s="19"/>
      <c r="O1565" s="19"/>
      <c r="P1565" s="19"/>
      <c r="Q1565" s="19"/>
      <c r="R1565" s="19"/>
      <c r="S1565" s="19"/>
      <c r="T1565" s="19"/>
      <c r="U1565" s="21"/>
    </row>
    <row r="1566" spans="1:21" ht="16" hidden="1" thickBot="1" x14ac:dyDescent="0.25">
      <c r="A1566" s="14">
        <v>2016</v>
      </c>
      <c r="B1566" s="15" t="s">
        <v>38</v>
      </c>
      <c r="C1566" s="16" t="s">
        <v>22</v>
      </c>
      <c r="D1566" s="16" t="str">
        <f>A1566&amp;"_"&amp;B1566&amp;"_"&amp;C1566</f>
        <v>2016_2016 Sample Plot # 10_Avi</v>
      </c>
      <c r="E1566" s="17">
        <v>1.3</v>
      </c>
      <c r="F1566" s="17">
        <f t="shared" si="1854"/>
        <v>0.88</v>
      </c>
      <c r="G1566" s="18">
        <v>88</v>
      </c>
      <c r="H1566" s="19">
        <f t="shared" si="1856"/>
        <v>0.88</v>
      </c>
      <c r="I1566" s="20">
        <f t="shared" si="1855"/>
        <v>88</v>
      </c>
      <c r="J1566" s="22">
        <v>276.49599999999998</v>
      </c>
      <c r="K1566" s="19">
        <f>2.14*(LOG(H1566,10))+0.2</f>
        <v>8.1192918401360892E-2</v>
      </c>
      <c r="L1566" s="19">
        <f t="shared" ref="L1566" si="1857">10^K1566</f>
        <v>1.2055713495427753</v>
      </c>
      <c r="M1566" s="19">
        <f t="shared" ref="M1566" si="1858">L1566*40/1000</f>
        <v>4.8222853981711014E-2</v>
      </c>
      <c r="N1566" s="19">
        <f t="shared" ref="N1566" si="1859">0.923*L1566</f>
        <v>1.1127423556279816</v>
      </c>
      <c r="O1566" s="19">
        <f t="shared" ref="O1566" si="1860">N1566*40/1000</f>
        <v>4.4509694225119259E-2</v>
      </c>
      <c r="P1566" s="19">
        <f t="shared" ref="P1566" si="1861">M1566+O1566</f>
        <v>9.2732548206830273E-2</v>
      </c>
      <c r="Q1566" s="19">
        <f t="shared" ref="Q1566" si="1862">L1566*0.48</f>
        <v>0.57867424778053211</v>
      </c>
      <c r="R1566" s="19">
        <f t="shared" ref="R1566" si="1863">N1566*0.39</f>
        <v>0.43396951869491285</v>
      </c>
      <c r="S1566" s="19">
        <f t="shared" ref="S1566" si="1864">R1566+Q1566</f>
        <v>1.0126437664754451</v>
      </c>
      <c r="T1566" s="19">
        <f t="shared" ref="T1566" si="1865">S1566*40/1000</f>
        <v>4.0505750659017806E-2</v>
      </c>
      <c r="U1566" s="21">
        <f t="shared" ref="U1566" si="1866">(L1566+N1566)</f>
        <v>2.3183137051707572</v>
      </c>
    </row>
    <row r="1567" spans="1:21" ht="16" hidden="1" thickBot="1" x14ac:dyDescent="0.25">
      <c r="A1567" s="14"/>
      <c r="B1567" s="15"/>
      <c r="C1567" s="16"/>
      <c r="D1567" s="16"/>
      <c r="E1567" s="17"/>
      <c r="F1567" s="17"/>
      <c r="G1567" s="18"/>
      <c r="H1567" s="19"/>
      <c r="I1567" s="20"/>
      <c r="J1567" s="20"/>
      <c r="K1567" s="19"/>
      <c r="L1567" s="19"/>
      <c r="M1567" s="19"/>
      <c r="N1567" s="19"/>
      <c r="O1567" s="19"/>
      <c r="P1567" s="19"/>
      <c r="Q1567" s="19"/>
      <c r="R1567" s="19"/>
      <c r="S1567" s="19"/>
      <c r="T1567" s="19"/>
      <c r="U1567" s="21"/>
    </row>
    <row r="1568" spans="1:21" ht="16" hidden="1" thickBot="1" x14ac:dyDescent="0.25">
      <c r="A1568" s="14">
        <v>2016</v>
      </c>
      <c r="B1568" s="15" t="s">
        <v>38</v>
      </c>
      <c r="C1568" s="16" t="s">
        <v>22</v>
      </c>
      <c r="D1568" s="16" t="str">
        <f>A1568&amp;"_"&amp;B1568&amp;"_"&amp;C1568</f>
        <v>2016_2016 Sample Plot # 10_Avi</v>
      </c>
      <c r="E1568" s="17">
        <v>1.3</v>
      </c>
      <c r="F1568" s="17">
        <f t="shared" si="1854"/>
        <v>0.85</v>
      </c>
      <c r="G1568" s="18">
        <v>85</v>
      </c>
      <c r="H1568" s="19">
        <f t="shared" si="1856"/>
        <v>0.99</v>
      </c>
      <c r="I1568" s="20">
        <f t="shared" si="1855"/>
        <v>99</v>
      </c>
      <c r="J1568" s="22">
        <v>311.05799999999999</v>
      </c>
      <c r="K1568" s="19">
        <f t="shared" ref="K1568:K1569" si="1867">2.14*(LOG(H1568,10))+0.2</f>
        <v>0.19065931643875683</v>
      </c>
      <c r="L1568" s="19">
        <f t="shared" ref="L1568:L1569" si="1868">10^K1568</f>
        <v>1.5511697130009074</v>
      </c>
      <c r="M1568" s="19">
        <f t="shared" ref="M1568:M1569" si="1869">L1568*40/1000</f>
        <v>6.2046788520036304E-2</v>
      </c>
      <c r="N1568" s="19">
        <f t="shared" ref="N1568:N1569" si="1870">0.923*L1568</f>
        <v>1.4317296450998376</v>
      </c>
      <c r="O1568" s="19">
        <f t="shared" ref="O1568:O1569" si="1871">N1568*40/1000</f>
        <v>5.7269185803993504E-2</v>
      </c>
      <c r="P1568" s="19">
        <f t="shared" ref="P1568:P1569" si="1872">M1568+O1568</f>
        <v>0.11931597432402981</v>
      </c>
      <c r="Q1568" s="19">
        <f t="shared" ref="Q1568:Q1569" si="1873">L1568*0.48</f>
        <v>0.74456146224043551</v>
      </c>
      <c r="R1568" s="19">
        <f t="shared" ref="R1568:R1569" si="1874">N1568*0.39</f>
        <v>0.55837456158893672</v>
      </c>
      <c r="S1568" s="19">
        <f t="shared" ref="S1568:S1569" si="1875">R1568+Q1568</f>
        <v>1.3029360238293721</v>
      </c>
      <c r="T1568" s="19">
        <f t="shared" ref="T1568:T1569" si="1876">S1568*40/1000</f>
        <v>5.2117440953174887E-2</v>
      </c>
      <c r="U1568" s="21">
        <f t="shared" ref="U1568:U1569" si="1877">(L1568+N1568)</f>
        <v>2.9828993581007452</v>
      </c>
    </row>
    <row r="1569" spans="1:21" ht="16" hidden="1" thickBot="1" x14ac:dyDescent="0.25">
      <c r="A1569" s="14">
        <v>2016</v>
      </c>
      <c r="B1569" s="15" t="s">
        <v>38</v>
      </c>
      <c r="C1569" s="16" t="s">
        <v>22</v>
      </c>
      <c r="D1569" s="16" t="str">
        <f>A1569&amp;"_"&amp;B1569&amp;"_"&amp;C1569</f>
        <v>2016_2016 Sample Plot # 10_Avi</v>
      </c>
      <c r="E1569" s="17">
        <v>1.8</v>
      </c>
      <c r="F1569" s="17">
        <f t="shared" si="1854"/>
        <v>0.86</v>
      </c>
      <c r="G1569" s="18">
        <v>86</v>
      </c>
      <c r="H1569" s="19">
        <f t="shared" si="1856"/>
        <v>1.4300000000000004</v>
      </c>
      <c r="I1569" s="20">
        <f t="shared" si="1855"/>
        <v>143.00000000000003</v>
      </c>
      <c r="J1569" s="22">
        <v>449.30600000000004</v>
      </c>
      <c r="K1569" s="19">
        <f t="shared" si="1867"/>
        <v>0.53241912017523252</v>
      </c>
      <c r="L1569" s="19">
        <f t="shared" si="1868"/>
        <v>3.4073686255248572</v>
      </c>
      <c r="M1569" s="19">
        <f t="shared" si="1869"/>
        <v>0.13629474502099431</v>
      </c>
      <c r="N1569" s="19">
        <f t="shared" si="1870"/>
        <v>3.1450012413594433</v>
      </c>
      <c r="O1569" s="19">
        <f t="shared" si="1871"/>
        <v>0.12580004965437774</v>
      </c>
      <c r="P1569" s="19">
        <f t="shared" si="1872"/>
        <v>0.26209479467537206</v>
      </c>
      <c r="Q1569" s="19">
        <f t="shared" si="1873"/>
        <v>1.6355369402519313</v>
      </c>
      <c r="R1569" s="19">
        <f t="shared" si="1874"/>
        <v>1.2265504841301829</v>
      </c>
      <c r="S1569" s="19">
        <f t="shared" si="1875"/>
        <v>2.8620874243821142</v>
      </c>
      <c r="T1569" s="19">
        <f t="shared" si="1876"/>
        <v>0.11448349697528457</v>
      </c>
      <c r="U1569" s="21">
        <f t="shared" si="1877"/>
        <v>6.5523698668843</v>
      </c>
    </row>
    <row r="1570" spans="1:21" ht="16" hidden="1" thickBot="1" x14ac:dyDescent="0.25">
      <c r="A1570" s="14"/>
      <c r="B1570" s="15"/>
      <c r="C1570" s="16"/>
      <c r="D1570" s="16"/>
      <c r="E1570" s="17"/>
      <c r="F1570" s="17"/>
      <c r="G1570" s="18"/>
      <c r="H1570" s="19"/>
      <c r="I1570" s="20"/>
      <c r="J1570" s="20"/>
      <c r="K1570" s="19"/>
      <c r="L1570" s="19"/>
      <c r="M1570" s="19"/>
      <c r="N1570" s="19"/>
      <c r="O1570" s="19"/>
      <c r="P1570" s="19"/>
      <c r="Q1570" s="19"/>
      <c r="R1570" s="19"/>
      <c r="S1570" s="19"/>
      <c r="T1570" s="19"/>
      <c r="U1570" s="21"/>
    </row>
    <row r="1571" spans="1:21" ht="16" hidden="1" thickBot="1" x14ac:dyDescent="0.25">
      <c r="A1571" s="14">
        <v>2016</v>
      </c>
      <c r="B1571" s="15" t="s">
        <v>38</v>
      </c>
      <c r="C1571" s="16" t="s">
        <v>22</v>
      </c>
      <c r="D1571" s="16" t="str">
        <f>A1571&amp;"_"&amp;B1571&amp;"_"&amp;C1571</f>
        <v>2016_2016 Sample Plot # 10_Avi</v>
      </c>
      <c r="E1571" s="17">
        <v>1.8</v>
      </c>
      <c r="F1571" s="17">
        <f t="shared" si="1854"/>
        <v>1.07</v>
      </c>
      <c r="G1571" s="18">
        <v>107</v>
      </c>
      <c r="H1571" s="19">
        <f t="shared" si="1856"/>
        <v>0.91300000000000026</v>
      </c>
      <c r="I1571" s="20">
        <f t="shared" si="1855"/>
        <v>91.300000000000026</v>
      </c>
      <c r="J1571" s="22">
        <v>286.86460000000005</v>
      </c>
      <c r="K1571" s="19">
        <f t="shared" ref="K1571:K1573" si="1878">2.14*(LOG(H1571,10))+0.2</f>
        <v>0.11540746392340002</v>
      </c>
      <c r="L1571" s="19">
        <f t="shared" ref="L1571:L1573" si="1879">10^K1571</f>
        <v>1.3043900097915875</v>
      </c>
      <c r="M1571" s="19">
        <f t="shared" ref="M1571:M1573" si="1880">L1571*40/1000</f>
        <v>5.2175600391663503E-2</v>
      </c>
      <c r="N1571" s="19">
        <f t="shared" ref="N1571:N1573" si="1881">0.923*L1571</f>
        <v>1.2039519790376354</v>
      </c>
      <c r="O1571" s="19">
        <f t="shared" ref="O1571:O1573" si="1882">N1571*40/1000</f>
        <v>4.8158079161505413E-2</v>
      </c>
      <c r="P1571" s="19">
        <f t="shared" ref="P1571:P1573" si="1883">M1571+O1571</f>
        <v>0.10033367955316891</v>
      </c>
      <c r="Q1571" s="19">
        <f t="shared" ref="Q1571:Q1573" si="1884">L1571*0.48</f>
        <v>0.62610720469996195</v>
      </c>
      <c r="R1571" s="19">
        <f t="shared" ref="R1571:R1573" si="1885">N1571*0.39</f>
        <v>0.46954127182467781</v>
      </c>
      <c r="S1571" s="19">
        <f t="shared" ref="S1571:S1573" si="1886">R1571+Q1571</f>
        <v>1.0956484765246397</v>
      </c>
      <c r="T1571" s="19">
        <f t="shared" ref="T1571:T1573" si="1887">S1571*40/1000</f>
        <v>4.3825939060985593E-2</v>
      </c>
      <c r="U1571" s="21">
        <f t="shared" ref="U1571:U1573" si="1888">(L1571+N1571)</f>
        <v>2.5083419888292227</v>
      </c>
    </row>
    <row r="1572" spans="1:21" ht="16" hidden="1" thickBot="1" x14ac:dyDescent="0.25">
      <c r="A1572" s="14">
        <v>2016</v>
      </c>
      <c r="B1572" s="15" t="s">
        <v>38</v>
      </c>
      <c r="C1572" s="16" t="s">
        <v>22</v>
      </c>
      <c r="D1572" s="16" t="str">
        <f>A1572&amp;"_"&amp;B1572&amp;"_"&amp;C1572</f>
        <v>2016_2016 Sample Plot # 10_Avi</v>
      </c>
      <c r="E1572" s="17">
        <v>3.6</v>
      </c>
      <c r="F1572" s="17">
        <f t="shared" si="1854"/>
        <v>0.7</v>
      </c>
      <c r="G1572" s="18">
        <v>70</v>
      </c>
      <c r="H1572" s="19">
        <f t="shared" si="1856"/>
        <v>1.5070000000000001</v>
      </c>
      <c r="I1572" s="20">
        <f t="shared" si="1855"/>
        <v>150.70000000000002</v>
      </c>
      <c r="J1572" s="22">
        <v>473.49940000000004</v>
      </c>
      <c r="K1572" s="19">
        <f t="shared" si="1878"/>
        <v>0.58116235995331211</v>
      </c>
      <c r="L1572" s="19">
        <f t="shared" si="1879"/>
        <v>3.8120831057300002</v>
      </c>
      <c r="M1572" s="19">
        <f t="shared" si="1880"/>
        <v>0.1524833242292</v>
      </c>
      <c r="N1572" s="19">
        <f t="shared" si="1881"/>
        <v>3.5185527065887903</v>
      </c>
      <c r="O1572" s="19">
        <f t="shared" si="1882"/>
        <v>0.1407421082635516</v>
      </c>
      <c r="P1572" s="19">
        <f t="shared" si="1883"/>
        <v>0.29322543249275157</v>
      </c>
      <c r="Q1572" s="19">
        <f t="shared" si="1884"/>
        <v>1.8297998907504001</v>
      </c>
      <c r="R1572" s="19">
        <f t="shared" si="1885"/>
        <v>1.3722355555696282</v>
      </c>
      <c r="S1572" s="19">
        <f t="shared" si="1886"/>
        <v>3.2020354463200285</v>
      </c>
      <c r="T1572" s="19">
        <f t="shared" si="1887"/>
        <v>0.12808141785280114</v>
      </c>
      <c r="U1572" s="21">
        <f t="shared" si="1888"/>
        <v>7.3306358123187909</v>
      </c>
    </row>
    <row r="1573" spans="1:21" ht="16" hidden="1" thickBot="1" x14ac:dyDescent="0.25">
      <c r="A1573" s="14">
        <v>2016</v>
      </c>
      <c r="B1573" s="15" t="s">
        <v>38</v>
      </c>
      <c r="C1573" s="16" t="s">
        <v>22</v>
      </c>
      <c r="D1573" s="16" t="str">
        <f>A1573&amp;"_"&amp;B1573&amp;"_"&amp;C1573</f>
        <v>2016_2016 Sample Plot # 10_Avi</v>
      </c>
      <c r="E1573" s="17">
        <v>6.1</v>
      </c>
      <c r="F1573" s="17">
        <f t="shared" si="1854"/>
        <v>0.83</v>
      </c>
      <c r="G1573" s="18">
        <v>83</v>
      </c>
      <c r="H1573" s="19">
        <f t="shared" si="1856"/>
        <v>2.9384774029280716</v>
      </c>
      <c r="I1573" s="20">
        <f t="shared" si="1855"/>
        <v>293.84774029280715</v>
      </c>
      <c r="J1573" s="22">
        <v>923.26960000000008</v>
      </c>
      <c r="K1573" s="19">
        <f t="shared" si="1878"/>
        <v>1.201781840367651</v>
      </c>
      <c r="L1573" s="19">
        <f t="shared" si="1879"/>
        <v>15.914091119148694</v>
      </c>
      <c r="M1573" s="19">
        <f t="shared" si="1880"/>
        <v>0.63656364476594773</v>
      </c>
      <c r="N1573" s="19">
        <f t="shared" si="1881"/>
        <v>14.688706102974244</v>
      </c>
      <c r="O1573" s="19">
        <f t="shared" si="1882"/>
        <v>0.58754824411896966</v>
      </c>
      <c r="P1573" s="19">
        <f t="shared" si="1883"/>
        <v>1.2241118888849174</v>
      </c>
      <c r="Q1573" s="19">
        <f t="shared" si="1884"/>
        <v>7.6387637371913728</v>
      </c>
      <c r="R1573" s="19">
        <f t="shared" si="1885"/>
        <v>5.7285953801599554</v>
      </c>
      <c r="S1573" s="19">
        <f t="shared" si="1886"/>
        <v>13.367359117351327</v>
      </c>
      <c r="T1573" s="19">
        <f t="shared" si="1887"/>
        <v>0.53469436469405307</v>
      </c>
      <c r="U1573" s="21">
        <f t="shared" si="1888"/>
        <v>30.602797222122938</v>
      </c>
    </row>
    <row r="1574" spans="1:21" ht="16" hidden="1" thickBot="1" x14ac:dyDescent="0.25">
      <c r="A1574" s="14"/>
      <c r="B1574" s="15"/>
      <c r="C1574" s="16"/>
      <c r="D1574" s="16"/>
      <c r="E1574" s="17"/>
      <c r="F1574" s="17"/>
      <c r="G1574" s="18"/>
      <c r="H1574" s="19"/>
      <c r="I1574" s="20"/>
      <c r="J1574" s="20"/>
      <c r="K1574" s="19"/>
      <c r="L1574" s="19"/>
      <c r="M1574" s="19"/>
      <c r="N1574" s="19"/>
      <c r="O1574" s="19"/>
      <c r="P1574" s="19"/>
      <c r="Q1574" s="19"/>
      <c r="R1574" s="19"/>
      <c r="S1574" s="19"/>
      <c r="T1574" s="19"/>
      <c r="U1574" s="21"/>
    </row>
    <row r="1575" spans="1:21" ht="16" hidden="1" thickBot="1" x14ac:dyDescent="0.25">
      <c r="A1575" s="14">
        <v>2016</v>
      </c>
      <c r="B1575" s="15" t="s">
        <v>38</v>
      </c>
      <c r="C1575" s="16" t="s">
        <v>22</v>
      </c>
      <c r="D1575" s="16" t="str">
        <f>A1575&amp;"_"&amp;B1575&amp;"_"&amp;C1575</f>
        <v>2016_2016 Sample Plot # 10_Avi</v>
      </c>
      <c r="E1575" s="17">
        <v>2.9</v>
      </c>
      <c r="F1575" s="17">
        <f t="shared" si="1854"/>
        <v>1.2</v>
      </c>
      <c r="G1575" s="18">
        <v>120</v>
      </c>
      <c r="H1575" s="19">
        <f t="shared" si="1856"/>
        <v>0.99</v>
      </c>
      <c r="I1575" s="20">
        <f t="shared" si="1855"/>
        <v>99</v>
      </c>
      <c r="J1575" s="22">
        <v>311.05799999999999</v>
      </c>
      <c r="K1575" s="19">
        <f t="shared" ref="K1575:K1576" si="1889">2.14*(LOG(H1575,10))+0.2</f>
        <v>0.19065931643875683</v>
      </c>
      <c r="L1575" s="19">
        <f t="shared" ref="L1575:L1576" si="1890">10^K1575</f>
        <v>1.5511697130009074</v>
      </c>
      <c r="M1575" s="19">
        <f t="shared" ref="M1575:M1576" si="1891">L1575*40/1000</f>
        <v>6.2046788520036304E-2</v>
      </c>
      <c r="N1575" s="19">
        <f t="shared" ref="N1575:N1576" si="1892">0.923*L1575</f>
        <v>1.4317296450998376</v>
      </c>
      <c r="O1575" s="19">
        <f t="shared" ref="O1575:O1576" si="1893">N1575*40/1000</f>
        <v>5.7269185803993504E-2</v>
      </c>
      <c r="P1575" s="19">
        <f t="shared" ref="P1575:P1576" si="1894">M1575+O1575</f>
        <v>0.11931597432402981</v>
      </c>
      <c r="Q1575" s="19">
        <f t="shared" ref="Q1575:Q1576" si="1895">L1575*0.48</f>
        <v>0.74456146224043551</v>
      </c>
      <c r="R1575" s="19">
        <f t="shared" ref="R1575:R1576" si="1896">N1575*0.39</f>
        <v>0.55837456158893672</v>
      </c>
      <c r="S1575" s="19">
        <f t="shared" ref="S1575:S1576" si="1897">R1575+Q1575</f>
        <v>1.3029360238293721</v>
      </c>
      <c r="T1575" s="19">
        <f t="shared" ref="T1575:T1576" si="1898">S1575*40/1000</f>
        <v>5.2117440953174887E-2</v>
      </c>
      <c r="U1575" s="21">
        <f t="shared" ref="U1575:U1576" si="1899">(L1575+N1575)</f>
        <v>2.9828993581007452</v>
      </c>
    </row>
    <row r="1576" spans="1:21" ht="16" hidden="1" thickBot="1" x14ac:dyDescent="0.25">
      <c r="A1576" s="14">
        <v>2016</v>
      </c>
      <c r="B1576" s="15" t="s">
        <v>38</v>
      </c>
      <c r="C1576" s="16" t="s">
        <v>22</v>
      </c>
      <c r="D1576" s="16" t="str">
        <f>A1576&amp;"_"&amp;B1576&amp;"_"&amp;C1576</f>
        <v>2016_2016 Sample Plot # 10_Avi</v>
      </c>
      <c r="E1576" s="17">
        <v>1.2</v>
      </c>
      <c r="F1576" s="17">
        <f t="shared" si="1854"/>
        <v>1.8</v>
      </c>
      <c r="G1576" s="18">
        <v>180</v>
      </c>
      <c r="H1576" s="19">
        <f t="shared" si="1856"/>
        <v>2.2000000000000002</v>
      </c>
      <c r="I1576" s="20">
        <f t="shared" si="1855"/>
        <v>220</v>
      </c>
      <c r="J1576" s="22">
        <v>691.24</v>
      </c>
      <c r="K1576" s="19">
        <f t="shared" si="1889"/>
        <v>0.93278453695952135</v>
      </c>
      <c r="L1576" s="19">
        <f t="shared" si="1890"/>
        <v>8.5661275537022217</v>
      </c>
      <c r="M1576" s="19">
        <f t="shared" si="1891"/>
        <v>0.34264510214808885</v>
      </c>
      <c r="N1576" s="19">
        <f t="shared" si="1892"/>
        <v>7.9065357320671508</v>
      </c>
      <c r="O1576" s="19">
        <f t="shared" si="1893"/>
        <v>0.31626142928268602</v>
      </c>
      <c r="P1576" s="19">
        <f t="shared" si="1894"/>
        <v>0.65890653143077493</v>
      </c>
      <c r="Q1576" s="19">
        <f t="shared" si="1895"/>
        <v>4.1117412257770667</v>
      </c>
      <c r="R1576" s="19">
        <f t="shared" si="1896"/>
        <v>3.0835489355061889</v>
      </c>
      <c r="S1576" s="19">
        <f t="shared" si="1897"/>
        <v>7.1952901612832552</v>
      </c>
      <c r="T1576" s="19">
        <f t="shared" si="1898"/>
        <v>0.28781160645133019</v>
      </c>
      <c r="U1576" s="21">
        <f t="shared" si="1899"/>
        <v>16.472663285769372</v>
      </c>
    </row>
    <row r="1577" spans="1:21" ht="16" hidden="1" thickBot="1" x14ac:dyDescent="0.25">
      <c r="A1577" s="14"/>
      <c r="B1577" s="15"/>
      <c r="C1577" s="16"/>
      <c r="D1577" s="16"/>
      <c r="E1577" s="17"/>
      <c r="F1577" s="17"/>
      <c r="G1577" s="18"/>
      <c r="H1577" s="19"/>
      <c r="I1577" s="20"/>
      <c r="J1577" s="20"/>
      <c r="K1577" s="19"/>
      <c r="L1577" s="19"/>
      <c r="M1577" s="19"/>
      <c r="N1577" s="19"/>
      <c r="O1577" s="19"/>
      <c r="P1577" s="19"/>
      <c r="Q1577" s="19"/>
      <c r="R1577" s="19"/>
      <c r="S1577" s="19"/>
      <c r="T1577" s="19"/>
      <c r="U1577" s="21"/>
    </row>
    <row r="1578" spans="1:21" ht="16" hidden="1" thickBot="1" x14ac:dyDescent="0.25">
      <c r="A1578" s="14">
        <v>2016</v>
      </c>
      <c r="B1578" s="15" t="s">
        <v>38</v>
      </c>
      <c r="C1578" s="16" t="s">
        <v>22</v>
      </c>
      <c r="D1578" s="16" t="str">
        <f>A1578&amp;"_"&amp;B1578&amp;"_"&amp;C1578</f>
        <v>2016_2016 Sample Plot # 10_Avi</v>
      </c>
      <c r="E1578" s="17">
        <v>3.6</v>
      </c>
      <c r="F1578" s="17">
        <f t="shared" si="1854"/>
        <v>1.4</v>
      </c>
      <c r="G1578" s="18">
        <v>140</v>
      </c>
      <c r="H1578" s="19">
        <f t="shared" si="1856"/>
        <v>1.298</v>
      </c>
      <c r="I1578" s="20">
        <f t="shared" si="1855"/>
        <v>129.80000000000001</v>
      </c>
      <c r="J1578" s="22">
        <v>407.83159999999998</v>
      </c>
      <c r="K1578" s="19">
        <f t="shared" ref="K1578:K1582" si="1900">2.14*(LOG(H1578,10))+0.2</f>
        <v>0.44240784187370996</v>
      </c>
      <c r="L1578" s="19">
        <f t="shared" ref="L1578:L1582" si="1901">10^K1578</f>
        <v>2.769541274805956</v>
      </c>
      <c r="M1578" s="19">
        <f t="shared" ref="M1578:M1582" si="1902">L1578*40/1000</f>
        <v>0.11078165099223825</v>
      </c>
      <c r="N1578" s="19">
        <f t="shared" ref="N1578:N1582" si="1903">0.923*L1578</f>
        <v>2.5562865966458976</v>
      </c>
      <c r="O1578" s="19">
        <f t="shared" ref="O1578:O1582" si="1904">N1578*40/1000</f>
        <v>0.1022514638658359</v>
      </c>
      <c r="P1578" s="19">
        <f t="shared" ref="P1578:P1582" si="1905">M1578+O1578</f>
        <v>0.21303311485807414</v>
      </c>
      <c r="Q1578" s="19">
        <f t="shared" ref="Q1578:Q1582" si="1906">L1578*0.48</f>
        <v>1.3293798119068589</v>
      </c>
      <c r="R1578" s="19">
        <f t="shared" ref="R1578:R1582" si="1907">N1578*0.39</f>
        <v>0.99695177269190016</v>
      </c>
      <c r="S1578" s="19">
        <f t="shared" ref="S1578:S1582" si="1908">R1578+Q1578</f>
        <v>2.3263315845987593</v>
      </c>
      <c r="T1578" s="19">
        <f t="shared" ref="T1578:T1582" si="1909">S1578*40/1000</f>
        <v>9.3053263383950369E-2</v>
      </c>
      <c r="U1578" s="21">
        <f t="shared" ref="U1578:U1582" si="1910">(L1578+N1578)</f>
        <v>5.3258278714518532</v>
      </c>
    </row>
    <row r="1579" spans="1:21" ht="16" hidden="1" thickBot="1" x14ac:dyDescent="0.25">
      <c r="A1579" s="14">
        <v>2016</v>
      </c>
      <c r="B1579" s="15" t="s">
        <v>38</v>
      </c>
      <c r="C1579" s="16" t="s">
        <v>22</v>
      </c>
      <c r="D1579" s="16" t="str">
        <f>A1579&amp;"_"&amp;B1579&amp;"_"&amp;C1579</f>
        <v>2016_2016 Sample Plot # 10_Avi</v>
      </c>
      <c r="E1579" s="17">
        <v>1.8</v>
      </c>
      <c r="F1579" s="17">
        <f t="shared" si="1854"/>
        <v>1.2</v>
      </c>
      <c r="G1579" s="18">
        <v>120</v>
      </c>
      <c r="H1579" s="19">
        <f t="shared" si="1856"/>
        <v>0.78100000000000014</v>
      </c>
      <c r="I1579" s="20">
        <f t="shared" si="1855"/>
        <v>78.100000000000009</v>
      </c>
      <c r="J1579" s="22">
        <v>245.39020000000002</v>
      </c>
      <c r="K1579" s="19">
        <f t="shared" si="1900"/>
        <v>-2.9726787502577123E-2</v>
      </c>
      <c r="L1579" s="19">
        <f t="shared" si="1901"/>
        <v>0.93384159114489784</v>
      </c>
      <c r="M1579" s="19">
        <f t="shared" si="1902"/>
        <v>3.7353663645795912E-2</v>
      </c>
      <c r="N1579" s="19">
        <f t="shared" si="1903"/>
        <v>0.8619357886267407</v>
      </c>
      <c r="O1579" s="19">
        <f t="shared" si="1904"/>
        <v>3.4477431545069631E-2</v>
      </c>
      <c r="P1579" s="19">
        <f t="shared" si="1905"/>
        <v>7.1831095190865543E-2</v>
      </c>
      <c r="Q1579" s="19">
        <f t="shared" si="1906"/>
        <v>0.44824396374955094</v>
      </c>
      <c r="R1579" s="19">
        <f t="shared" si="1907"/>
        <v>0.33615495756442887</v>
      </c>
      <c r="S1579" s="19">
        <f t="shared" si="1908"/>
        <v>0.78439892131397981</v>
      </c>
      <c r="T1579" s="19">
        <f t="shared" si="1909"/>
        <v>3.1375956852559193E-2</v>
      </c>
      <c r="U1579" s="21">
        <f t="shared" si="1910"/>
        <v>1.7957773797716385</v>
      </c>
    </row>
    <row r="1580" spans="1:21" ht="16" hidden="1" thickBot="1" x14ac:dyDescent="0.25">
      <c r="A1580" s="14">
        <v>2016</v>
      </c>
      <c r="B1580" s="15" t="s">
        <v>38</v>
      </c>
      <c r="C1580" s="16" t="s">
        <v>22</v>
      </c>
      <c r="D1580" s="16" t="str">
        <f>A1580&amp;"_"&amp;B1580&amp;"_"&amp;C1580</f>
        <v>2016_2016 Sample Plot # 10_Avi</v>
      </c>
      <c r="E1580" s="17">
        <v>6.1</v>
      </c>
      <c r="F1580" s="17">
        <f t="shared" si="1854"/>
        <v>1.8</v>
      </c>
      <c r="G1580" s="18">
        <v>180</v>
      </c>
      <c r="H1580" s="19">
        <f t="shared" si="1856"/>
        <v>2.570190961171229</v>
      </c>
      <c r="I1580" s="20">
        <f t="shared" si="1855"/>
        <v>257.0190961171229</v>
      </c>
      <c r="J1580" s="22">
        <v>807.55400000000009</v>
      </c>
      <c r="K1580" s="19">
        <f t="shared" si="1900"/>
        <v>1.0773259387329168</v>
      </c>
      <c r="L1580" s="19">
        <f t="shared" si="1901"/>
        <v>11.948845308705009</v>
      </c>
      <c r="M1580" s="19">
        <f t="shared" si="1902"/>
        <v>0.47795381234820034</v>
      </c>
      <c r="N1580" s="19">
        <f t="shared" si="1903"/>
        <v>11.028784219934723</v>
      </c>
      <c r="O1580" s="19">
        <f t="shared" si="1904"/>
        <v>0.44115136879738892</v>
      </c>
      <c r="P1580" s="19">
        <f t="shared" si="1905"/>
        <v>0.91910518114558926</v>
      </c>
      <c r="Q1580" s="19">
        <f t="shared" si="1906"/>
        <v>5.735445748178404</v>
      </c>
      <c r="R1580" s="19">
        <f t="shared" si="1907"/>
        <v>4.3012258457745425</v>
      </c>
      <c r="S1580" s="19">
        <f t="shared" si="1908"/>
        <v>10.036671593952946</v>
      </c>
      <c r="T1580" s="19">
        <f t="shared" si="1909"/>
        <v>0.4014668637581178</v>
      </c>
      <c r="U1580" s="21">
        <f t="shared" si="1910"/>
        <v>22.977629528639731</v>
      </c>
    </row>
    <row r="1581" spans="1:21" ht="16" hidden="1" thickBot="1" x14ac:dyDescent="0.25">
      <c r="A1581" s="14">
        <v>2016</v>
      </c>
      <c r="B1581" s="15" t="s">
        <v>38</v>
      </c>
      <c r="C1581" s="16" t="s">
        <v>22</v>
      </c>
      <c r="D1581" s="16" t="str">
        <f>A1581&amp;"_"&amp;B1581&amp;"_"&amp;C1581</f>
        <v>2016_2016 Sample Plot # 10_Avi</v>
      </c>
      <c r="E1581" s="17">
        <v>2.8</v>
      </c>
      <c r="F1581" s="17">
        <f t="shared" si="1854"/>
        <v>1.48</v>
      </c>
      <c r="G1581" s="18">
        <v>148</v>
      </c>
      <c r="H1581" s="19">
        <f t="shared" si="1856"/>
        <v>1.5400000000000003</v>
      </c>
      <c r="I1581" s="20">
        <f t="shared" si="1855"/>
        <v>154.00000000000003</v>
      </c>
      <c r="J1581" s="22">
        <v>483.86800000000005</v>
      </c>
      <c r="K1581" s="19">
        <f t="shared" si="1900"/>
        <v>0.60129434259003112</v>
      </c>
      <c r="L1581" s="19">
        <f t="shared" si="1901"/>
        <v>3.9929543270030381</v>
      </c>
      <c r="M1581" s="19">
        <f t="shared" si="1902"/>
        <v>0.15971817308012151</v>
      </c>
      <c r="N1581" s="19">
        <f t="shared" si="1903"/>
        <v>3.6854968438238043</v>
      </c>
      <c r="O1581" s="19">
        <f t="shared" si="1904"/>
        <v>0.14741987375295218</v>
      </c>
      <c r="P1581" s="19">
        <f t="shared" si="1905"/>
        <v>0.30713804683307366</v>
      </c>
      <c r="Q1581" s="19">
        <f t="shared" si="1906"/>
        <v>1.9166180769614583</v>
      </c>
      <c r="R1581" s="19">
        <f t="shared" si="1907"/>
        <v>1.4373437690912838</v>
      </c>
      <c r="S1581" s="19">
        <f t="shared" si="1908"/>
        <v>3.3539618460527421</v>
      </c>
      <c r="T1581" s="19">
        <f t="shared" si="1909"/>
        <v>0.13415847384210969</v>
      </c>
      <c r="U1581" s="21">
        <f t="shared" si="1910"/>
        <v>7.6784511708268424</v>
      </c>
    </row>
    <row r="1582" spans="1:21" ht="16" hidden="1" thickBot="1" x14ac:dyDescent="0.25">
      <c r="A1582" s="14">
        <v>2016</v>
      </c>
      <c r="B1582" s="15" t="s">
        <v>38</v>
      </c>
      <c r="C1582" s="16" t="s">
        <v>22</v>
      </c>
      <c r="D1582" s="16" t="str">
        <f>A1582&amp;"_"&amp;B1582&amp;"_"&amp;C1582</f>
        <v>2016_2016 Sample Plot # 10_Avi</v>
      </c>
      <c r="E1582" s="17">
        <v>1.3</v>
      </c>
      <c r="F1582" s="17">
        <f t="shared" si="1854"/>
        <v>0.8</v>
      </c>
      <c r="G1582" s="18">
        <v>80</v>
      </c>
      <c r="H1582" s="19">
        <f t="shared" si="1856"/>
        <v>0.67300954805856139</v>
      </c>
      <c r="I1582" s="20">
        <f t="shared" si="1855"/>
        <v>67.300954805856136</v>
      </c>
      <c r="J1582" s="22">
        <v>211.45959999999999</v>
      </c>
      <c r="K1582" s="19">
        <f t="shared" si="1900"/>
        <v>-0.16803457710894354</v>
      </c>
      <c r="L1582" s="19">
        <f t="shared" si="1901"/>
        <v>0.67914955879375871</v>
      </c>
      <c r="M1582" s="19">
        <f t="shared" si="1902"/>
        <v>2.7165982351750349E-2</v>
      </c>
      <c r="N1582" s="19">
        <f t="shared" si="1903"/>
        <v>0.62685504276663928</v>
      </c>
      <c r="O1582" s="19">
        <f t="shared" si="1904"/>
        <v>2.5074201710665569E-2</v>
      </c>
      <c r="P1582" s="19">
        <f t="shared" si="1905"/>
        <v>5.2240184062415915E-2</v>
      </c>
      <c r="Q1582" s="19">
        <f t="shared" si="1906"/>
        <v>0.32599178822100416</v>
      </c>
      <c r="R1582" s="19">
        <f t="shared" si="1907"/>
        <v>0.24447346667898934</v>
      </c>
      <c r="S1582" s="19">
        <f t="shared" si="1908"/>
        <v>0.57046525489999356</v>
      </c>
      <c r="T1582" s="19">
        <f t="shared" si="1909"/>
        <v>2.2818610195999744E-2</v>
      </c>
      <c r="U1582" s="21">
        <f t="shared" si="1910"/>
        <v>1.3060046015603981</v>
      </c>
    </row>
    <row r="1583" spans="1:21" ht="16" hidden="1" thickBot="1" x14ac:dyDescent="0.25">
      <c r="A1583" s="14"/>
      <c r="B1583" s="15"/>
      <c r="C1583" s="16"/>
      <c r="D1583" s="16"/>
      <c r="E1583" s="17"/>
      <c r="F1583" s="17"/>
      <c r="G1583" s="18"/>
      <c r="H1583" s="19"/>
      <c r="I1583" s="20"/>
      <c r="J1583" s="20"/>
      <c r="K1583" s="19"/>
      <c r="L1583" s="19"/>
      <c r="M1583" s="19"/>
      <c r="N1583" s="19"/>
      <c r="O1583" s="19"/>
      <c r="P1583" s="19"/>
      <c r="Q1583" s="19"/>
      <c r="R1583" s="19"/>
      <c r="S1583" s="19"/>
      <c r="T1583" s="19"/>
      <c r="U1583" s="21"/>
    </row>
    <row r="1584" spans="1:21" ht="16" hidden="1" thickBot="1" x14ac:dyDescent="0.25">
      <c r="A1584" s="14">
        <v>2016</v>
      </c>
      <c r="B1584" s="15" t="s">
        <v>38</v>
      </c>
      <c r="C1584" s="16" t="s">
        <v>22</v>
      </c>
      <c r="D1584" s="16" t="str">
        <f t="shared" ref="D1584:D1610" si="1911">A1584&amp;"_"&amp;B1584&amp;"_"&amp;C1584</f>
        <v>2016_2016 Sample Plot # 10_Avi</v>
      </c>
      <c r="E1584" s="17">
        <v>1.2</v>
      </c>
      <c r="F1584" s="17">
        <f t="shared" si="1854"/>
        <v>0.92</v>
      </c>
      <c r="G1584" s="18">
        <v>92</v>
      </c>
      <c r="H1584" s="19">
        <f t="shared" si="1856"/>
        <v>0.69500954805856152</v>
      </c>
      <c r="I1584" s="20">
        <f t="shared" si="1855"/>
        <v>69.500954805856153</v>
      </c>
      <c r="J1584" s="22">
        <v>218.37200000000004</v>
      </c>
      <c r="K1584" s="19">
        <f t="shared" ref="K1584:K1610" si="1912">2.14*(LOG(H1584,10))+0.2</f>
        <v>-0.1381397501037494</v>
      </c>
      <c r="L1584" s="19">
        <f t="shared" ref="L1584:L1610" si="1913">10^K1584</f>
        <v>0.72754565249215297</v>
      </c>
      <c r="M1584" s="19">
        <f t="shared" ref="M1584:M1610" si="1914">L1584*40/1000</f>
        <v>2.9101826099686118E-2</v>
      </c>
      <c r="N1584" s="19">
        <f t="shared" ref="N1584:N1610" si="1915">0.923*L1584</f>
        <v>0.67152463725025724</v>
      </c>
      <c r="O1584" s="19">
        <f t="shared" ref="O1584:O1610" si="1916">N1584*40/1000</f>
        <v>2.686098549001029E-2</v>
      </c>
      <c r="P1584" s="19">
        <f t="shared" ref="P1584:P1610" si="1917">M1584+O1584</f>
        <v>5.5962811589696404E-2</v>
      </c>
      <c r="Q1584" s="19">
        <f t="shared" ref="Q1584:Q1610" si="1918">L1584*0.48</f>
        <v>0.34922191319623341</v>
      </c>
      <c r="R1584" s="19">
        <f t="shared" ref="R1584:R1610" si="1919">N1584*0.39</f>
        <v>0.26189460852760033</v>
      </c>
      <c r="S1584" s="19">
        <f t="shared" ref="S1584:S1610" si="1920">R1584+Q1584</f>
        <v>0.61111652172383368</v>
      </c>
      <c r="T1584" s="19">
        <f t="shared" ref="T1584:T1610" si="1921">S1584*40/1000</f>
        <v>2.444466086895335E-2</v>
      </c>
      <c r="U1584" s="21">
        <f t="shared" ref="U1584:U1610" si="1922">(L1584+N1584)</f>
        <v>1.3990702897424101</v>
      </c>
    </row>
    <row r="1585" spans="1:21" ht="16" hidden="1" thickBot="1" x14ac:dyDescent="0.25">
      <c r="A1585" s="14">
        <v>2016</v>
      </c>
      <c r="B1585" s="15" t="s">
        <v>38</v>
      </c>
      <c r="C1585" s="16" t="s">
        <v>22</v>
      </c>
      <c r="D1585" s="16" t="str">
        <f t="shared" si="1911"/>
        <v>2016_2016 Sample Plot # 10_Avi</v>
      </c>
      <c r="E1585" s="17">
        <v>5.7</v>
      </c>
      <c r="F1585" s="17">
        <f t="shared" si="1854"/>
        <v>1.82</v>
      </c>
      <c r="G1585" s="18">
        <v>182</v>
      </c>
      <c r="H1585" s="19">
        <f t="shared" si="1856"/>
        <v>2.552</v>
      </c>
      <c r="I1585" s="20">
        <f t="shared" si="1855"/>
        <v>255.2</v>
      </c>
      <c r="J1585" s="22">
        <v>801.83839999999998</v>
      </c>
      <c r="K1585" s="19">
        <f t="shared" si="1912"/>
        <v>1.0707246339051268</v>
      </c>
      <c r="L1585" s="19">
        <f t="shared" si="1913"/>
        <v>11.768595445647378</v>
      </c>
      <c r="M1585" s="19">
        <f t="shared" si="1914"/>
        <v>0.47074381782589514</v>
      </c>
      <c r="N1585" s="19">
        <f t="shared" si="1915"/>
        <v>10.86241359633253</v>
      </c>
      <c r="O1585" s="19">
        <f t="shared" si="1916"/>
        <v>0.43449654385330122</v>
      </c>
      <c r="P1585" s="19">
        <f t="shared" si="1917"/>
        <v>0.90524036167919641</v>
      </c>
      <c r="Q1585" s="19">
        <f t="shared" si="1918"/>
        <v>5.6489258139107417</v>
      </c>
      <c r="R1585" s="19">
        <f t="shared" si="1919"/>
        <v>4.236341302569687</v>
      </c>
      <c r="S1585" s="19">
        <f t="shared" si="1920"/>
        <v>9.8852671164804278</v>
      </c>
      <c r="T1585" s="19">
        <f t="shared" si="1921"/>
        <v>0.39541068465921714</v>
      </c>
      <c r="U1585" s="21">
        <f t="shared" si="1922"/>
        <v>22.631009041979908</v>
      </c>
    </row>
    <row r="1586" spans="1:21" ht="16" hidden="1" thickBot="1" x14ac:dyDescent="0.25">
      <c r="A1586" s="14">
        <v>2016</v>
      </c>
      <c r="B1586" s="15" t="s">
        <v>38</v>
      </c>
      <c r="C1586" s="16" t="s">
        <v>22</v>
      </c>
      <c r="D1586" s="16" t="str">
        <f t="shared" si="1911"/>
        <v>2016_2016 Sample Plot # 10_Avi</v>
      </c>
      <c r="E1586" s="17">
        <v>1.8</v>
      </c>
      <c r="F1586" s="17">
        <f t="shared" si="1854"/>
        <v>0.94</v>
      </c>
      <c r="G1586" s="18">
        <v>94</v>
      </c>
      <c r="H1586" s="19">
        <f t="shared" si="1856"/>
        <v>0.71500000000000019</v>
      </c>
      <c r="I1586" s="20">
        <f t="shared" si="1855"/>
        <v>71.500000000000014</v>
      </c>
      <c r="J1586" s="22">
        <v>224.65300000000002</v>
      </c>
      <c r="K1586" s="19">
        <f t="shared" si="1912"/>
        <v>-0.1117850705456872</v>
      </c>
      <c r="L1586" s="19">
        <f t="shared" si="1913"/>
        <v>0.77306307422262843</v>
      </c>
      <c r="M1586" s="19">
        <f t="shared" si="1914"/>
        <v>3.0922522968905138E-2</v>
      </c>
      <c r="N1586" s="19">
        <f t="shared" si="1915"/>
        <v>0.71353721750748611</v>
      </c>
      <c r="O1586" s="19">
        <f t="shared" si="1916"/>
        <v>2.8541488700299447E-2</v>
      </c>
      <c r="P1586" s="19">
        <f t="shared" si="1917"/>
        <v>5.9464011669204585E-2</v>
      </c>
      <c r="Q1586" s="19">
        <f t="shared" si="1918"/>
        <v>0.37107027562686162</v>
      </c>
      <c r="R1586" s="19">
        <f t="shared" si="1919"/>
        <v>0.27827951482791957</v>
      </c>
      <c r="S1586" s="19">
        <f t="shared" si="1920"/>
        <v>0.64934979045478114</v>
      </c>
      <c r="T1586" s="19">
        <f t="shared" si="1921"/>
        <v>2.5973991618191247E-2</v>
      </c>
      <c r="U1586" s="21">
        <f t="shared" si="1922"/>
        <v>1.4866002917301144</v>
      </c>
    </row>
    <row r="1587" spans="1:21" ht="16" hidden="1" thickBot="1" x14ac:dyDescent="0.25">
      <c r="A1587" s="14">
        <v>2016</v>
      </c>
      <c r="B1587" s="15" t="s">
        <v>38</v>
      </c>
      <c r="C1587" s="16" t="s">
        <v>22</v>
      </c>
      <c r="D1587" s="16" t="str">
        <f t="shared" si="1911"/>
        <v>2016_2016 Sample Plot # 10_Avi</v>
      </c>
      <c r="E1587" s="17">
        <v>1.3</v>
      </c>
      <c r="F1587" s="17">
        <f t="shared" si="1854"/>
        <v>0.85</v>
      </c>
      <c r="G1587" s="18">
        <v>85</v>
      </c>
      <c r="H1587" s="19">
        <f t="shared" si="1856"/>
        <v>0.77000000000000013</v>
      </c>
      <c r="I1587" s="20">
        <f t="shared" si="1855"/>
        <v>77.000000000000014</v>
      </c>
      <c r="J1587" s="22">
        <v>241.93400000000003</v>
      </c>
      <c r="K1587" s="19">
        <f t="shared" si="1912"/>
        <v>-4.2909848130888634E-2</v>
      </c>
      <c r="L1587" s="19">
        <f t="shared" si="1913"/>
        <v>0.90592063451544991</v>
      </c>
      <c r="M1587" s="19">
        <f t="shared" si="1914"/>
        <v>3.6236825380617996E-2</v>
      </c>
      <c r="N1587" s="19">
        <f t="shared" si="1915"/>
        <v>0.83616474565776033</v>
      </c>
      <c r="O1587" s="19">
        <f t="shared" si="1916"/>
        <v>3.3446589826310415E-2</v>
      </c>
      <c r="P1587" s="19">
        <f t="shared" si="1917"/>
        <v>6.9683415206928417E-2</v>
      </c>
      <c r="Q1587" s="19">
        <f t="shared" si="1918"/>
        <v>0.43484190456741595</v>
      </c>
      <c r="R1587" s="19">
        <f t="shared" si="1919"/>
        <v>0.32610425080652655</v>
      </c>
      <c r="S1587" s="19">
        <f t="shared" si="1920"/>
        <v>0.7609461553739425</v>
      </c>
      <c r="T1587" s="19">
        <f t="shared" si="1921"/>
        <v>3.0437846214957702E-2</v>
      </c>
      <c r="U1587" s="21">
        <f t="shared" si="1922"/>
        <v>1.7420853801732101</v>
      </c>
    </row>
    <row r="1588" spans="1:21" ht="16" hidden="1" thickBot="1" x14ac:dyDescent="0.25">
      <c r="A1588" s="14">
        <v>2016</v>
      </c>
      <c r="B1588" s="15" t="s">
        <v>38</v>
      </c>
      <c r="C1588" s="16" t="s">
        <v>22</v>
      </c>
      <c r="D1588" s="16" t="str">
        <f t="shared" si="1911"/>
        <v>2016_2016 Sample Plot # 10_Avi</v>
      </c>
      <c r="E1588" s="17">
        <v>2.2000000000000002</v>
      </c>
      <c r="F1588" s="17">
        <f t="shared" si="1854"/>
        <v>0.98</v>
      </c>
      <c r="G1588" s="18">
        <v>98</v>
      </c>
      <c r="H1588" s="19">
        <f t="shared" si="1856"/>
        <v>0.94600000000000006</v>
      </c>
      <c r="I1588" s="20">
        <f t="shared" si="1855"/>
        <v>94.600000000000009</v>
      </c>
      <c r="J1588" s="22">
        <v>297.23320000000001</v>
      </c>
      <c r="K1588" s="19">
        <f t="shared" si="1912"/>
        <v>0.14840703189983659</v>
      </c>
      <c r="L1588" s="19">
        <f t="shared" si="1913"/>
        <v>1.4073659255664381</v>
      </c>
      <c r="M1588" s="19">
        <f t="shared" si="1914"/>
        <v>5.6294637022657523E-2</v>
      </c>
      <c r="N1588" s="19">
        <f t="shared" si="1915"/>
        <v>1.2989987492978226</v>
      </c>
      <c r="O1588" s="19">
        <f t="shared" si="1916"/>
        <v>5.1959949971912903E-2</v>
      </c>
      <c r="P1588" s="19">
        <f t="shared" si="1917"/>
        <v>0.10825458699457043</v>
      </c>
      <c r="Q1588" s="19">
        <f t="shared" si="1918"/>
        <v>0.67553564427189028</v>
      </c>
      <c r="R1588" s="19">
        <f t="shared" si="1919"/>
        <v>0.5066095122261508</v>
      </c>
      <c r="S1588" s="19">
        <f t="shared" si="1920"/>
        <v>1.182145156498041</v>
      </c>
      <c r="T1588" s="19">
        <f t="shared" si="1921"/>
        <v>4.7285806259921639E-2</v>
      </c>
      <c r="U1588" s="21">
        <f t="shared" si="1922"/>
        <v>2.7063646748642607</v>
      </c>
    </row>
    <row r="1589" spans="1:21" ht="16" hidden="1" thickBot="1" x14ac:dyDescent="0.25">
      <c r="A1589" s="14">
        <v>2016</v>
      </c>
      <c r="B1589" s="15" t="s">
        <v>38</v>
      </c>
      <c r="C1589" s="16" t="s">
        <v>22</v>
      </c>
      <c r="D1589" s="16" t="str">
        <f t="shared" si="1911"/>
        <v>2016_2016 Sample Plot # 10_Avi</v>
      </c>
      <c r="E1589" s="17">
        <v>1.7</v>
      </c>
      <c r="F1589" s="17">
        <f t="shared" si="1854"/>
        <v>0.9</v>
      </c>
      <c r="G1589" s="18">
        <v>90</v>
      </c>
      <c r="H1589" s="19">
        <f t="shared" si="1856"/>
        <v>0.77000000000000013</v>
      </c>
      <c r="I1589" s="20">
        <f t="shared" si="1855"/>
        <v>77.000000000000014</v>
      </c>
      <c r="J1589" s="22">
        <v>241.93400000000003</v>
      </c>
      <c r="K1589" s="19">
        <f t="shared" si="1912"/>
        <v>-4.2909848130888634E-2</v>
      </c>
      <c r="L1589" s="19">
        <f t="shared" si="1913"/>
        <v>0.90592063451544991</v>
      </c>
      <c r="M1589" s="19">
        <f t="shared" si="1914"/>
        <v>3.6236825380617996E-2</v>
      </c>
      <c r="N1589" s="19">
        <f t="shared" si="1915"/>
        <v>0.83616474565776033</v>
      </c>
      <c r="O1589" s="19">
        <f t="shared" si="1916"/>
        <v>3.3446589826310415E-2</v>
      </c>
      <c r="P1589" s="19">
        <f t="shared" si="1917"/>
        <v>6.9683415206928417E-2</v>
      </c>
      <c r="Q1589" s="19">
        <f t="shared" si="1918"/>
        <v>0.43484190456741595</v>
      </c>
      <c r="R1589" s="19">
        <f t="shared" si="1919"/>
        <v>0.32610425080652655</v>
      </c>
      <c r="S1589" s="19">
        <f t="shared" si="1920"/>
        <v>0.7609461553739425</v>
      </c>
      <c r="T1589" s="19">
        <f t="shared" si="1921"/>
        <v>3.0437846214957702E-2</v>
      </c>
      <c r="U1589" s="21">
        <f t="shared" si="1922"/>
        <v>1.7420853801732101</v>
      </c>
    </row>
    <row r="1590" spans="1:21" ht="16" hidden="1" thickBot="1" x14ac:dyDescent="0.25">
      <c r="A1590" s="14">
        <v>2016</v>
      </c>
      <c r="B1590" s="15" t="s">
        <v>38</v>
      </c>
      <c r="C1590" s="16" t="s">
        <v>22</v>
      </c>
      <c r="D1590" s="16" t="str">
        <f t="shared" si="1911"/>
        <v>2016_2016 Sample Plot # 10_Avi</v>
      </c>
      <c r="E1590" s="17">
        <v>2.2999999999999998</v>
      </c>
      <c r="F1590" s="17">
        <f t="shared" si="1854"/>
        <v>0.98</v>
      </c>
      <c r="G1590" s="18">
        <v>98</v>
      </c>
      <c r="H1590" s="19">
        <f t="shared" si="1856"/>
        <v>0.93500000000000016</v>
      </c>
      <c r="I1590" s="20">
        <f t="shared" si="1855"/>
        <v>93.500000000000014</v>
      </c>
      <c r="J1590" s="22">
        <v>293.77700000000004</v>
      </c>
      <c r="K1590" s="19">
        <f t="shared" si="1912"/>
        <v>0.13753684726718821</v>
      </c>
      <c r="L1590" s="19">
        <f t="shared" si="1913"/>
        <v>1.3725774109815871</v>
      </c>
      <c r="M1590" s="19">
        <f t="shared" si="1914"/>
        <v>5.4903096439263485E-2</v>
      </c>
      <c r="N1590" s="19">
        <f t="shared" si="1915"/>
        <v>1.266888950336005</v>
      </c>
      <c r="O1590" s="19">
        <f t="shared" si="1916"/>
        <v>5.0675558013440203E-2</v>
      </c>
      <c r="P1590" s="19">
        <f t="shared" si="1917"/>
        <v>0.10557865445270369</v>
      </c>
      <c r="Q1590" s="19">
        <f t="shared" si="1918"/>
        <v>0.65883715727116177</v>
      </c>
      <c r="R1590" s="19">
        <f t="shared" si="1919"/>
        <v>0.49408669063104199</v>
      </c>
      <c r="S1590" s="19">
        <f t="shared" si="1920"/>
        <v>1.1529238479022037</v>
      </c>
      <c r="T1590" s="19">
        <f t="shared" si="1921"/>
        <v>4.6116953916088152E-2</v>
      </c>
      <c r="U1590" s="21">
        <f t="shared" si="1922"/>
        <v>2.6394663613175924</v>
      </c>
    </row>
    <row r="1591" spans="1:21" ht="16" hidden="1" thickBot="1" x14ac:dyDescent="0.25">
      <c r="A1591" s="14">
        <v>2016</v>
      </c>
      <c r="B1591" s="15" t="s">
        <v>38</v>
      </c>
      <c r="C1591" s="16" t="s">
        <v>22</v>
      </c>
      <c r="D1591" s="16" t="str">
        <f t="shared" si="1911"/>
        <v>2016_2016 Sample Plot # 10_Avi</v>
      </c>
      <c r="E1591" s="17">
        <v>2.8</v>
      </c>
      <c r="F1591" s="17">
        <f t="shared" si="1854"/>
        <v>1.05</v>
      </c>
      <c r="G1591" s="18">
        <v>105</v>
      </c>
      <c r="H1591" s="19">
        <f t="shared" si="1856"/>
        <v>0.96799999999999997</v>
      </c>
      <c r="I1591" s="20">
        <f t="shared" si="1855"/>
        <v>96.8</v>
      </c>
      <c r="J1591" s="22">
        <v>304.1456</v>
      </c>
      <c r="K1591" s="19">
        <f t="shared" si="1912"/>
        <v>0.16977326463996242</v>
      </c>
      <c r="L1591" s="19">
        <f t="shared" si="1913"/>
        <v>1.478336380559155</v>
      </c>
      <c r="M1591" s="19">
        <f t="shared" si="1914"/>
        <v>5.9133455222366196E-2</v>
      </c>
      <c r="N1591" s="19">
        <f t="shared" si="1915"/>
        <v>1.3645044792561001</v>
      </c>
      <c r="O1591" s="19">
        <f t="shared" si="1916"/>
        <v>5.4580179170243999E-2</v>
      </c>
      <c r="P1591" s="19">
        <f t="shared" si="1917"/>
        <v>0.1137136343926102</v>
      </c>
      <c r="Q1591" s="19">
        <f t="shared" si="1918"/>
        <v>0.7096014626683943</v>
      </c>
      <c r="R1591" s="19">
        <f t="shared" si="1919"/>
        <v>0.53215674690987902</v>
      </c>
      <c r="S1591" s="19">
        <f t="shared" si="1920"/>
        <v>1.2417582095782733</v>
      </c>
      <c r="T1591" s="19">
        <f t="shared" si="1921"/>
        <v>4.9670328383130936E-2</v>
      </c>
      <c r="U1591" s="21">
        <f t="shared" si="1922"/>
        <v>2.8428408598152552</v>
      </c>
    </row>
    <row r="1592" spans="1:21" ht="16" hidden="1" thickBot="1" x14ac:dyDescent="0.25">
      <c r="A1592" s="14">
        <v>2016</v>
      </c>
      <c r="B1592" s="15" t="s">
        <v>38</v>
      </c>
      <c r="C1592" s="16" t="s">
        <v>22</v>
      </c>
      <c r="D1592" s="16" t="str">
        <f t="shared" si="1911"/>
        <v>2016_2016 Sample Plot # 10_Avi</v>
      </c>
      <c r="E1592" s="17">
        <v>2.2000000000000002</v>
      </c>
      <c r="F1592" s="17">
        <f t="shared" si="1854"/>
        <v>1.1499999999999999</v>
      </c>
      <c r="G1592" s="18">
        <v>115</v>
      </c>
      <c r="H1592" s="19">
        <f t="shared" si="1856"/>
        <v>0.99</v>
      </c>
      <c r="I1592" s="20">
        <f t="shared" si="1855"/>
        <v>99</v>
      </c>
      <c r="J1592" s="22">
        <v>311.05799999999999</v>
      </c>
      <c r="K1592" s="19">
        <f t="shared" si="1912"/>
        <v>0.19065931643875683</v>
      </c>
      <c r="L1592" s="19">
        <f t="shared" si="1913"/>
        <v>1.5511697130009074</v>
      </c>
      <c r="M1592" s="19">
        <f t="shared" si="1914"/>
        <v>6.2046788520036304E-2</v>
      </c>
      <c r="N1592" s="19">
        <f t="shared" si="1915"/>
        <v>1.4317296450998376</v>
      </c>
      <c r="O1592" s="19">
        <f t="shared" si="1916"/>
        <v>5.7269185803993504E-2</v>
      </c>
      <c r="P1592" s="19">
        <f t="shared" si="1917"/>
        <v>0.11931597432402981</v>
      </c>
      <c r="Q1592" s="19">
        <f t="shared" si="1918"/>
        <v>0.74456146224043551</v>
      </c>
      <c r="R1592" s="19">
        <f t="shared" si="1919"/>
        <v>0.55837456158893672</v>
      </c>
      <c r="S1592" s="19">
        <f t="shared" si="1920"/>
        <v>1.3029360238293721</v>
      </c>
      <c r="T1592" s="19">
        <f t="shared" si="1921"/>
        <v>5.2117440953174887E-2</v>
      </c>
      <c r="U1592" s="21">
        <f t="shared" si="1922"/>
        <v>2.9828993581007452</v>
      </c>
    </row>
    <row r="1593" spans="1:21" ht="16" hidden="1" thickBot="1" x14ac:dyDescent="0.25">
      <c r="A1593" s="14">
        <v>2016</v>
      </c>
      <c r="B1593" s="15" t="s">
        <v>38</v>
      </c>
      <c r="C1593" s="16" t="s">
        <v>22</v>
      </c>
      <c r="D1593" s="16" t="str">
        <f t="shared" si="1911"/>
        <v>2016_2016 Sample Plot # 10_Avi</v>
      </c>
      <c r="E1593" s="17">
        <v>1.7</v>
      </c>
      <c r="F1593" s="17">
        <f t="shared" si="1854"/>
        <v>1.2</v>
      </c>
      <c r="G1593" s="18">
        <v>120</v>
      </c>
      <c r="H1593" s="19">
        <f t="shared" si="1856"/>
        <v>0.88</v>
      </c>
      <c r="I1593" s="20">
        <f t="shared" si="1855"/>
        <v>88</v>
      </c>
      <c r="J1593" s="22">
        <v>276.49599999999998</v>
      </c>
      <c r="K1593" s="19">
        <f t="shared" si="1912"/>
        <v>8.1192918401360892E-2</v>
      </c>
      <c r="L1593" s="19">
        <f t="shared" si="1913"/>
        <v>1.2055713495427753</v>
      </c>
      <c r="M1593" s="19">
        <f t="shared" si="1914"/>
        <v>4.8222853981711014E-2</v>
      </c>
      <c r="N1593" s="19">
        <f t="shared" si="1915"/>
        <v>1.1127423556279816</v>
      </c>
      <c r="O1593" s="19">
        <f t="shared" si="1916"/>
        <v>4.4509694225119259E-2</v>
      </c>
      <c r="P1593" s="19">
        <f t="shared" si="1917"/>
        <v>9.2732548206830273E-2</v>
      </c>
      <c r="Q1593" s="19">
        <f t="shared" si="1918"/>
        <v>0.57867424778053211</v>
      </c>
      <c r="R1593" s="19">
        <f t="shared" si="1919"/>
        <v>0.43396951869491285</v>
      </c>
      <c r="S1593" s="19">
        <f t="shared" si="1920"/>
        <v>1.0126437664754451</v>
      </c>
      <c r="T1593" s="19">
        <f t="shared" si="1921"/>
        <v>4.0505750659017806E-2</v>
      </c>
      <c r="U1593" s="21">
        <f t="shared" si="1922"/>
        <v>2.3183137051707572</v>
      </c>
    </row>
    <row r="1594" spans="1:21" ht="16" hidden="1" thickBot="1" x14ac:dyDescent="0.25">
      <c r="A1594" s="14">
        <v>2016</v>
      </c>
      <c r="B1594" s="15" t="s">
        <v>38</v>
      </c>
      <c r="C1594" s="16" t="s">
        <v>22</v>
      </c>
      <c r="D1594" s="16" t="str">
        <f t="shared" si="1911"/>
        <v>2016_2016 Sample Plot # 10_Avi</v>
      </c>
      <c r="E1594" s="17">
        <v>2.2999999999999998</v>
      </c>
      <c r="F1594" s="17">
        <f t="shared" si="1854"/>
        <v>1.1000000000000001</v>
      </c>
      <c r="G1594" s="18">
        <v>110</v>
      </c>
      <c r="H1594" s="19">
        <f t="shared" si="1856"/>
        <v>0.93500000000000016</v>
      </c>
      <c r="I1594" s="20">
        <f t="shared" si="1855"/>
        <v>93.500000000000014</v>
      </c>
      <c r="J1594" s="22">
        <v>293.77700000000004</v>
      </c>
      <c r="K1594" s="19">
        <f t="shared" si="1912"/>
        <v>0.13753684726718821</v>
      </c>
      <c r="L1594" s="19">
        <f t="shared" si="1913"/>
        <v>1.3725774109815871</v>
      </c>
      <c r="M1594" s="19">
        <f t="shared" si="1914"/>
        <v>5.4903096439263485E-2</v>
      </c>
      <c r="N1594" s="19">
        <f t="shared" si="1915"/>
        <v>1.266888950336005</v>
      </c>
      <c r="O1594" s="19">
        <f t="shared" si="1916"/>
        <v>5.0675558013440203E-2</v>
      </c>
      <c r="P1594" s="19">
        <f t="shared" si="1917"/>
        <v>0.10557865445270369</v>
      </c>
      <c r="Q1594" s="19">
        <f t="shared" si="1918"/>
        <v>0.65883715727116177</v>
      </c>
      <c r="R1594" s="19">
        <f t="shared" si="1919"/>
        <v>0.49408669063104199</v>
      </c>
      <c r="S1594" s="19">
        <f t="shared" si="1920"/>
        <v>1.1529238479022037</v>
      </c>
      <c r="T1594" s="19">
        <f t="shared" si="1921"/>
        <v>4.6116953916088152E-2</v>
      </c>
      <c r="U1594" s="21">
        <f t="shared" si="1922"/>
        <v>2.6394663613175924</v>
      </c>
    </row>
    <row r="1595" spans="1:21" ht="16" hidden="1" thickBot="1" x14ac:dyDescent="0.25">
      <c r="A1595" s="23">
        <v>2016</v>
      </c>
      <c r="B1595" s="24" t="s">
        <v>38</v>
      </c>
      <c r="C1595" s="25" t="s">
        <v>22</v>
      </c>
      <c r="D1595" s="25" t="str">
        <f t="shared" si="1911"/>
        <v>2016_2016 Sample Plot # 10_Avi</v>
      </c>
      <c r="E1595" s="26">
        <v>2.8</v>
      </c>
      <c r="F1595" s="26">
        <f t="shared" si="1854"/>
        <v>0.8</v>
      </c>
      <c r="G1595" s="27">
        <v>80</v>
      </c>
      <c r="H1595" s="28">
        <f t="shared" si="1856"/>
        <v>0.71500000000000019</v>
      </c>
      <c r="I1595" s="29">
        <f t="shared" si="1855"/>
        <v>71.500000000000014</v>
      </c>
      <c r="J1595" s="46">
        <v>224.65300000000002</v>
      </c>
      <c r="K1595" s="28">
        <f t="shared" si="1912"/>
        <v>-0.1117850705456872</v>
      </c>
      <c r="L1595" s="28">
        <f t="shared" si="1913"/>
        <v>0.77306307422262843</v>
      </c>
      <c r="M1595" s="28">
        <f t="shared" si="1914"/>
        <v>3.0922522968905138E-2</v>
      </c>
      <c r="N1595" s="28">
        <f t="shared" si="1915"/>
        <v>0.71353721750748611</v>
      </c>
      <c r="O1595" s="28">
        <f t="shared" si="1916"/>
        <v>2.8541488700299447E-2</v>
      </c>
      <c r="P1595" s="28">
        <f t="shared" si="1917"/>
        <v>5.9464011669204585E-2</v>
      </c>
      <c r="Q1595" s="28">
        <f t="shared" si="1918"/>
        <v>0.37107027562686162</v>
      </c>
      <c r="R1595" s="28">
        <f t="shared" si="1919"/>
        <v>0.27827951482791957</v>
      </c>
      <c r="S1595" s="28">
        <f t="shared" si="1920"/>
        <v>0.64934979045478114</v>
      </c>
      <c r="T1595" s="28">
        <f t="shared" si="1921"/>
        <v>2.5973991618191247E-2</v>
      </c>
      <c r="U1595" s="30">
        <f t="shared" si="1922"/>
        <v>1.4866002917301144</v>
      </c>
    </row>
    <row r="1596" spans="1:21" ht="16" hidden="1" thickBot="1" x14ac:dyDescent="0.25">
      <c r="A1596" s="31">
        <v>2016</v>
      </c>
      <c r="B1596" s="32" t="s">
        <v>39</v>
      </c>
      <c r="C1596" s="33" t="s">
        <v>22</v>
      </c>
      <c r="D1596" s="33" t="str">
        <f t="shared" si="1911"/>
        <v>2016_2016 Sample Plot # 11_Avi</v>
      </c>
      <c r="E1596" s="34">
        <v>2.1</v>
      </c>
      <c r="F1596" s="34">
        <f t="shared" si="1854"/>
        <v>1.1000000000000001</v>
      </c>
      <c r="G1596" s="35">
        <v>110</v>
      </c>
      <c r="H1596" s="36">
        <f t="shared" si="1856"/>
        <v>1.5400000000000003</v>
      </c>
      <c r="I1596" s="22">
        <f t="shared" si="1855"/>
        <v>154.00000000000003</v>
      </c>
      <c r="J1596" s="22">
        <v>483.86800000000005</v>
      </c>
      <c r="K1596" s="36">
        <f t="shared" si="1912"/>
        <v>0.60129434259003112</v>
      </c>
      <c r="L1596" s="36">
        <f t="shared" si="1913"/>
        <v>3.9929543270030381</v>
      </c>
      <c r="M1596" s="36">
        <f t="shared" si="1914"/>
        <v>0.15971817308012151</v>
      </c>
      <c r="N1596" s="36">
        <f t="shared" si="1915"/>
        <v>3.6854968438238043</v>
      </c>
      <c r="O1596" s="36">
        <f t="shared" si="1916"/>
        <v>0.14741987375295218</v>
      </c>
      <c r="P1596" s="36">
        <f t="shared" si="1917"/>
        <v>0.30713804683307366</v>
      </c>
      <c r="Q1596" s="36">
        <f t="shared" si="1918"/>
        <v>1.9166180769614583</v>
      </c>
      <c r="R1596" s="36">
        <f t="shared" si="1919"/>
        <v>1.4373437690912838</v>
      </c>
      <c r="S1596" s="36">
        <f t="shared" si="1920"/>
        <v>3.3539618460527421</v>
      </c>
      <c r="T1596" s="36">
        <f t="shared" si="1921"/>
        <v>0.13415847384210969</v>
      </c>
      <c r="U1596" s="37">
        <f t="shared" si="1922"/>
        <v>7.6784511708268424</v>
      </c>
    </row>
    <row r="1597" spans="1:21" ht="16" hidden="1" thickBot="1" x14ac:dyDescent="0.25">
      <c r="A1597" s="14">
        <v>2016</v>
      </c>
      <c r="B1597" s="15" t="s">
        <v>39</v>
      </c>
      <c r="C1597" s="16" t="s">
        <v>22</v>
      </c>
      <c r="D1597" s="16" t="str">
        <f t="shared" si="1911"/>
        <v>2016_2016 Sample Plot # 11_Avi</v>
      </c>
      <c r="E1597" s="17">
        <v>1.1000000000000001</v>
      </c>
      <c r="F1597" s="17">
        <f t="shared" si="1854"/>
        <v>0.97</v>
      </c>
      <c r="G1597" s="18">
        <v>97</v>
      </c>
      <c r="H1597" s="19">
        <f t="shared" si="1856"/>
        <v>0.96276257161043932</v>
      </c>
      <c r="I1597" s="20">
        <f t="shared" si="1855"/>
        <v>96.27625716104393</v>
      </c>
      <c r="J1597" s="22">
        <v>302.5</v>
      </c>
      <c r="K1597" s="19">
        <f t="shared" si="1912"/>
        <v>0.1647310843289011</v>
      </c>
      <c r="L1597" s="19">
        <f t="shared" si="1913"/>
        <v>1.4612720728218878</v>
      </c>
      <c r="M1597" s="19">
        <f t="shared" si="1914"/>
        <v>5.8450882912875514E-2</v>
      </c>
      <c r="N1597" s="19">
        <f t="shared" si="1915"/>
        <v>1.3487541232146025</v>
      </c>
      <c r="O1597" s="19">
        <f t="shared" si="1916"/>
        <v>5.39501649285841E-2</v>
      </c>
      <c r="P1597" s="19">
        <f t="shared" si="1917"/>
        <v>0.11240104784145961</v>
      </c>
      <c r="Q1597" s="19">
        <f t="shared" si="1918"/>
        <v>0.70141059495450608</v>
      </c>
      <c r="R1597" s="19">
        <f t="shared" si="1919"/>
        <v>0.52601410805369497</v>
      </c>
      <c r="S1597" s="19">
        <f t="shared" si="1920"/>
        <v>1.2274247030082011</v>
      </c>
      <c r="T1597" s="19">
        <f t="shared" si="1921"/>
        <v>4.909698812032804E-2</v>
      </c>
      <c r="U1597" s="21">
        <f t="shared" si="1922"/>
        <v>2.8100261960364903</v>
      </c>
    </row>
    <row r="1598" spans="1:21" ht="16" hidden="1" thickBot="1" x14ac:dyDescent="0.25">
      <c r="A1598" s="14">
        <v>2016</v>
      </c>
      <c r="B1598" s="15" t="s">
        <v>39</v>
      </c>
      <c r="C1598" s="16" t="s">
        <v>22</v>
      </c>
      <c r="D1598" s="16" t="str">
        <f t="shared" si="1911"/>
        <v>2016_2016 Sample Plot # 11_Avi</v>
      </c>
      <c r="E1598" s="17">
        <v>1.4</v>
      </c>
      <c r="F1598" s="17">
        <f t="shared" si="1854"/>
        <v>1.08</v>
      </c>
      <c r="G1598" s="18">
        <v>108</v>
      </c>
      <c r="H1598" s="19">
        <f t="shared" si="1856"/>
        <v>1.1000000000000001</v>
      </c>
      <c r="I1598" s="20">
        <f t="shared" si="1855"/>
        <v>110</v>
      </c>
      <c r="J1598" s="22">
        <v>345.62</v>
      </c>
      <c r="K1598" s="19">
        <f t="shared" si="1912"/>
        <v>0.28858034623860168</v>
      </c>
      <c r="L1598" s="19">
        <f t="shared" si="1913"/>
        <v>1.9434812104687251</v>
      </c>
      <c r="M1598" s="19">
        <f t="shared" si="1914"/>
        <v>7.7739248418749005E-2</v>
      </c>
      <c r="N1598" s="19">
        <f t="shared" si="1915"/>
        <v>1.7938331572626334</v>
      </c>
      <c r="O1598" s="19">
        <f t="shared" si="1916"/>
        <v>7.1753326290505334E-2</v>
      </c>
      <c r="P1598" s="19">
        <f t="shared" si="1917"/>
        <v>0.14949257470925434</v>
      </c>
      <c r="Q1598" s="19">
        <f t="shared" si="1918"/>
        <v>0.932870981024988</v>
      </c>
      <c r="R1598" s="19">
        <f t="shared" si="1919"/>
        <v>0.69959493133242701</v>
      </c>
      <c r="S1598" s="19">
        <f t="shared" si="1920"/>
        <v>1.632465912357415</v>
      </c>
      <c r="T1598" s="19">
        <f t="shared" si="1921"/>
        <v>6.5298636494296597E-2</v>
      </c>
      <c r="U1598" s="21">
        <f t="shared" si="1922"/>
        <v>3.7373143677313587</v>
      </c>
    </row>
    <row r="1599" spans="1:21" ht="16" hidden="1" thickBot="1" x14ac:dyDescent="0.25">
      <c r="A1599" s="14">
        <v>2016</v>
      </c>
      <c r="B1599" s="15" t="s">
        <v>39</v>
      </c>
      <c r="C1599" s="16" t="s">
        <v>22</v>
      </c>
      <c r="D1599" s="16" t="str">
        <f t="shared" si="1911"/>
        <v>2016_2016 Sample Plot # 11_Avi</v>
      </c>
      <c r="E1599" s="17">
        <v>1.1000000000000001</v>
      </c>
      <c r="F1599" s="17">
        <f t="shared" si="1854"/>
        <v>1.22</v>
      </c>
      <c r="G1599" s="18">
        <v>122</v>
      </c>
      <c r="H1599" s="19">
        <f t="shared" si="1856"/>
        <v>1.7820000000000003</v>
      </c>
      <c r="I1599" s="20">
        <f t="shared" si="1855"/>
        <v>178.20000000000002</v>
      </c>
      <c r="J1599" s="22">
        <v>559.90440000000001</v>
      </c>
      <c r="K1599" s="19">
        <f t="shared" si="1912"/>
        <v>0.73694247735983187</v>
      </c>
      <c r="L1599" s="19">
        <f t="shared" si="1913"/>
        <v>5.4568557982724375</v>
      </c>
      <c r="M1599" s="19">
        <f t="shared" si="1914"/>
        <v>0.21827423193089748</v>
      </c>
      <c r="N1599" s="19">
        <f t="shared" si="1915"/>
        <v>5.0366779018054597</v>
      </c>
      <c r="O1599" s="19">
        <f t="shared" si="1916"/>
        <v>0.2014671160722184</v>
      </c>
      <c r="P1599" s="19">
        <f t="shared" si="1917"/>
        <v>0.41974134800311591</v>
      </c>
      <c r="Q1599" s="19">
        <f t="shared" si="1918"/>
        <v>2.6192907831707699</v>
      </c>
      <c r="R1599" s="19">
        <f t="shared" si="1919"/>
        <v>1.9643043817041295</v>
      </c>
      <c r="S1599" s="19">
        <f t="shared" si="1920"/>
        <v>4.5835951648748994</v>
      </c>
      <c r="T1599" s="19">
        <f t="shared" si="1921"/>
        <v>0.18334380659499599</v>
      </c>
      <c r="U1599" s="21">
        <f t="shared" si="1922"/>
        <v>10.493533700077897</v>
      </c>
    </row>
    <row r="1600" spans="1:21" ht="16" hidden="1" thickBot="1" x14ac:dyDescent="0.25">
      <c r="A1600" s="14">
        <v>2016</v>
      </c>
      <c r="B1600" s="15" t="s">
        <v>39</v>
      </c>
      <c r="C1600" s="16" t="s">
        <v>22</v>
      </c>
      <c r="D1600" s="16" t="str">
        <f t="shared" si="1911"/>
        <v>2016_2016 Sample Plot # 11_Avi</v>
      </c>
      <c r="E1600" s="17">
        <v>6.2</v>
      </c>
      <c r="F1600" s="17">
        <f t="shared" si="1854"/>
        <v>1.4</v>
      </c>
      <c r="G1600" s="18">
        <v>140</v>
      </c>
      <c r="H1600" s="19">
        <f t="shared" si="1856"/>
        <v>3.2703819223424575</v>
      </c>
      <c r="I1600" s="20">
        <f t="shared" si="1855"/>
        <v>327.03819223424574</v>
      </c>
      <c r="J1600" s="22">
        <v>1027.5540000000001</v>
      </c>
      <c r="K1600" s="19">
        <f t="shared" si="1912"/>
        <v>1.3012407332471094</v>
      </c>
      <c r="L1600" s="19">
        <f t="shared" si="1913"/>
        <v>20.009707179320181</v>
      </c>
      <c r="M1600" s="19">
        <f t="shared" si="1914"/>
        <v>0.80038828717280719</v>
      </c>
      <c r="N1600" s="19">
        <f t="shared" si="1915"/>
        <v>18.468959726512526</v>
      </c>
      <c r="O1600" s="19">
        <f t="shared" si="1916"/>
        <v>0.73875838906050106</v>
      </c>
      <c r="P1600" s="19">
        <f t="shared" si="1917"/>
        <v>1.5391466762333081</v>
      </c>
      <c r="Q1600" s="19">
        <f t="shared" si="1918"/>
        <v>9.6046594460736863</v>
      </c>
      <c r="R1600" s="19">
        <f t="shared" si="1919"/>
        <v>7.2028942933398854</v>
      </c>
      <c r="S1600" s="19">
        <f t="shared" si="1920"/>
        <v>16.807553739413571</v>
      </c>
      <c r="T1600" s="19">
        <f t="shared" si="1921"/>
        <v>0.67230214957654288</v>
      </c>
      <c r="U1600" s="21">
        <f t="shared" si="1922"/>
        <v>38.478666905832711</v>
      </c>
    </row>
    <row r="1601" spans="1:21" ht="16" hidden="1" thickBot="1" x14ac:dyDescent="0.25">
      <c r="A1601" s="14">
        <v>2016</v>
      </c>
      <c r="B1601" s="15" t="s">
        <v>39</v>
      </c>
      <c r="C1601" s="16" t="s">
        <v>22</v>
      </c>
      <c r="D1601" s="16" t="str">
        <f t="shared" si="1911"/>
        <v>2016_2016 Sample Plot # 11_Avi</v>
      </c>
      <c r="E1601" s="17">
        <v>2.1</v>
      </c>
      <c r="F1601" s="17">
        <f t="shared" si="1854"/>
        <v>1.8</v>
      </c>
      <c r="G1601" s="18">
        <v>180</v>
      </c>
      <c r="H1601" s="19">
        <f t="shared" si="1856"/>
        <v>0.93500000000000016</v>
      </c>
      <c r="I1601" s="20">
        <f t="shared" si="1855"/>
        <v>93.500000000000014</v>
      </c>
      <c r="J1601" s="22">
        <v>293.77700000000004</v>
      </c>
      <c r="K1601" s="19">
        <f t="shared" si="1912"/>
        <v>0.13753684726718821</v>
      </c>
      <c r="L1601" s="19">
        <f t="shared" si="1913"/>
        <v>1.3725774109815871</v>
      </c>
      <c r="M1601" s="19">
        <f t="shared" si="1914"/>
        <v>5.4903096439263485E-2</v>
      </c>
      <c r="N1601" s="19">
        <f t="shared" si="1915"/>
        <v>1.266888950336005</v>
      </c>
      <c r="O1601" s="19">
        <f t="shared" si="1916"/>
        <v>5.0675558013440203E-2</v>
      </c>
      <c r="P1601" s="19">
        <f t="shared" si="1917"/>
        <v>0.10557865445270369</v>
      </c>
      <c r="Q1601" s="19">
        <f t="shared" si="1918"/>
        <v>0.65883715727116177</v>
      </c>
      <c r="R1601" s="19">
        <f t="shared" si="1919"/>
        <v>0.49408669063104199</v>
      </c>
      <c r="S1601" s="19">
        <f t="shared" si="1920"/>
        <v>1.1529238479022037</v>
      </c>
      <c r="T1601" s="19">
        <f t="shared" si="1921"/>
        <v>4.6116953916088152E-2</v>
      </c>
      <c r="U1601" s="21">
        <f t="shared" si="1922"/>
        <v>2.6394663613175924</v>
      </c>
    </row>
    <row r="1602" spans="1:21" ht="16" hidden="1" thickBot="1" x14ac:dyDescent="0.25">
      <c r="A1602" s="14">
        <v>2016</v>
      </c>
      <c r="B1602" s="15" t="s">
        <v>39</v>
      </c>
      <c r="C1602" s="16" t="s">
        <v>22</v>
      </c>
      <c r="D1602" s="16" t="str">
        <f t="shared" si="1911"/>
        <v>2016_2016 Sample Plot # 11_Avi</v>
      </c>
      <c r="E1602" s="17">
        <v>4.3</v>
      </c>
      <c r="F1602" s="17">
        <f t="shared" si="1854"/>
        <v>1.63</v>
      </c>
      <c r="G1602" s="18">
        <v>163</v>
      </c>
      <c r="H1602" s="19">
        <f t="shared" si="1856"/>
        <v>1.9250000000000003</v>
      </c>
      <c r="I1602" s="20">
        <f t="shared" si="1855"/>
        <v>192.50000000000003</v>
      </c>
      <c r="J1602" s="22">
        <v>604.83500000000004</v>
      </c>
      <c r="K1602" s="19">
        <f t="shared" si="1912"/>
        <v>0.80868177042727174</v>
      </c>
      <c r="L1602" s="19">
        <f t="shared" si="1913"/>
        <v>6.4369742294666654</v>
      </c>
      <c r="M1602" s="19">
        <f t="shared" si="1914"/>
        <v>0.25747896917866658</v>
      </c>
      <c r="N1602" s="19">
        <f t="shared" si="1915"/>
        <v>5.9413272137977327</v>
      </c>
      <c r="O1602" s="19">
        <f t="shared" si="1916"/>
        <v>0.23765308855190931</v>
      </c>
      <c r="P1602" s="19">
        <f t="shared" si="1917"/>
        <v>0.49513205773057589</v>
      </c>
      <c r="Q1602" s="19">
        <f t="shared" si="1918"/>
        <v>3.0897476301439992</v>
      </c>
      <c r="R1602" s="19">
        <f t="shared" si="1919"/>
        <v>2.3171176133811158</v>
      </c>
      <c r="S1602" s="19">
        <f t="shared" si="1920"/>
        <v>5.4068652435251146</v>
      </c>
      <c r="T1602" s="19">
        <f t="shared" si="1921"/>
        <v>0.21627460974100457</v>
      </c>
      <c r="U1602" s="21">
        <f t="shared" si="1922"/>
        <v>12.378301443264398</v>
      </c>
    </row>
    <row r="1603" spans="1:21" ht="16" hidden="1" thickBot="1" x14ac:dyDescent="0.25">
      <c r="A1603" s="14">
        <v>2016</v>
      </c>
      <c r="B1603" s="15" t="s">
        <v>39</v>
      </c>
      <c r="C1603" s="16" t="s">
        <v>22</v>
      </c>
      <c r="D1603" s="16" t="str">
        <f t="shared" si="1911"/>
        <v>2016_2016 Sample Plot # 11_Avi</v>
      </c>
      <c r="E1603" s="17">
        <v>1.2</v>
      </c>
      <c r="F1603" s="17">
        <f t="shared" si="1854"/>
        <v>0.65</v>
      </c>
      <c r="G1603" s="18">
        <v>65</v>
      </c>
      <c r="H1603" s="19">
        <f t="shared" si="1856"/>
        <v>1.0301909611712288</v>
      </c>
      <c r="I1603" s="20">
        <f t="shared" si="1855"/>
        <v>103.01909611712287</v>
      </c>
      <c r="J1603" s="22">
        <v>323.68600000000004</v>
      </c>
      <c r="K1603" s="19">
        <f t="shared" si="1912"/>
        <v>0.22764395309178695</v>
      </c>
      <c r="L1603" s="19">
        <f t="shared" si="1913"/>
        <v>1.6890556282555709</v>
      </c>
      <c r="M1603" s="19">
        <f t="shared" si="1914"/>
        <v>6.7562225130222822E-2</v>
      </c>
      <c r="N1603" s="19">
        <f t="shared" si="1915"/>
        <v>1.5589983448798921</v>
      </c>
      <c r="O1603" s="19">
        <f t="shared" si="1916"/>
        <v>6.2359933795195686E-2</v>
      </c>
      <c r="P1603" s="19">
        <f t="shared" si="1917"/>
        <v>0.1299221589254185</v>
      </c>
      <c r="Q1603" s="19">
        <f t="shared" si="1918"/>
        <v>0.81074670156267403</v>
      </c>
      <c r="R1603" s="19">
        <f t="shared" si="1919"/>
        <v>0.60800935450315796</v>
      </c>
      <c r="S1603" s="19">
        <f t="shared" si="1920"/>
        <v>1.4187560560658321</v>
      </c>
      <c r="T1603" s="19">
        <f t="shared" si="1921"/>
        <v>5.6750242242633281E-2</v>
      </c>
      <c r="U1603" s="21">
        <f t="shared" si="1922"/>
        <v>3.248053973135463</v>
      </c>
    </row>
    <row r="1604" spans="1:21" ht="16" hidden="1" thickBot="1" x14ac:dyDescent="0.25">
      <c r="A1604" s="14">
        <v>2016</v>
      </c>
      <c r="B1604" s="15" t="s">
        <v>39</v>
      </c>
      <c r="C1604" s="16" t="s">
        <v>22</v>
      </c>
      <c r="D1604" s="16" t="str">
        <f t="shared" si="1911"/>
        <v>2016_2016 Sample Plot # 11_Avi</v>
      </c>
      <c r="E1604" s="17">
        <v>1.2</v>
      </c>
      <c r="F1604" s="17">
        <f t="shared" si="1854"/>
        <v>0.6</v>
      </c>
      <c r="G1604" s="18">
        <v>60</v>
      </c>
      <c r="H1604" s="19">
        <f t="shared" si="1856"/>
        <v>1.0081909611712288</v>
      </c>
      <c r="I1604" s="20">
        <f t="shared" si="1855"/>
        <v>100.81909611712287</v>
      </c>
      <c r="J1604" s="22">
        <v>316.77360000000004</v>
      </c>
      <c r="K1604" s="19">
        <f t="shared" si="1912"/>
        <v>0.2075815909270585</v>
      </c>
      <c r="L1604" s="19">
        <f t="shared" si="1913"/>
        <v>1.612803996448712</v>
      </c>
      <c r="M1604" s="19">
        <f t="shared" si="1914"/>
        <v>6.4512159857948476E-2</v>
      </c>
      <c r="N1604" s="19">
        <f t="shared" si="1915"/>
        <v>1.4886180887221612</v>
      </c>
      <c r="O1604" s="19">
        <f t="shared" si="1916"/>
        <v>5.9544723548886444E-2</v>
      </c>
      <c r="P1604" s="19">
        <f t="shared" si="1917"/>
        <v>0.12405688340683492</v>
      </c>
      <c r="Q1604" s="19">
        <f t="shared" si="1918"/>
        <v>0.77414591829538171</v>
      </c>
      <c r="R1604" s="19">
        <f t="shared" si="1919"/>
        <v>0.58056105460164287</v>
      </c>
      <c r="S1604" s="19">
        <f t="shared" si="1920"/>
        <v>1.3547069728970245</v>
      </c>
      <c r="T1604" s="19">
        <f t="shared" si="1921"/>
        <v>5.4188278915880982E-2</v>
      </c>
      <c r="U1604" s="21">
        <f t="shared" si="1922"/>
        <v>3.1014220851708734</v>
      </c>
    </row>
    <row r="1605" spans="1:21" ht="16" hidden="1" thickBot="1" x14ac:dyDescent="0.25">
      <c r="A1605" s="14">
        <v>2016</v>
      </c>
      <c r="B1605" s="15" t="s">
        <v>39</v>
      </c>
      <c r="C1605" s="16" t="s">
        <v>22</v>
      </c>
      <c r="D1605" s="16" t="str">
        <f t="shared" si="1911"/>
        <v>2016_2016 Sample Plot # 11_Avi</v>
      </c>
      <c r="E1605" s="17">
        <v>1.8</v>
      </c>
      <c r="F1605" s="17">
        <f t="shared" si="1854"/>
        <v>0.9</v>
      </c>
      <c r="G1605" s="18">
        <v>90</v>
      </c>
      <c r="H1605" s="19">
        <f t="shared" si="1856"/>
        <v>1.0327816677275621</v>
      </c>
      <c r="I1605" s="20">
        <f t="shared" si="1855"/>
        <v>103.27816677275621</v>
      </c>
      <c r="J1605" s="22">
        <v>324.5</v>
      </c>
      <c r="K1605" s="19">
        <f t="shared" si="1912"/>
        <v>0.22997823372540774</v>
      </c>
      <c r="L1605" s="19">
        <f t="shared" si="1913"/>
        <v>1.6981585408314683</v>
      </c>
      <c r="M1605" s="19">
        <f t="shared" si="1914"/>
        <v>6.7926341633258724E-2</v>
      </c>
      <c r="N1605" s="19">
        <f t="shared" si="1915"/>
        <v>1.5674003331874453</v>
      </c>
      <c r="O1605" s="19">
        <f t="shared" si="1916"/>
        <v>6.2696013327497815E-2</v>
      </c>
      <c r="P1605" s="19">
        <f t="shared" si="1917"/>
        <v>0.13062235496075653</v>
      </c>
      <c r="Q1605" s="19">
        <f t="shared" si="1918"/>
        <v>0.8151160995991048</v>
      </c>
      <c r="R1605" s="19">
        <f t="shared" si="1919"/>
        <v>0.61128612994310372</v>
      </c>
      <c r="S1605" s="19">
        <f t="shared" si="1920"/>
        <v>1.4264022295422085</v>
      </c>
      <c r="T1605" s="19">
        <f t="shared" si="1921"/>
        <v>5.7056089181688342E-2</v>
      </c>
      <c r="U1605" s="21">
        <f t="shared" si="1922"/>
        <v>3.2655588740189136</v>
      </c>
    </row>
    <row r="1606" spans="1:21" ht="16" hidden="1" thickBot="1" x14ac:dyDescent="0.25">
      <c r="A1606" s="14">
        <v>2016</v>
      </c>
      <c r="B1606" s="15" t="s">
        <v>39</v>
      </c>
      <c r="C1606" s="16" t="s">
        <v>22</v>
      </c>
      <c r="D1606" s="16" t="str">
        <f t="shared" si="1911"/>
        <v>2016_2016 Sample Plot # 11_Avi</v>
      </c>
      <c r="E1606" s="17">
        <v>1.2</v>
      </c>
      <c r="F1606" s="17">
        <f t="shared" si="1854"/>
        <v>0.6</v>
      </c>
      <c r="G1606" s="18">
        <v>60</v>
      </c>
      <c r="H1606" s="19">
        <f t="shared" si="1856"/>
        <v>0.97519096117122872</v>
      </c>
      <c r="I1606" s="20">
        <f t="shared" si="1855"/>
        <v>97.519096117122871</v>
      </c>
      <c r="J1606" s="22">
        <v>306.40500000000003</v>
      </c>
      <c r="K1606" s="19">
        <f t="shared" si="1912"/>
        <v>0.17665188791442704</v>
      </c>
      <c r="L1606" s="19">
        <f t="shared" si="1913"/>
        <v>1.5019375938259301</v>
      </c>
      <c r="M1606" s="19">
        <f t="shared" si="1914"/>
        <v>6.0077503753037206E-2</v>
      </c>
      <c r="N1606" s="19">
        <f t="shared" si="1915"/>
        <v>1.3862883991013335</v>
      </c>
      <c r="O1606" s="19">
        <f t="shared" si="1916"/>
        <v>5.545153596405334E-2</v>
      </c>
      <c r="P1606" s="19">
        <f t="shared" si="1917"/>
        <v>0.11552903971709055</v>
      </c>
      <c r="Q1606" s="19">
        <f t="shared" si="1918"/>
        <v>0.72093004503644642</v>
      </c>
      <c r="R1606" s="19">
        <f t="shared" si="1919"/>
        <v>0.54065247564952013</v>
      </c>
      <c r="S1606" s="19">
        <f t="shared" si="1920"/>
        <v>1.2615825206859665</v>
      </c>
      <c r="T1606" s="19">
        <f t="shared" si="1921"/>
        <v>5.0463300827438655E-2</v>
      </c>
      <c r="U1606" s="21">
        <f t="shared" si="1922"/>
        <v>2.8882259929272633</v>
      </c>
    </row>
    <row r="1607" spans="1:21" ht="16" hidden="1" thickBot="1" x14ac:dyDescent="0.25">
      <c r="A1607" s="14">
        <v>2016</v>
      </c>
      <c r="B1607" s="15" t="s">
        <v>39</v>
      </c>
      <c r="C1607" s="16" t="s">
        <v>22</v>
      </c>
      <c r="D1607" s="16" t="str">
        <f t="shared" si="1911"/>
        <v>2016_2016 Sample Plot # 11_Avi</v>
      </c>
      <c r="E1607" s="17">
        <v>1.3</v>
      </c>
      <c r="F1607" s="17">
        <f t="shared" si="1854"/>
        <v>0.9</v>
      </c>
      <c r="G1607" s="18">
        <v>90</v>
      </c>
      <c r="H1607" s="19">
        <f t="shared" si="1856"/>
        <v>0.9977721196690007</v>
      </c>
      <c r="I1607" s="20">
        <f t="shared" si="1855"/>
        <v>99.777211966900069</v>
      </c>
      <c r="J1607" s="22">
        <v>313.5</v>
      </c>
      <c r="K1607" s="19">
        <f t="shared" si="1912"/>
        <v>0.19792711995035081</v>
      </c>
      <c r="L1607" s="19">
        <f t="shared" si="1913"/>
        <v>1.5773465489954148</v>
      </c>
      <c r="M1607" s="19">
        <f t="shared" si="1914"/>
        <v>6.3093861959816588E-2</v>
      </c>
      <c r="N1607" s="19">
        <f t="shared" si="1915"/>
        <v>1.455890864722768</v>
      </c>
      <c r="O1607" s="19">
        <f t="shared" si="1916"/>
        <v>5.823563458891072E-2</v>
      </c>
      <c r="P1607" s="19">
        <f t="shared" si="1917"/>
        <v>0.12132949654872731</v>
      </c>
      <c r="Q1607" s="19">
        <f t="shared" si="1918"/>
        <v>0.75712634351779906</v>
      </c>
      <c r="R1607" s="19">
        <f t="shared" si="1919"/>
        <v>0.56779743724187948</v>
      </c>
      <c r="S1607" s="19">
        <f t="shared" si="1920"/>
        <v>1.3249237807596785</v>
      </c>
      <c r="T1607" s="19">
        <f t="shared" si="1921"/>
        <v>5.299695123038714E-2</v>
      </c>
      <c r="U1607" s="21">
        <f t="shared" si="1922"/>
        <v>3.033237413718183</v>
      </c>
    </row>
    <row r="1608" spans="1:21" ht="16" hidden="1" thickBot="1" x14ac:dyDescent="0.25">
      <c r="A1608" s="14">
        <v>2016</v>
      </c>
      <c r="B1608" s="15" t="s">
        <v>39</v>
      </c>
      <c r="C1608" s="16" t="s">
        <v>22</v>
      </c>
      <c r="D1608" s="16" t="str">
        <f t="shared" si="1911"/>
        <v>2016_2016 Sample Plot # 11_Avi</v>
      </c>
      <c r="E1608" s="17">
        <v>1.2</v>
      </c>
      <c r="F1608" s="17">
        <f t="shared" si="1854"/>
        <v>0.6</v>
      </c>
      <c r="G1608" s="18">
        <v>60</v>
      </c>
      <c r="H1608" s="19">
        <f t="shared" si="1856"/>
        <v>0.71500000000000019</v>
      </c>
      <c r="I1608" s="20">
        <f t="shared" si="1855"/>
        <v>71.500000000000014</v>
      </c>
      <c r="J1608" s="22">
        <v>224.65300000000002</v>
      </c>
      <c r="K1608" s="19">
        <f t="shared" si="1912"/>
        <v>-0.1117850705456872</v>
      </c>
      <c r="L1608" s="19">
        <f t="shared" si="1913"/>
        <v>0.77306307422262843</v>
      </c>
      <c r="M1608" s="19">
        <f t="shared" si="1914"/>
        <v>3.0922522968905138E-2</v>
      </c>
      <c r="N1608" s="19">
        <f t="shared" si="1915"/>
        <v>0.71353721750748611</v>
      </c>
      <c r="O1608" s="19">
        <f t="shared" si="1916"/>
        <v>2.8541488700299447E-2</v>
      </c>
      <c r="P1608" s="19">
        <f t="shared" si="1917"/>
        <v>5.9464011669204585E-2</v>
      </c>
      <c r="Q1608" s="19">
        <f t="shared" si="1918"/>
        <v>0.37107027562686162</v>
      </c>
      <c r="R1608" s="19">
        <f t="shared" si="1919"/>
        <v>0.27827951482791957</v>
      </c>
      <c r="S1608" s="19">
        <f t="shared" si="1920"/>
        <v>0.64934979045478114</v>
      </c>
      <c r="T1608" s="19">
        <f t="shared" si="1921"/>
        <v>2.5973991618191247E-2</v>
      </c>
      <c r="U1608" s="21">
        <f t="shared" si="1922"/>
        <v>1.4866002917301144</v>
      </c>
    </row>
    <row r="1609" spans="1:21" ht="16" hidden="1" thickBot="1" x14ac:dyDescent="0.25">
      <c r="A1609" s="14">
        <v>2016</v>
      </c>
      <c r="B1609" s="15" t="s">
        <v>39</v>
      </c>
      <c r="C1609" s="16" t="s">
        <v>22</v>
      </c>
      <c r="D1609" s="16" t="str">
        <f t="shared" si="1911"/>
        <v>2016_2016 Sample Plot # 11_Avi</v>
      </c>
      <c r="E1609" s="17">
        <v>1.3</v>
      </c>
      <c r="F1609" s="17">
        <f t="shared" si="1854"/>
        <v>0.95</v>
      </c>
      <c r="G1609" s="18">
        <v>95</v>
      </c>
      <c r="H1609" s="19">
        <f t="shared" si="1856"/>
        <v>0.99077021005728838</v>
      </c>
      <c r="I1609" s="20">
        <f t="shared" si="1855"/>
        <v>99.077021005728838</v>
      </c>
      <c r="J1609" s="22">
        <v>311.3</v>
      </c>
      <c r="K1609" s="19">
        <f t="shared" si="1912"/>
        <v>0.19138209155412003</v>
      </c>
      <c r="L1609" s="19">
        <f t="shared" si="1913"/>
        <v>1.5537533984212704</v>
      </c>
      <c r="M1609" s="19">
        <f t="shared" si="1914"/>
        <v>6.2150135936850814E-2</v>
      </c>
      <c r="N1609" s="19">
        <f t="shared" si="1915"/>
        <v>1.4341143867428325</v>
      </c>
      <c r="O1609" s="19">
        <f t="shared" si="1916"/>
        <v>5.7364575469713304E-2</v>
      </c>
      <c r="P1609" s="19">
        <f t="shared" si="1917"/>
        <v>0.11951471140656411</v>
      </c>
      <c r="Q1609" s="19">
        <f t="shared" si="1918"/>
        <v>0.74580163124220977</v>
      </c>
      <c r="R1609" s="19">
        <f t="shared" si="1919"/>
        <v>0.55930461082970473</v>
      </c>
      <c r="S1609" s="19">
        <f t="shared" si="1920"/>
        <v>1.3051062420719144</v>
      </c>
      <c r="T1609" s="19">
        <f t="shared" si="1921"/>
        <v>5.2204249682876576E-2</v>
      </c>
      <c r="U1609" s="21">
        <f t="shared" si="1922"/>
        <v>2.9878677851641031</v>
      </c>
    </row>
    <row r="1610" spans="1:21" ht="16" hidden="1" thickBot="1" x14ac:dyDescent="0.25">
      <c r="A1610" s="14">
        <v>2016</v>
      </c>
      <c r="B1610" s="15" t="s">
        <v>39</v>
      </c>
      <c r="C1610" s="16" t="s">
        <v>22</v>
      </c>
      <c r="D1610" s="16" t="str">
        <f t="shared" si="1911"/>
        <v>2016_2016 Sample Plot # 11_Avi</v>
      </c>
      <c r="E1610" s="17">
        <v>3.8</v>
      </c>
      <c r="F1610" s="17">
        <f t="shared" si="1854"/>
        <v>1.1000000000000001</v>
      </c>
      <c r="G1610" s="18">
        <v>110</v>
      </c>
      <c r="H1610" s="19">
        <f t="shared" si="1856"/>
        <v>1.3252864417568428</v>
      </c>
      <c r="I1610" s="20">
        <f t="shared" si="1855"/>
        <v>132.52864417568429</v>
      </c>
      <c r="J1610" s="22">
        <v>416.40500000000003</v>
      </c>
      <c r="K1610" s="19">
        <f t="shared" si="1912"/>
        <v>0.46174287564550598</v>
      </c>
      <c r="L1610" s="19">
        <f t="shared" si="1913"/>
        <v>2.8956287210796479</v>
      </c>
      <c r="M1610" s="19">
        <f t="shared" si="1914"/>
        <v>0.11582514884318591</v>
      </c>
      <c r="N1610" s="19">
        <f t="shared" si="1915"/>
        <v>2.6726653095565149</v>
      </c>
      <c r="O1610" s="19">
        <f t="shared" si="1916"/>
        <v>0.1069066123822606</v>
      </c>
      <c r="P1610" s="19">
        <f t="shared" si="1917"/>
        <v>0.22273176122544652</v>
      </c>
      <c r="Q1610" s="19">
        <f t="shared" si="1918"/>
        <v>1.389901786118231</v>
      </c>
      <c r="R1610" s="19">
        <f t="shared" si="1919"/>
        <v>1.0423394707270408</v>
      </c>
      <c r="S1610" s="19">
        <f t="shared" si="1920"/>
        <v>2.4322412568452716</v>
      </c>
      <c r="T1610" s="19">
        <f t="shared" si="1921"/>
        <v>9.7289650273810868E-2</v>
      </c>
      <c r="U1610" s="21">
        <f t="shared" si="1922"/>
        <v>5.5682940306361628</v>
      </c>
    </row>
    <row r="1611" spans="1:21" ht="16" hidden="1" thickBot="1" x14ac:dyDescent="0.25">
      <c r="A1611" s="14"/>
      <c r="B1611" s="15"/>
      <c r="C1611" s="16"/>
      <c r="D1611" s="16"/>
      <c r="E1611" s="17"/>
      <c r="F1611" s="17"/>
      <c r="G1611" s="18"/>
      <c r="H1611" s="19"/>
      <c r="I1611" s="20"/>
      <c r="J1611" s="20"/>
      <c r="K1611" s="19"/>
      <c r="L1611" s="19"/>
      <c r="M1611" s="19"/>
      <c r="N1611" s="19"/>
      <c r="O1611" s="19"/>
      <c r="P1611" s="19"/>
      <c r="Q1611" s="19"/>
      <c r="R1611" s="19"/>
      <c r="S1611" s="19"/>
      <c r="T1611" s="19"/>
      <c r="U1611" s="21"/>
    </row>
    <row r="1612" spans="1:21" ht="16" hidden="1" thickBot="1" x14ac:dyDescent="0.25">
      <c r="A1612" s="14">
        <v>2016</v>
      </c>
      <c r="B1612" s="15" t="s">
        <v>39</v>
      </c>
      <c r="C1612" s="16" t="s">
        <v>22</v>
      </c>
      <c r="D1612" s="16" t="str">
        <f>A1612&amp;"_"&amp;B1612&amp;"_"&amp;C1612</f>
        <v>2016_2016 Sample Plot # 11_Avi</v>
      </c>
      <c r="E1612" s="17">
        <v>1.4</v>
      </c>
      <c r="F1612" s="17">
        <f t="shared" si="1854"/>
        <v>0.95</v>
      </c>
      <c r="G1612" s="18">
        <v>95</v>
      </c>
      <c r="H1612" s="19">
        <f t="shared" si="1856"/>
        <v>1.0081909611712288</v>
      </c>
      <c r="I1612" s="20">
        <f t="shared" si="1855"/>
        <v>100.81909611712287</v>
      </c>
      <c r="J1612" s="22">
        <v>316.77360000000004</v>
      </c>
      <c r="K1612" s="19">
        <f>2.14*(LOG(H1612,10))+0.2</f>
        <v>0.2075815909270585</v>
      </c>
      <c r="L1612" s="19">
        <f t="shared" ref="L1612" si="1923">10^K1612</f>
        <v>1.612803996448712</v>
      </c>
      <c r="M1612" s="19">
        <f t="shared" ref="M1612" si="1924">L1612*40/1000</f>
        <v>6.4512159857948476E-2</v>
      </c>
      <c r="N1612" s="19">
        <f t="shared" ref="N1612" si="1925">0.923*L1612</f>
        <v>1.4886180887221612</v>
      </c>
      <c r="O1612" s="19">
        <f t="shared" ref="O1612" si="1926">N1612*40/1000</f>
        <v>5.9544723548886444E-2</v>
      </c>
      <c r="P1612" s="19">
        <f t="shared" ref="P1612" si="1927">M1612+O1612</f>
        <v>0.12405688340683492</v>
      </c>
      <c r="Q1612" s="19">
        <f t="shared" ref="Q1612" si="1928">L1612*0.48</f>
        <v>0.77414591829538171</v>
      </c>
      <c r="R1612" s="19">
        <f t="shared" ref="R1612" si="1929">N1612*0.39</f>
        <v>0.58056105460164287</v>
      </c>
      <c r="S1612" s="19">
        <f t="shared" ref="S1612" si="1930">R1612+Q1612</f>
        <v>1.3547069728970245</v>
      </c>
      <c r="T1612" s="19">
        <f t="shared" ref="T1612" si="1931">S1612*40/1000</f>
        <v>5.4188278915880982E-2</v>
      </c>
      <c r="U1612" s="21">
        <f t="shared" ref="U1612" si="1932">(L1612+N1612)</f>
        <v>3.1014220851708734</v>
      </c>
    </row>
    <row r="1613" spans="1:21" ht="16" hidden="1" thickBot="1" x14ac:dyDescent="0.25">
      <c r="A1613" s="14"/>
      <c r="B1613" s="15"/>
      <c r="C1613" s="16"/>
      <c r="D1613" s="16"/>
      <c r="E1613" s="17"/>
      <c r="F1613" s="17"/>
      <c r="G1613" s="18"/>
      <c r="H1613" s="19"/>
      <c r="I1613" s="20"/>
      <c r="J1613" s="20"/>
      <c r="K1613" s="19"/>
      <c r="L1613" s="19"/>
      <c r="M1613" s="19"/>
      <c r="N1613" s="19"/>
      <c r="O1613" s="19"/>
      <c r="P1613" s="19"/>
      <c r="Q1613" s="19"/>
      <c r="R1613" s="19"/>
      <c r="S1613" s="19"/>
      <c r="T1613" s="19"/>
      <c r="U1613" s="21"/>
    </row>
    <row r="1614" spans="1:21" ht="16" hidden="1" thickBot="1" x14ac:dyDescent="0.25">
      <c r="A1614" s="14">
        <v>2016</v>
      </c>
      <c r="B1614" s="15" t="s">
        <v>39</v>
      </c>
      <c r="C1614" s="16" t="s">
        <v>22</v>
      </c>
      <c r="D1614" s="16" t="str">
        <f>A1614&amp;"_"&amp;B1614&amp;"_"&amp;C1614</f>
        <v>2016_2016 Sample Plot # 11_Avi</v>
      </c>
      <c r="E1614" s="17">
        <v>1.4</v>
      </c>
      <c r="F1614" s="17">
        <f t="shared" si="1854"/>
        <v>0.65</v>
      </c>
      <c r="G1614" s="18">
        <v>65</v>
      </c>
      <c r="H1614" s="19">
        <f t="shared" si="1856"/>
        <v>0.955760661998727</v>
      </c>
      <c r="I1614" s="20">
        <f t="shared" si="1855"/>
        <v>95.576066199872699</v>
      </c>
      <c r="J1614" s="22">
        <v>300.3</v>
      </c>
      <c r="K1614" s="19">
        <f t="shared" ref="K1614:K1615" si="1933">2.14*(LOG(H1614,10))+0.2</f>
        <v>0.15794718419935691</v>
      </c>
      <c r="L1614" s="19">
        <f t="shared" ref="L1614:L1615" si="1934">10^K1614</f>
        <v>1.4386236124631215</v>
      </c>
      <c r="M1614" s="19">
        <f t="shared" ref="M1614:M1659" si="1935">L1614*40/1000</f>
        <v>5.7544944498524861E-2</v>
      </c>
      <c r="N1614" s="19">
        <f t="shared" ref="N1614:N1615" si="1936">0.923*L1614</f>
        <v>1.3278495943034612</v>
      </c>
      <c r="O1614" s="19">
        <f t="shared" ref="O1614:O1668" si="1937">N1614*40/1000</f>
        <v>5.3113983772138447E-2</v>
      </c>
      <c r="P1614" s="19">
        <f t="shared" ref="P1614:P1668" si="1938">M1614+O1614</f>
        <v>0.11065892827066331</v>
      </c>
      <c r="Q1614" s="19">
        <f t="shared" ref="Q1614:Q1659" si="1939">L1614*0.48</f>
        <v>0.69053933398229828</v>
      </c>
      <c r="R1614" s="19">
        <f t="shared" ref="R1614:R1668" si="1940">N1614*0.39</f>
        <v>0.51786134177834986</v>
      </c>
      <c r="S1614" s="19">
        <f t="shared" ref="S1614:S1668" si="1941">R1614+Q1614</f>
        <v>1.208400675760648</v>
      </c>
      <c r="T1614" s="19">
        <f t="shared" ref="T1614:T1668" si="1942">S1614*40/1000</f>
        <v>4.8336027030425922E-2</v>
      </c>
      <c r="U1614" s="21">
        <f t="shared" ref="U1614:U1659" si="1943">(L1614+N1614)</f>
        <v>2.7664732067665829</v>
      </c>
    </row>
    <row r="1615" spans="1:21" ht="16" hidden="1" thickBot="1" x14ac:dyDescent="0.25">
      <c r="A1615" s="14">
        <v>2016</v>
      </c>
      <c r="B1615" s="15" t="s">
        <v>39</v>
      </c>
      <c r="C1615" s="16" t="s">
        <v>22</v>
      </c>
      <c r="D1615" s="16" t="str">
        <f>A1615&amp;"_"&amp;B1615&amp;"_"&amp;C1615</f>
        <v>2016_2016 Sample Plot # 11_Avi</v>
      </c>
      <c r="E1615" s="17">
        <v>1.7</v>
      </c>
      <c r="F1615" s="17">
        <f t="shared" si="1854"/>
        <v>1.05</v>
      </c>
      <c r="G1615" s="18">
        <v>105</v>
      </c>
      <c r="H1615" s="19">
        <f t="shared" si="1856"/>
        <v>0.77000000000000013</v>
      </c>
      <c r="I1615" s="20">
        <f t="shared" si="1855"/>
        <v>77.000000000000014</v>
      </c>
      <c r="J1615" s="22">
        <v>241.93400000000003</v>
      </c>
      <c r="K1615" s="19">
        <f t="shared" si="1933"/>
        <v>-4.2909848130888634E-2</v>
      </c>
      <c r="L1615" s="19">
        <f t="shared" si="1934"/>
        <v>0.90592063451544991</v>
      </c>
      <c r="M1615" s="19">
        <f t="shared" si="1935"/>
        <v>3.6236825380617996E-2</v>
      </c>
      <c r="N1615" s="19">
        <f t="shared" si="1936"/>
        <v>0.83616474565776033</v>
      </c>
      <c r="O1615" s="19">
        <f t="shared" si="1937"/>
        <v>3.3446589826310415E-2</v>
      </c>
      <c r="P1615" s="19">
        <f t="shared" si="1938"/>
        <v>6.9683415206928417E-2</v>
      </c>
      <c r="Q1615" s="19">
        <f t="shared" si="1939"/>
        <v>0.43484190456741595</v>
      </c>
      <c r="R1615" s="19">
        <f t="shared" si="1940"/>
        <v>0.32610425080652655</v>
      </c>
      <c r="S1615" s="19">
        <f t="shared" si="1941"/>
        <v>0.7609461553739425</v>
      </c>
      <c r="T1615" s="19">
        <f t="shared" si="1942"/>
        <v>3.0437846214957702E-2</v>
      </c>
      <c r="U1615" s="21">
        <f t="shared" si="1943"/>
        <v>1.7420853801732101</v>
      </c>
    </row>
    <row r="1616" spans="1:21" ht="16" hidden="1" thickBot="1" x14ac:dyDescent="0.25">
      <c r="A1616" s="14"/>
      <c r="B1616" s="15"/>
      <c r="C1616" s="16"/>
      <c r="D1616" s="16"/>
      <c r="E1616" s="17"/>
      <c r="F1616" s="17"/>
      <c r="G1616" s="18"/>
      <c r="H1616" s="19"/>
      <c r="I1616" s="20"/>
      <c r="J1616" s="20"/>
      <c r="K1616" s="19"/>
      <c r="L1616" s="19"/>
      <c r="M1616" s="19"/>
      <c r="N1616" s="19"/>
      <c r="O1616" s="19"/>
      <c r="P1616" s="19"/>
      <c r="Q1616" s="19"/>
      <c r="R1616" s="19"/>
      <c r="S1616" s="19"/>
      <c r="T1616" s="19"/>
      <c r="U1616" s="21"/>
    </row>
    <row r="1617" spans="1:21" ht="16" hidden="1" thickBot="1" x14ac:dyDescent="0.25">
      <c r="A1617" s="14"/>
      <c r="B1617" s="15"/>
      <c r="C1617" s="16"/>
      <c r="D1617" s="16"/>
      <c r="E1617" s="17"/>
      <c r="F1617" s="17"/>
      <c r="G1617" s="18"/>
      <c r="H1617" s="19"/>
      <c r="I1617" s="20"/>
      <c r="J1617" s="20"/>
      <c r="K1617" s="19"/>
      <c r="L1617" s="19"/>
      <c r="M1617" s="19"/>
      <c r="N1617" s="19"/>
      <c r="O1617" s="19"/>
      <c r="P1617" s="19"/>
      <c r="Q1617" s="19"/>
      <c r="R1617" s="19"/>
      <c r="S1617" s="19"/>
      <c r="T1617" s="19"/>
      <c r="U1617" s="21"/>
    </row>
    <row r="1618" spans="1:21" ht="16" hidden="1" thickBot="1" x14ac:dyDescent="0.25">
      <c r="A1618" s="14">
        <v>2016</v>
      </c>
      <c r="B1618" s="15" t="s">
        <v>39</v>
      </c>
      <c r="C1618" s="16" t="s">
        <v>22</v>
      </c>
      <c r="D1618" s="16" t="str">
        <f>A1618&amp;"_"&amp;B1618&amp;"_"&amp;C1618</f>
        <v>2016_2016 Sample Plot # 11_Avi</v>
      </c>
      <c r="E1618" s="17">
        <v>1.8</v>
      </c>
      <c r="F1618" s="17">
        <f t="shared" si="1854"/>
        <v>0.92</v>
      </c>
      <c r="G1618" s="18">
        <v>92</v>
      </c>
      <c r="H1618" s="19">
        <f t="shared" si="1856"/>
        <v>0.93475493316359026</v>
      </c>
      <c r="I1618" s="20">
        <f t="shared" si="1855"/>
        <v>93.475493316359021</v>
      </c>
      <c r="J1618" s="22">
        <v>293.70000000000005</v>
      </c>
      <c r="K1618" s="19">
        <f>2.14*(LOG(H1618,10))+0.2</f>
        <v>0.13729321885233009</v>
      </c>
      <c r="L1618" s="19">
        <f t="shared" ref="L1618" si="1944">10^K1618</f>
        <v>1.3718076450839116</v>
      </c>
      <c r="M1618" s="19">
        <f t="shared" si="1935"/>
        <v>5.4872305803356468E-2</v>
      </c>
      <c r="N1618" s="19">
        <f t="shared" ref="N1618" si="1945">0.923*L1618</f>
        <v>1.2661784564124505</v>
      </c>
      <c r="O1618" s="19">
        <f t="shared" si="1937"/>
        <v>5.0647138256498025E-2</v>
      </c>
      <c r="P1618" s="19">
        <f t="shared" si="1938"/>
        <v>0.1055194440598545</v>
      </c>
      <c r="Q1618" s="19">
        <f t="shared" si="1939"/>
        <v>0.65846766964027759</v>
      </c>
      <c r="R1618" s="19">
        <f t="shared" si="1940"/>
        <v>0.49380959800085572</v>
      </c>
      <c r="S1618" s="19">
        <f t="shared" si="1941"/>
        <v>1.1522772676411333</v>
      </c>
      <c r="T1618" s="19">
        <f t="shared" si="1942"/>
        <v>4.6091090705645328E-2</v>
      </c>
      <c r="U1618" s="21">
        <f t="shared" si="1943"/>
        <v>2.6379861014963621</v>
      </c>
    </row>
    <row r="1619" spans="1:21" ht="16" hidden="1" thickBot="1" x14ac:dyDescent="0.25">
      <c r="A1619" s="14"/>
      <c r="B1619" s="15"/>
      <c r="C1619" s="16"/>
      <c r="D1619" s="16"/>
      <c r="E1619" s="17"/>
      <c r="F1619" s="17"/>
      <c r="G1619" s="18"/>
      <c r="H1619" s="19"/>
      <c r="I1619" s="20"/>
      <c r="J1619" s="20"/>
      <c r="K1619" s="19"/>
      <c r="L1619" s="19"/>
      <c r="M1619" s="19"/>
      <c r="N1619" s="19"/>
      <c r="O1619" s="19"/>
      <c r="P1619" s="19"/>
      <c r="Q1619" s="19"/>
      <c r="R1619" s="19"/>
      <c r="S1619" s="19"/>
      <c r="T1619" s="19"/>
      <c r="U1619" s="21"/>
    </row>
    <row r="1620" spans="1:21" ht="16" hidden="1" thickBot="1" x14ac:dyDescent="0.25">
      <c r="A1620" s="14"/>
      <c r="B1620" s="15"/>
      <c r="C1620" s="16"/>
      <c r="D1620" s="16"/>
      <c r="E1620" s="17"/>
      <c r="F1620" s="17"/>
      <c r="G1620" s="18"/>
      <c r="H1620" s="19"/>
      <c r="I1620" s="20"/>
      <c r="J1620" s="20"/>
      <c r="K1620" s="19"/>
      <c r="L1620" s="19"/>
      <c r="M1620" s="19"/>
      <c r="N1620" s="19"/>
      <c r="O1620" s="19"/>
      <c r="P1620" s="19"/>
      <c r="Q1620" s="19"/>
      <c r="R1620" s="19"/>
      <c r="S1620" s="19"/>
      <c r="T1620" s="19"/>
      <c r="U1620" s="21"/>
    </row>
    <row r="1621" spans="1:21" ht="16" hidden="1" thickBot="1" x14ac:dyDescent="0.25">
      <c r="A1621" s="14">
        <v>2016</v>
      </c>
      <c r="B1621" s="15" t="s">
        <v>39</v>
      </c>
      <c r="C1621" s="16" t="s">
        <v>22</v>
      </c>
      <c r="D1621" s="16" t="str">
        <f>A1621&amp;"_"&amp;B1621&amp;"_"&amp;C1621</f>
        <v>2016_2016 Sample Plot # 11_Avi</v>
      </c>
      <c r="E1621" s="17">
        <v>1.2</v>
      </c>
      <c r="F1621" s="17">
        <f t="shared" ref="F1621:F1683" si="1946">G1621/100</f>
        <v>0.65</v>
      </c>
      <c r="G1621" s="18">
        <v>65</v>
      </c>
      <c r="H1621" s="19">
        <f t="shared" si="1856"/>
        <v>0.98809548058561436</v>
      </c>
      <c r="I1621" s="20">
        <f t="shared" ref="I1621:I1683" si="1947">J1621/3.142</f>
        <v>98.809548058561433</v>
      </c>
      <c r="J1621" s="22">
        <v>310.45960000000002</v>
      </c>
      <c r="K1621" s="19">
        <f>2.14*(LOG(H1621,10))+0.2</f>
        <v>0.18886967359579984</v>
      </c>
      <c r="L1621" s="19">
        <f t="shared" ref="L1621" si="1948">10^K1621</f>
        <v>1.5447907973574755</v>
      </c>
      <c r="M1621" s="19">
        <f t="shared" si="1935"/>
        <v>6.1791631894299016E-2</v>
      </c>
      <c r="N1621" s="19">
        <f t="shared" ref="N1621" si="1949">0.923*L1621</f>
        <v>1.42584190596095</v>
      </c>
      <c r="O1621" s="19">
        <f t="shared" si="1937"/>
        <v>5.7033676238437997E-2</v>
      </c>
      <c r="P1621" s="19">
        <f t="shared" si="1938"/>
        <v>0.11882530813273701</v>
      </c>
      <c r="Q1621" s="19">
        <f t="shared" si="1939"/>
        <v>0.74149958273158822</v>
      </c>
      <c r="R1621" s="19">
        <f t="shared" si="1940"/>
        <v>0.55607834332477046</v>
      </c>
      <c r="S1621" s="19">
        <f t="shared" si="1941"/>
        <v>1.2975779260563587</v>
      </c>
      <c r="T1621" s="19">
        <f t="shared" si="1942"/>
        <v>5.1903117042254351E-2</v>
      </c>
      <c r="U1621" s="21">
        <f t="shared" si="1943"/>
        <v>2.9706327033184254</v>
      </c>
    </row>
    <row r="1622" spans="1:21" ht="16" hidden="1" thickBot="1" x14ac:dyDescent="0.25">
      <c r="A1622" s="14"/>
      <c r="B1622" s="15"/>
      <c r="C1622" s="16"/>
      <c r="D1622" s="16"/>
      <c r="E1622" s="17"/>
      <c r="F1622" s="17"/>
      <c r="G1622" s="18"/>
      <c r="H1622" s="19"/>
      <c r="I1622" s="20"/>
      <c r="J1622" s="20"/>
      <c r="K1622" s="19"/>
      <c r="L1622" s="19"/>
      <c r="M1622" s="19"/>
      <c r="N1622" s="19"/>
      <c r="O1622" s="19"/>
      <c r="P1622" s="19"/>
      <c r="Q1622" s="19"/>
      <c r="R1622" s="19"/>
      <c r="S1622" s="19"/>
      <c r="T1622" s="19"/>
      <c r="U1622" s="21"/>
    </row>
    <row r="1623" spans="1:21" ht="16" hidden="1" thickBot="1" x14ac:dyDescent="0.25">
      <c r="A1623" s="14">
        <v>2016</v>
      </c>
      <c r="B1623" s="15" t="s">
        <v>39</v>
      </c>
      <c r="C1623" s="16" t="s">
        <v>22</v>
      </c>
      <c r="D1623" s="16" t="str">
        <f>A1623&amp;"_"&amp;B1623&amp;"_"&amp;C1623</f>
        <v>2016_2016 Sample Plot # 11_Avi</v>
      </c>
      <c r="E1623" s="17">
        <v>1.9</v>
      </c>
      <c r="F1623" s="17">
        <f t="shared" si="1946"/>
        <v>1.2</v>
      </c>
      <c r="G1623" s="18">
        <v>120</v>
      </c>
      <c r="H1623" s="19">
        <f t="shared" si="1856"/>
        <v>1.0467854869509869</v>
      </c>
      <c r="I1623" s="20">
        <f t="shared" si="1947"/>
        <v>104.67854869509868</v>
      </c>
      <c r="J1623" s="22">
        <v>328.90000000000003</v>
      </c>
      <c r="K1623" s="19">
        <f t="shared" ref="K1623:K1624" si="1950">2.14*(LOG(H1623,10))+0.2</f>
        <v>0.24249546254641863</v>
      </c>
      <c r="L1623" s="19">
        <f t="shared" ref="L1623:L1624" si="1951">10^K1623</f>
        <v>1.7478150013737033</v>
      </c>
      <c r="M1623" s="19">
        <f t="shared" ref="M1623:M1624" si="1952">L1623*40/1000</f>
        <v>6.9912600054948135E-2</v>
      </c>
      <c r="N1623" s="19">
        <f t="shared" ref="N1623:N1624" si="1953">0.923*L1623</f>
        <v>1.6132332462679282</v>
      </c>
      <c r="O1623" s="19">
        <f t="shared" ref="O1623:O1624" si="1954">N1623*40/1000</f>
        <v>6.4529329850717132E-2</v>
      </c>
      <c r="P1623" s="19">
        <f t="shared" ref="P1623:P1624" si="1955">M1623+O1623</f>
        <v>0.13444192990566528</v>
      </c>
      <c r="Q1623" s="19">
        <f t="shared" ref="Q1623:Q1624" si="1956">L1623*0.48</f>
        <v>0.83895120065937756</v>
      </c>
      <c r="R1623" s="19">
        <f t="shared" ref="R1623:R1624" si="1957">N1623*0.39</f>
        <v>0.62916096604449201</v>
      </c>
      <c r="S1623" s="19">
        <f t="shared" ref="S1623:S1624" si="1958">R1623+Q1623</f>
        <v>1.4681121667038695</v>
      </c>
      <c r="T1623" s="19">
        <f t="shared" ref="T1623:T1624" si="1959">S1623*40/1000</f>
        <v>5.8724486668154781E-2</v>
      </c>
      <c r="U1623" s="21">
        <f t="shared" ref="U1623:U1624" si="1960">(L1623+N1623)</f>
        <v>3.3610482476416315</v>
      </c>
    </row>
    <row r="1624" spans="1:21" ht="16" hidden="1" thickBot="1" x14ac:dyDescent="0.25">
      <c r="A1624" s="14">
        <v>2016</v>
      </c>
      <c r="B1624" s="15" t="s">
        <v>39</v>
      </c>
      <c r="C1624" s="16" t="s">
        <v>22</v>
      </c>
      <c r="D1624" s="16" t="str">
        <f>A1624&amp;"_"&amp;B1624&amp;"_"&amp;C1624</f>
        <v>2016_2016 Sample Plot # 11_Avi</v>
      </c>
      <c r="E1624" s="17">
        <v>1.3</v>
      </c>
      <c r="F1624" s="17">
        <f t="shared" si="1946"/>
        <v>0.65</v>
      </c>
      <c r="G1624" s="18">
        <v>65</v>
      </c>
      <c r="H1624" s="19">
        <f t="shared" si="1856"/>
        <v>1.0081909611712288</v>
      </c>
      <c r="I1624" s="20">
        <f t="shared" si="1947"/>
        <v>100.81909611712287</v>
      </c>
      <c r="J1624" s="22">
        <v>316.77360000000004</v>
      </c>
      <c r="K1624" s="19">
        <f t="shared" si="1950"/>
        <v>0.2075815909270585</v>
      </c>
      <c r="L1624" s="19">
        <f t="shared" si="1951"/>
        <v>1.612803996448712</v>
      </c>
      <c r="M1624" s="19">
        <f t="shared" si="1952"/>
        <v>6.4512159857948476E-2</v>
      </c>
      <c r="N1624" s="19">
        <f t="shared" si="1953"/>
        <v>1.4886180887221612</v>
      </c>
      <c r="O1624" s="19">
        <f t="shared" si="1954"/>
        <v>5.9544723548886444E-2</v>
      </c>
      <c r="P1624" s="19">
        <f t="shared" si="1955"/>
        <v>0.12405688340683492</v>
      </c>
      <c r="Q1624" s="19">
        <f t="shared" si="1956"/>
        <v>0.77414591829538171</v>
      </c>
      <c r="R1624" s="19">
        <f t="shared" si="1957"/>
        <v>0.58056105460164287</v>
      </c>
      <c r="S1624" s="19">
        <f t="shared" si="1958"/>
        <v>1.3547069728970245</v>
      </c>
      <c r="T1624" s="19">
        <f t="shared" si="1959"/>
        <v>5.4188278915880982E-2</v>
      </c>
      <c r="U1624" s="21">
        <f t="shared" si="1960"/>
        <v>3.1014220851708734</v>
      </c>
    </row>
    <row r="1625" spans="1:21" ht="16" hidden="1" thickBot="1" x14ac:dyDescent="0.25">
      <c r="A1625" s="14"/>
      <c r="B1625" s="15"/>
      <c r="C1625" s="16"/>
      <c r="D1625" s="16"/>
      <c r="E1625" s="17"/>
      <c r="F1625" s="17"/>
      <c r="G1625" s="18"/>
      <c r="H1625" s="19"/>
      <c r="I1625" s="20"/>
      <c r="J1625" s="20"/>
      <c r="K1625" s="19"/>
      <c r="L1625" s="19"/>
      <c r="M1625" s="19"/>
      <c r="N1625" s="19"/>
      <c r="O1625" s="19"/>
      <c r="P1625" s="19"/>
      <c r="Q1625" s="19"/>
      <c r="R1625" s="19"/>
      <c r="S1625" s="19"/>
      <c r="T1625" s="19"/>
      <c r="U1625" s="21"/>
    </row>
    <row r="1626" spans="1:21" ht="16" hidden="1" thickBot="1" x14ac:dyDescent="0.25">
      <c r="A1626" s="14">
        <v>2016</v>
      </c>
      <c r="B1626" s="15" t="s">
        <v>39</v>
      </c>
      <c r="C1626" s="16" t="s">
        <v>22</v>
      </c>
      <c r="D1626" s="16" t="str">
        <f>A1626&amp;"_"&amp;B1626&amp;"_"&amp;C1626</f>
        <v>2016_2016 Sample Plot # 11_Avi</v>
      </c>
      <c r="E1626" s="17">
        <v>4.0999999999999996</v>
      </c>
      <c r="F1626" s="17">
        <f t="shared" si="1946"/>
        <v>1.1000000000000001</v>
      </c>
      <c r="G1626" s="18">
        <v>110</v>
      </c>
      <c r="H1626" s="19">
        <f t="shared" si="1856"/>
        <v>1.5400000000000003</v>
      </c>
      <c r="I1626" s="20">
        <f t="shared" si="1947"/>
        <v>154.00000000000003</v>
      </c>
      <c r="J1626" s="22">
        <v>483.86800000000005</v>
      </c>
      <c r="K1626" s="19">
        <f t="shared" ref="K1626:K1628" si="1961">2.14*(LOG(H1626,10))+0.2</f>
        <v>0.60129434259003112</v>
      </c>
      <c r="L1626" s="19">
        <f t="shared" ref="L1626:L1628" si="1962">10^K1626</f>
        <v>3.9929543270030381</v>
      </c>
      <c r="M1626" s="19">
        <f t="shared" ref="M1626:M1628" si="1963">L1626*40/1000</f>
        <v>0.15971817308012151</v>
      </c>
      <c r="N1626" s="19">
        <f t="shared" ref="N1626:N1628" si="1964">0.923*L1626</f>
        <v>3.6854968438238043</v>
      </c>
      <c r="O1626" s="19">
        <f t="shared" ref="O1626:O1628" si="1965">N1626*40/1000</f>
        <v>0.14741987375295218</v>
      </c>
      <c r="P1626" s="19">
        <f t="shared" ref="P1626:P1628" si="1966">M1626+O1626</f>
        <v>0.30713804683307366</v>
      </c>
      <c r="Q1626" s="19">
        <f t="shared" ref="Q1626:Q1628" si="1967">L1626*0.48</f>
        <v>1.9166180769614583</v>
      </c>
      <c r="R1626" s="19">
        <f t="shared" ref="R1626:R1628" si="1968">N1626*0.39</f>
        <v>1.4373437690912838</v>
      </c>
      <c r="S1626" s="19">
        <f t="shared" ref="S1626:S1628" si="1969">R1626+Q1626</f>
        <v>3.3539618460527421</v>
      </c>
      <c r="T1626" s="19">
        <f t="shared" ref="T1626:T1628" si="1970">S1626*40/1000</f>
        <v>0.13415847384210969</v>
      </c>
      <c r="U1626" s="21">
        <f t="shared" ref="U1626:U1628" si="1971">(L1626+N1626)</f>
        <v>7.6784511708268424</v>
      </c>
    </row>
    <row r="1627" spans="1:21" ht="16" hidden="1" thickBot="1" x14ac:dyDescent="0.25">
      <c r="A1627" s="14">
        <v>2016</v>
      </c>
      <c r="B1627" s="15" t="s">
        <v>39</v>
      </c>
      <c r="C1627" s="16" t="s">
        <v>22</v>
      </c>
      <c r="D1627" s="16" t="str">
        <f>A1627&amp;"_"&amp;B1627&amp;"_"&amp;C1627</f>
        <v>2016_2016 Sample Plot # 11_Avi</v>
      </c>
      <c r="E1627" s="17">
        <v>1.7</v>
      </c>
      <c r="F1627" s="17">
        <f t="shared" si="1946"/>
        <v>1.05</v>
      </c>
      <c r="G1627" s="18">
        <v>105</v>
      </c>
      <c r="H1627" s="19">
        <f t="shared" ref="H1627:H1689" si="1972">I1627/100</f>
        <v>0.94175684277530247</v>
      </c>
      <c r="I1627" s="20">
        <f t="shared" si="1947"/>
        <v>94.175684277530252</v>
      </c>
      <c r="J1627" s="22">
        <v>295.90000000000003</v>
      </c>
      <c r="K1627" s="19">
        <f t="shared" si="1961"/>
        <v>0.14422899873729211</v>
      </c>
      <c r="L1627" s="19">
        <f t="shared" si="1962"/>
        <v>1.3938915930189226</v>
      </c>
      <c r="M1627" s="19">
        <f t="shared" si="1963"/>
        <v>5.5755663720756909E-2</v>
      </c>
      <c r="N1627" s="19">
        <f t="shared" si="1964"/>
        <v>1.2865619403564656</v>
      </c>
      <c r="O1627" s="19">
        <f t="shared" si="1965"/>
        <v>5.1462477614258623E-2</v>
      </c>
      <c r="P1627" s="19">
        <f t="shared" si="1966"/>
        <v>0.10721814133501553</v>
      </c>
      <c r="Q1627" s="19">
        <f t="shared" si="1967"/>
        <v>0.6690679646490828</v>
      </c>
      <c r="R1627" s="19">
        <f t="shared" si="1968"/>
        <v>0.50175915673902161</v>
      </c>
      <c r="S1627" s="19">
        <f t="shared" si="1969"/>
        <v>1.1708271213881045</v>
      </c>
      <c r="T1627" s="19">
        <f t="shared" si="1970"/>
        <v>4.6833084855524176E-2</v>
      </c>
      <c r="U1627" s="21">
        <f t="shared" si="1971"/>
        <v>2.6804535333753883</v>
      </c>
    </row>
    <row r="1628" spans="1:21" ht="16" hidden="1" thickBot="1" x14ac:dyDescent="0.25">
      <c r="A1628" s="14">
        <v>2016</v>
      </c>
      <c r="B1628" s="15" t="s">
        <v>39</v>
      </c>
      <c r="C1628" s="16" t="s">
        <v>22</v>
      </c>
      <c r="D1628" s="16" t="str">
        <f>A1628&amp;"_"&amp;B1628&amp;"_"&amp;C1628</f>
        <v>2016_2016 Sample Plot # 11_Avi</v>
      </c>
      <c r="E1628" s="17">
        <v>1.5</v>
      </c>
      <c r="F1628" s="17">
        <f t="shared" si="1946"/>
        <v>0.8</v>
      </c>
      <c r="G1628" s="18">
        <v>80</v>
      </c>
      <c r="H1628" s="19">
        <f t="shared" si="1972"/>
        <v>0.96626352641629554</v>
      </c>
      <c r="I1628" s="20">
        <f t="shared" si="1947"/>
        <v>96.626352641629552</v>
      </c>
      <c r="J1628" s="22">
        <v>303.60000000000002</v>
      </c>
      <c r="K1628" s="19">
        <f t="shared" si="1961"/>
        <v>0.16810455515170497</v>
      </c>
      <c r="L1628" s="19">
        <f t="shared" si="1962"/>
        <v>1.472667000118046</v>
      </c>
      <c r="M1628" s="19">
        <f t="shared" si="1963"/>
        <v>5.8906680004721837E-2</v>
      </c>
      <c r="N1628" s="19">
        <f t="shared" si="1964"/>
        <v>1.3592716411089565</v>
      </c>
      <c r="O1628" s="19">
        <f t="shared" si="1965"/>
        <v>5.4370865644358259E-2</v>
      </c>
      <c r="P1628" s="19">
        <f t="shared" si="1966"/>
        <v>0.1132775456490801</v>
      </c>
      <c r="Q1628" s="19">
        <f t="shared" si="1967"/>
        <v>0.70688016005666199</v>
      </c>
      <c r="R1628" s="19">
        <f t="shared" si="1968"/>
        <v>0.53011594003249307</v>
      </c>
      <c r="S1628" s="19">
        <f t="shared" si="1969"/>
        <v>1.2369961000891552</v>
      </c>
      <c r="T1628" s="19">
        <f t="shared" si="1970"/>
        <v>4.9479844003566205E-2</v>
      </c>
      <c r="U1628" s="21">
        <f t="shared" si="1971"/>
        <v>2.8319386412270022</v>
      </c>
    </row>
    <row r="1629" spans="1:21" ht="16" hidden="1" thickBot="1" x14ac:dyDescent="0.25">
      <c r="A1629" s="14"/>
      <c r="B1629" s="15"/>
      <c r="C1629" s="16"/>
      <c r="D1629" s="16"/>
      <c r="E1629" s="17"/>
      <c r="F1629" s="17"/>
      <c r="G1629" s="18"/>
      <c r="H1629" s="19"/>
      <c r="I1629" s="20"/>
      <c r="J1629" s="20"/>
      <c r="K1629" s="19"/>
      <c r="L1629" s="19"/>
      <c r="M1629" s="19"/>
      <c r="N1629" s="19"/>
      <c r="O1629" s="19"/>
      <c r="P1629" s="19"/>
      <c r="Q1629" s="19"/>
      <c r="R1629" s="19"/>
      <c r="S1629" s="19"/>
      <c r="T1629" s="19"/>
      <c r="U1629" s="21"/>
    </row>
    <row r="1630" spans="1:21" ht="16" hidden="1" thickBot="1" x14ac:dyDescent="0.25">
      <c r="A1630" s="14"/>
      <c r="B1630" s="15"/>
      <c r="C1630" s="16"/>
      <c r="D1630" s="16"/>
      <c r="E1630" s="17"/>
      <c r="F1630" s="17"/>
      <c r="G1630" s="18"/>
      <c r="H1630" s="19"/>
      <c r="I1630" s="20"/>
      <c r="J1630" s="20"/>
      <c r="K1630" s="19"/>
      <c r="L1630" s="19"/>
      <c r="M1630" s="19"/>
      <c r="N1630" s="19"/>
      <c r="O1630" s="19"/>
      <c r="P1630" s="19"/>
      <c r="Q1630" s="19"/>
      <c r="R1630" s="19"/>
      <c r="S1630" s="19"/>
      <c r="T1630" s="19"/>
      <c r="U1630" s="21"/>
    </row>
    <row r="1631" spans="1:21" ht="16" hidden="1" thickBot="1" x14ac:dyDescent="0.25">
      <c r="A1631" s="14"/>
      <c r="B1631" s="15"/>
      <c r="C1631" s="16"/>
      <c r="D1631" s="16"/>
      <c r="E1631" s="17"/>
      <c r="F1631" s="17"/>
      <c r="G1631" s="18"/>
      <c r="H1631" s="19"/>
      <c r="I1631" s="20"/>
      <c r="J1631" s="20"/>
      <c r="K1631" s="19"/>
      <c r="L1631" s="19"/>
      <c r="M1631" s="19"/>
      <c r="N1631" s="19"/>
      <c r="O1631" s="19"/>
      <c r="P1631" s="19"/>
      <c r="Q1631" s="19"/>
      <c r="R1631" s="19"/>
      <c r="S1631" s="19"/>
      <c r="T1631" s="19"/>
      <c r="U1631" s="21"/>
    </row>
    <row r="1632" spans="1:21" ht="16" hidden="1" thickBot="1" x14ac:dyDescent="0.25">
      <c r="A1632" s="14"/>
      <c r="B1632" s="15"/>
      <c r="C1632" s="16"/>
      <c r="D1632" s="16"/>
      <c r="E1632" s="17"/>
      <c r="F1632" s="17"/>
      <c r="G1632" s="18"/>
      <c r="H1632" s="19"/>
      <c r="I1632" s="20"/>
      <c r="J1632" s="20"/>
      <c r="K1632" s="19"/>
      <c r="L1632" s="19"/>
      <c r="M1632" s="19"/>
      <c r="N1632" s="19"/>
      <c r="O1632" s="19"/>
      <c r="P1632" s="19"/>
      <c r="Q1632" s="19"/>
      <c r="R1632" s="19"/>
      <c r="S1632" s="19"/>
      <c r="T1632" s="19"/>
      <c r="U1632" s="21"/>
    </row>
    <row r="1633" spans="1:21" ht="16" hidden="1" thickBot="1" x14ac:dyDescent="0.25">
      <c r="A1633" s="14"/>
      <c r="B1633" s="15"/>
      <c r="C1633" s="16"/>
      <c r="D1633" s="16"/>
      <c r="E1633" s="17"/>
      <c r="F1633" s="17"/>
      <c r="G1633" s="18"/>
      <c r="H1633" s="19"/>
      <c r="I1633" s="20"/>
      <c r="J1633" s="20"/>
      <c r="K1633" s="19"/>
      <c r="L1633" s="19"/>
      <c r="M1633" s="19"/>
      <c r="N1633" s="19"/>
      <c r="O1633" s="19"/>
      <c r="P1633" s="19"/>
      <c r="Q1633" s="19"/>
      <c r="R1633" s="19"/>
      <c r="S1633" s="19"/>
      <c r="T1633" s="19"/>
      <c r="U1633" s="21"/>
    </row>
    <row r="1634" spans="1:21" ht="16" hidden="1" thickBot="1" x14ac:dyDescent="0.25">
      <c r="A1634" s="14"/>
      <c r="B1634" s="15"/>
      <c r="C1634" s="16"/>
      <c r="D1634" s="16"/>
      <c r="E1634" s="17"/>
      <c r="F1634" s="17"/>
      <c r="G1634" s="18"/>
      <c r="H1634" s="19"/>
      <c r="I1634" s="20"/>
      <c r="J1634" s="20"/>
      <c r="K1634" s="19"/>
      <c r="L1634" s="19"/>
      <c r="M1634" s="19"/>
      <c r="N1634" s="19"/>
      <c r="O1634" s="19"/>
      <c r="P1634" s="19"/>
      <c r="Q1634" s="19"/>
      <c r="R1634" s="19"/>
      <c r="S1634" s="19"/>
      <c r="T1634" s="19"/>
      <c r="U1634" s="21"/>
    </row>
    <row r="1635" spans="1:21" ht="16" hidden="1" thickBot="1" x14ac:dyDescent="0.25">
      <c r="A1635" s="14"/>
      <c r="B1635" s="15"/>
      <c r="C1635" s="16"/>
      <c r="D1635" s="16"/>
      <c r="E1635" s="17"/>
      <c r="F1635" s="17"/>
      <c r="G1635" s="18"/>
      <c r="H1635" s="19"/>
      <c r="I1635" s="20"/>
      <c r="J1635" s="20"/>
      <c r="K1635" s="19"/>
      <c r="L1635" s="19"/>
      <c r="M1635" s="19"/>
      <c r="N1635" s="19"/>
      <c r="O1635" s="19"/>
      <c r="P1635" s="19"/>
      <c r="Q1635" s="19"/>
      <c r="R1635" s="19"/>
      <c r="S1635" s="19"/>
      <c r="T1635" s="19"/>
      <c r="U1635" s="21"/>
    </row>
    <row r="1636" spans="1:21" ht="16" hidden="1" thickBot="1" x14ac:dyDescent="0.25">
      <c r="A1636" s="14"/>
      <c r="B1636" s="15"/>
      <c r="C1636" s="16"/>
      <c r="D1636" s="16"/>
      <c r="E1636" s="17"/>
      <c r="F1636" s="17"/>
      <c r="G1636" s="18"/>
      <c r="H1636" s="19"/>
      <c r="I1636" s="20"/>
      <c r="J1636" s="20"/>
      <c r="K1636" s="19"/>
      <c r="L1636" s="19"/>
      <c r="M1636" s="19"/>
      <c r="N1636" s="19"/>
      <c r="O1636" s="19"/>
      <c r="P1636" s="19"/>
      <c r="Q1636" s="19"/>
      <c r="R1636" s="19"/>
      <c r="S1636" s="19"/>
      <c r="T1636" s="19"/>
      <c r="U1636" s="21"/>
    </row>
    <row r="1637" spans="1:21" ht="16" hidden="1" thickBot="1" x14ac:dyDescent="0.25">
      <c r="A1637" s="14"/>
      <c r="B1637" s="15"/>
      <c r="C1637" s="16"/>
      <c r="D1637" s="16"/>
      <c r="E1637" s="17"/>
      <c r="F1637" s="17"/>
      <c r="G1637" s="18"/>
      <c r="H1637" s="19"/>
      <c r="I1637" s="20"/>
      <c r="J1637" s="20"/>
      <c r="K1637" s="19"/>
      <c r="L1637" s="19"/>
      <c r="M1637" s="19"/>
      <c r="N1637" s="19"/>
      <c r="O1637" s="19"/>
      <c r="P1637" s="19"/>
      <c r="Q1637" s="19"/>
      <c r="R1637" s="19"/>
      <c r="S1637" s="19"/>
      <c r="T1637" s="19"/>
      <c r="U1637" s="21"/>
    </row>
    <row r="1638" spans="1:21" ht="16" hidden="1" thickBot="1" x14ac:dyDescent="0.25">
      <c r="A1638" s="14"/>
      <c r="B1638" s="15"/>
      <c r="C1638" s="16"/>
      <c r="D1638" s="16"/>
      <c r="E1638" s="17"/>
      <c r="F1638" s="17"/>
      <c r="G1638" s="18"/>
      <c r="H1638" s="19"/>
      <c r="I1638" s="20"/>
      <c r="J1638" s="20"/>
      <c r="K1638" s="19"/>
      <c r="L1638" s="19"/>
      <c r="M1638" s="19"/>
      <c r="N1638" s="19"/>
      <c r="O1638" s="19"/>
      <c r="P1638" s="19"/>
      <c r="Q1638" s="19"/>
      <c r="R1638" s="19"/>
      <c r="S1638" s="19"/>
      <c r="T1638" s="19"/>
      <c r="U1638" s="21"/>
    </row>
    <row r="1639" spans="1:21" ht="16" hidden="1" thickBot="1" x14ac:dyDescent="0.25">
      <c r="A1639" s="14">
        <v>2016</v>
      </c>
      <c r="B1639" s="15" t="s">
        <v>39</v>
      </c>
      <c r="C1639" s="16" t="s">
        <v>22</v>
      </c>
      <c r="D1639" s="16" t="str">
        <f>A1639&amp;"_"&amp;B1639&amp;"_"&amp;C1639</f>
        <v>2016_2016 Sample Plot # 11_Avi</v>
      </c>
      <c r="E1639" s="17">
        <v>4.4000000000000004</v>
      </c>
      <c r="F1639" s="17">
        <f t="shared" si="1946"/>
        <v>1.2</v>
      </c>
      <c r="G1639" s="18">
        <v>120</v>
      </c>
      <c r="H1639" s="19">
        <f t="shared" si="1972"/>
        <v>2.4200000000000004</v>
      </c>
      <c r="I1639" s="20">
        <f t="shared" si="1947"/>
        <v>242.00000000000003</v>
      </c>
      <c r="J1639" s="22">
        <v>760.36400000000003</v>
      </c>
      <c r="K1639" s="19">
        <f>2.14*(LOG(H1639,10))+0.2</f>
        <v>1.021364883198123</v>
      </c>
      <c r="L1639" s="19">
        <f t="shared" ref="L1639" si="1973">10^K1639</f>
        <v>10.504245980920992</v>
      </c>
      <c r="M1639" s="19">
        <f t="shared" si="1935"/>
        <v>0.42016983923683965</v>
      </c>
      <c r="N1639" s="19">
        <f t="shared" ref="N1639" si="1974">0.923*L1639</f>
        <v>9.6954190403900764</v>
      </c>
      <c r="O1639" s="19">
        <f t="shared" si="1937"/>
        <v>0.38781676161560308</v>
      </c>
      <c r="P1639" s="19">
        <f t="shared" si="1938"/>
        <v>0.80798660085244278</v>
      </c>
      <c r="Q1639" s="19">
        <f t="shared" si="1939"/>
        <v>5.042038070842076</v>
      </c>
      <c r="R1639" s="19">
        <f t="shared" si="1940"/>
        <v>3.7812134257521297</v>
      </c>
      <c r="S1639" s="19">
        <f t="shared" si="1941"/>
        <v>8.8232514965942066</v>
      </c>
      <c r="T1639" s="19">
        <f t="shared" si="1942"/>
        <v>0.3529300598637683</v>
      </c>
      <c r="U1639" s="21">
        <f t="shared" si="1943"/>
        <v>20.19966502131107</v>
      </c>
    </row>
    <row r="1640" spans="1:21" ht="16" hidden="1" thickBot="1" x14ac:dyDescent="0.25">
      <c r="A1640" s="14"/>
      <c r="B1640" s="15"/>
      <c r="C1640" s="16"/>
      <c r="D1640" s="16"/>
      <c r="E1640" s="17"/>
      <c r="F1640" s="17"/>
      <c r="G1640" s="18"/>
      <c r="H1640" s="19"/>
      <c r="I1640" s="20"/>
      <c r="J1640" s="20"/>
      <c r="K1640" s="19"/>
      <c r="L1640" s="19"/>
      <c r="M1640" s="19"/>
      <c r="N1640" s="19"/>
      <c r="O1640" s="19"/>
      <c r="P1640" s="19"/>
      <c r="Q1640" s="19"/>
      <c r="R1640" s="19"/>
      <c r="S1640" s="19"/>
      <c r="T1640" s="19"/>
      <c r="U1640" s="21"/>
    </row>
    <row r="1641" spans="1:21" ht="16" hidden="1" thickBot="1" x14ac:dyDescent="0.25">
      <c r="A1641" s="14"/>
      <c r="B1641" s="15"/>
      <c r="C1641" s="16"/>
      <c r="D1641" s="16"/>
      <c r="E1641" s="17"/>
      <c r="F1641" s="17"/>
      <c r="G1641" s="18"/>
      <c r="H1641" s="19"/>
      <c r="I1641" s="20"/>
      <c r="J1641" s="20"/>
      <c r="K1641" s="19"/>
      <c r="L1641" s="19"/>
      <c r="M1641" s="19"/>
      <c r="N1641" s="19"/>
      <c r="O1641" s="19"/>
      <c r="P1641" s="19"/>
      <c r="Q1641" s="19"/>
      <c r="R1641" s="19"/>
      <c r="S1641" s="19"/>
      <c r="T1641" s="19"/>
      <c r="U1641" s="21"/>
    </row>
    <row r="1642" spans="1:21" ht="16" hidden="1" thickBot="1" x14ac:dyDescent="0.25">
      <c r="A1642" s="14"/>
      <c r="B1642" s="15"/>
      <c r="C1642" s="16"/>
      <c r="D1642" s="16"/>
      <c r="E1642" s="17"/>
      <c r="F1642" s="17"/>
      <c r="G1642" s="18"/>
      <c r="H1642" s="19"/>
      <c r="I1642" s="20"/>
      <c r="J1642" s="20"/>
      <c r="K1642" s="19"/>
      <c r="L1642" s="19"/>
      <c r="M1642" s="19"/>
      <c r="N1642" s="19"/>
      <c r="O1642" s="19"/>
      <c r="P1642" s="19"/>
      <c r="Q1642" s="19"/>
      <c r="R1642" s="19"/>
      <c r="S1642" s="19"/>
      <c r="T1642" s="19"/>
      <c r="U1642" s="21"/>
    </row>
    <row r="1643" spans="1:21" ht="16" hidden="1" thickBot="1" x14ac:dyDescent="0.25">
      <c r="A1643" s="14">
        <v>2016</v>
      </c>
      <c r="B1643" s="15" t="s">
        <v>39</v>
      </c>
      <c r="C1643" s="16" t="s">
        <v>22</v>
      </c>
      <c r="D1643" s="16" t="str">
        <f>A1643&amp;"_"&amp;B1643&amp;"_"&amp;C1643</f>
        <v>2016_2016 Sample Plot # 11_Avi</v>
      </c>
      <c r="E1643" s="17">
        <v>6.8</v>
      </c>
      <c r="F1643" s="17">
        <f t="shared" si="1946"/>
        <v>1.2</v>
      </c>
      <c r="G1643" s="18">
        <v>120</v>
      </c>
      <c r="H1643" s="19">
        <f t="shared" si="1972"/>
        <v>3.6254487587523867</v>
      </c>
      <c r="I1643" s="20">
        <f t="shared" si="1947"/>
        <v>362.54487587523869</v>
      </c>
      <c r="J1643" s="22">
        <v>1139.116</v>
      </c>
      <c r="K1643" s="19">
        <f>2.14*(LOG(H1643,10))+0.2</f>
        <v>1.3970341905600481</v>
      </c>
      <c r="L1643" s="19">
        <f t="shared" ref="L1643" si="1975">10^K1643</f>
        <v>24.947911258193194</v>
      </c>
      <c r="M1643" s="19">
        <f t="shared" si="1935"/>
        <v>0.99791645032772769</v>
      </c>
      <c r="N1643" s="19">
        <f t="shared" ref="N1643" si="1976">0.923*L1643</f>
        <v>23.026922091312318</v>
      </c>
      <c r="O1643" s="19">
        <f t="shared" si="1937"/>
        <v>0.92107688365249274</v>
      </c>
      <c r="P1643" s="19">
        <f t="shared" si="1938"/>
        <v>1.9189933339802203</v>
      </c>
      <c r="Q1643" s="19">
        <f t="shared" si="1939"/>
        <v>11.974997403932733</v>
      </c>
      <c r="R1643" s="19">
        <f t="shared" si="1940"/>
        <v>8.9804996156118051</v>
      </c>
      <c r="S1643" s="19">
        <f t="shared" si="1941"/>
        <v>20.955497019544538</v>
      </c>
      <c r="T1643" s="19">
        <f t="shared" si="1942"/>
        <v>0.83821988078178156</v>
      </c>
      <c r="U1643" s="21">
        <f t="shared" si="1943"/>
        <v>47.974833349505516</v>
      </c>
    </row>
    <row r="1644" spans="1:21" ht="16" hidden="1" thickBot="1" x14ac:dyDescent="0.25">
      <c r="A1644" s="14"/>
      <c r="B1644" s="15"/>
      <c r="C1644" s="16"/>
      <c r="D1644" s="16"/>
      <c r="E1644" s="17"/>
      <c r="F1644" s="17"/>
      <c r="G1644" s="18"/>
      <c r="H1644" s="19"/>
      <c r="I1644" s="20"/>
      <c r="J1644" s="20"/>
      <c r="K1644" s="19"/>
      <c r="L1644" s="19"/>
      <c r="M1644" s="19"/>
      <c r="N1644" s="19"/>
      <c r="O1644" s="19"/>
      <c r="P1644" s="19"/>
      <c r="Q1644" s="19"/>
      <c r="R1644" s="19"/>
      <c r="S1644" s="19"/>
      <c r="T1644" s="19"/>
      <c r="U1644" s="21"/>
    </row>
    <row r="1645" spans="1:21" ht="16" hidden="1" thickBot="1" x14ac:dyDescent="0.25">
      <c r="A1645" s="14"/>
      <c r="B1645" s="15"/>
      <c r="C1645" s="16"/>
      <c r="D1645" s="16"/>
      <c r="E1645" s="17"/>
      <c r="F1645" s="17"/>
      <c r="G1645" s="18"/>
      <c r="H1645" s="19"/>
      <c r="I1645" s="20"/>
      <c r="J1645" s="20"/>
      <c r="K1645" s="19"/>
      <c r="L1645" s="19"/>
      <c r="M1645" s="19"/>
      <c r="N1645" s="19"/>
      <c r="O1645" s="19"/>
      <c r="P1645" s="19"/>
      <c r="Q1645" s="19"/>
      <c r="R1645" s="19"/>
      <c r="S1645" s="19"/>
      <c r="T1645" s="19"/>
      <c r="U1645" s="21"/>
    </row>
    <row r="1646" spans="1:21" ht="16" hidden="1" thickBot="1" x14ac:dyDescent="0.25">
      <c r="A1646" s="14"/>
      <c r="B1646" s="15"/>
      <c r="C1646" s="16"/>
      <c r="D1646" s="16"/>
      <c r="E1646" s="17"/>
      <c r="F1646" s="17"/>
      <c r="G1646" s="18"/>
      <c r="H1646" s="19"/>
      <c r="I1646" s="20"/>
      <c r="J1646" s="20"/>
      <c r="K1646" s="19"/>
      <c r="L1646" s="19"/>
      <c r="M1646" s="19"/>
      <c r="N1646" s="19"/>
      <c r="O1646" s="19"/>
      <c r="P1646" s="19"/>
      <c r="Q1646" s="19"/>
      <c r="R1646" s="19"/>
      <c r="S1646" s="19"/>
      <c r="T1646" s="19"/>
      <c r="U1646" s="21"/>
    </row>
    <row r="1647" spans="1:21" ht="16" hidden="1" thickBot="1" x14ac:dyDescent="0.25">
      <c r="A1647" s="14"/>
      <c r="B1647" s="15"/>
      <c r="C1647" s="16"/>
      <c r="D1647" s="16"/>
      <c r="E1647" s="17"/>
      <c r="F1647" s="17"/>
      <c r="G1647" s="18"/>
      <c r="H1647" s="19"/>
      <c r="I1647" s="20"/>
      <c r="J1647" s="20"/>
      <c r="K1647" s="19"/>
      <c r="L1647" s="19"/>
      <c r="M1647" s="19"/>
      <c r="N1647" s="19"/>
      <c r="O1647" s="19"/>
      <c r="P1647" s="19"/>
      <c r="Q1647" s="19"/>
      <c r="R1647" s="19"/>
      <c r="S1647" s="19"/>
      <c r="T1647" s="19"/>
      <c r="U1647" s="21"/>
    </row>
    <row r="1648" spans="1:21" ht="16" hidden="1" thickBot="1" x14ac:dyDescent="0.25">
      <c r="A1648" s="14"/>
      <c r="B1648" s="15"/>
      <c r="C1648" s="16"/>
      <c r="D1648" s="16"/>
      <c r="E1648" s="17"/>
      <c r="F1648" s="17"/>
      <c r="G1648" s="18"/>
      <c r="H1648" s="19"/>
      <c r="I1648" s="20"/>
      <c r="J1648" s="20"/>
      <c r="K1648" s="19"/>
      <c r="L1648" s="19"/>
      <c r="M1648" s="19"/>
      <c r="N1648" s="19"/>
      <c r="O1648" s="19"/>
      <c r="P1648" s="19"/>
      <c r="Q1648" s="19"/>
      <c r="R1648" s="19"/>
      <c r="S1648" s="19"/>
      <c r="T1648" s="19"/>
      <c r="U1648" s="21"/>
    </row>
    <row r="1649" spans="1:21" ht="16" hidden="1" thickBot="1" x14ac:dyDescent="0.25">
      <c r="A1649" s="14"/>
      <c r="B1649" s="15"/>
      <c r="C1649" s="16"/>
      <c r="D1649" s="16"/>
      <c r="E1649" s="17"/>
      <c r="F1649" s="17"/>
      <c r="G1649" s="18"/>
      <c r="H1649" s="19"/>
      <c r="I1649" s="20"/>
      <c r="J1649" s="20"/>
      <c r="K1649" s="19"/>
      <c r="L1649" s="19"/>
      <c r="M1649" s="19"/>
      <c r="N1649" s="19"/>
      <c r="O1649" s="19"/>
      <c r="P1649" s="19"/>
      <c r="Q1649" s="19"/>
      <c r="R1649" s="19"/>
      <c r="S1649" s="19"/>
      <c r="T1649" s="19"/>
      <c r="U1649" s="21"/>
    </row>
    <row r="1650" spans="1:21" ht="16" hidden="1" thickBot="1" x14ac:dyDescent="0.25">
      <c r="A1650" s="14"/>
      <c r="B1650" s="15"/>
      <c r="C1650" s="16"/>
      <c r="D1650" s="16"/>
      <c r="E1650" s="17"/>
      <c r="F1650" s="17"/>
      <c r="G1650" s="18"/>
      <c r="H1650" s="19"/>
      <c r="I1650" s="20"/>
      <c r="J1650" s="20"/>
      <c r="K1650" s="19"/>
      <c r="L1650" s="19"/>
      <c r="M1650" s="19"/>
      <c r="N1650" s="19"/>
      <c r="O1650" s="19"/>
      <c r="P1650" s="19"/>
      <c r="Q1650" s="19"/>
      <c r="R1650" s="19"/>
      <c r="S1650" s="19"/>
      <c r="T1650" s="19"/>
      <c r="U1650" s="21"/>
    </row>
    <row r="1651" spans="1:21" ht="16" hidden="1" thickBot="1" x14ac:dyDescent="0.25">
      <c r="A1651" s="14"/>
      <c r="B1651" s="15"/>
      <c r="C1651" s="16"/>
      <c r="D1651" s="16"/>
      <c r="E1651" s="17"/>
      <c r="F1651" s="17"/>
      <c r="G1651" s="18"/>
      <c r="H1651" s="19"/>
      <c r="I1651" s="20"/>
      <c r="J1651" s="20"/>
      <c r="K1651" s="19"/>
      <c r="L1651" s="19"/>
      <c r="M1651" s="19"/>
      <c r="N1651" s="19"/>
      <c r="O1651" s="19"/>
      <c r="P1651" s="19"/>
      <c r="Q1651" s="19"/>
      <c r="R1651" s="19"/>
      <c r="S1651" s="19"/>
      <c r="T1651" s="19"/>
      <c r="U1651" s="21"/>
    </row>
    <row r="1652" spans="1:21" ht="16" hidden="1" thickBot="1" x14ac:dyDescent="0.25">
      <c r="A1652" s="14"/>
      <c r="B1652" s="15"/>
      <c r="C1652" s="16"/>
      <c r="D1652" s="16"/>
      <c r="E1652" s="17"/>
      <c r="F1652" s="17"/>
      <c r="G1652" s="18"/>
      <c r="H1652" s="19"/>
      <c r="I1652" s="20"/>
      <c r="J1652" s="20"/>
      <c r="K1652" s="19"/>
      <c r="L1652" s="19"/>
      <c r="M1652" s="19"/>
      <c r="N1652" s="19"/>
      <c r="O1652" s="19"/>
      <c r="P1652" s="19"/>
      <c r="Q1652" s="19"/>
      <c r="R1652" s="19"/>
      <c r="S1652" s="19"/>
      <c r="T1652" s="19"/>
      <c r="U1652" s="21"/>
    </row>
    <row r="1653" spans="1:21" ht="16" hidden="1" thickBot="1" x14ac:dyDescent="0.25">
      <c r="A1653" s="14"/>
      <c r="B1653" s="15"/>
      <c r="C1653" s="16"/>
      <c r="D1653" s="16"/>
      <c r="E1653" s="17"/>
      <c r="F1653" s="17"/>
      <c r="G1653" s="18"/>
      <c r="H1653" s="19"/>
      <c r="I1653" s="20"/>
      <c r="J1653" s="20"/>
      <c r="K1653" s="19"/>
      <c r="L1653" s="19"/>
      <c r="M1653" s="19"/>
      <c r="N1653" s="19"/>
      <c r="O1653" s="19"/>
      <c r="P1653" s="19"/>
      <c r="Q1653" s="19"/>
      <c r="R1653" s="19"/>
      <c r="S1653" s="19"/>
      <c r="T1653" s="19"/>
      <c r="U1653" s="21"/>
    </row>
    <row r="1654" spans="1:21" ht="16" hidden="1" thickBot="1" x14ac:dyDescent="0.25">
      <c r="A1654" s="14">
        <v>2016</v>
      </c>
      <c r="B1654" s="15" t="s">
        <v>39</v>
      </c>
      <c r="C1654" s="16" t="s">
        <v>22</v>
      </c>
      <c r="D1654" s="16" t="str">
        <f t="shared" ref="D1654:D1659" si="1977">A1654&amp;"_"&amp;B1654&amp;"_"&amp;C1654</f>
        <v>2016_2016 Sample Plot # 11_Avi</v>
      </c>
      <c r="E1654" s="17">
        <v>2.8</v>
      </c>
      <c r="F1654" s="17">
        <f t="shared" si="1946"/>
        <v>1.25</v>
      </c>
      <c r="G1654" s="18">
        <v>125</v>
      </c>
      <c r="H1654" s="19">
        <f t="shared" si="1972"/>
        <v>0.71500000000000019</v>
      </c>
      <c r="I1654" s="20">
        <f t="shared" si="1947"/>
        <v>71.500000000000014</v>
      </c>
      <c r="J1654" s="22">
        <v>224.65300000000002</v>
      </c>
      <c r="K1654" s="19">
        <f t="shared" ref="K1654:K1659" si="1978">2.14*(LOG(H1654,10))+0.2</f>
        <v>-0.1117850705456872</v>
      </c>
      <c r="L1654" s="19">
        <f t="shared" ref="L1654:L1659" si="1979">10^K1654</f>
        <v>0.77306307422262843</v>
      </c>
      <c r="M1654" s="19">
        <f t="shared" si="1935"/>
        <v>3.0922522968905138E-2</v>
      </c>
      <c r="N1654" s="19">
        <f t="shared" ref="N1654:N1659" si="1980">0.923*L1654</f>
        <v>0.71353721750748611</v>
      </c>
      <c r="O1654" s="19">
        <f t="shared" si="1937"/>
        <v>2.8541488700299447E-2</v>
      </c>
      <c r="P1654" s="19">
        <f t="shared" si="1938"/>
        <v>5.9464011669204585E-2</v>
      </c>
      <c r="Q1654" s="19">
        <f t="shared" si="1939"/>
        <v>0.37107027562686162</v>
      </c>
      <c r="R1654" s="19">
        <f t="shared" si="1940"/>
        <v>0.27827951482791957</v>
      </c>
      <c r="S1654" s="19">
        <f t="shared" si="1941"/>
        <v>0.64934979045478114</v>
      </c>
      <c r="T1654" s="19">
        <f t="shared" si="1942"/>
        <v>2.5973991618191247E-2</v>
      </c>
      <c r="U1654" s="21">
        <f t="shared" si="1943"/>
        <v>1.4866002917301144</v>
      </c>
    </row>
    <row r="1655" spans="1:21" ht="16" hidden="1" thickBot="1" x14ac:dyDescent="0.25">
      <c r="A1655" s="14">
        <v>2016</v>
      </c>
      <c r="B1655" s="15" t="s">
        <v>39</v>
      </c>
      <c r="C1655" s="16" t="s">
        <v>22</v>
      </c>
      <c r="D1655" s="16" t="str">
        <f t="shared" si="1977"/>
        <v>2016_2016 Sample Plot # 11_Avi</v>
      </c>
      <c r="E1655" s="17">
        <v>1.3</v>
      </c>
      <c r="F1655" s="17">
        <f t="shared" si="1946"/>
        <v>0.75</v>
      </c>
      <c r="G1655" s="18">
        <v>75</v>
      </c>
      <c r="H1655" s="19">
        <f t="shared" si="1972"/>
        <v>0.82500000000000018</v>
      </c>
      <c r="I1655" s="20">
        <f t="shared" si="1947"/>
        <v>82.500000000000014</v>
      </c>
      <c r="J1655" s="22">
        <v>259.21500000000003</v>
      </c>
      <c r="K1655" s="19">
        <f t="shared" si="1978"/>
        <v>2.1211449896839901E-2</v>
      </c>
      <c r="L1655" s="19">
        <f t="shared" si="1979"/>
        <v>1.0500535557377839</v>
      </c>
      <c r="M1655" s="19">
        <f t="shared" si="1935"/>
        <v>4.2002142229511354E-2</v>
      </c>
      <c r="N1655" s="19">
        <f t="shared" si="1980"/>
        <v>0.96919943194597458</v>
      </c>
      <c r="O1655" s="19">
        <f t="shared" si="1937"/>
        <v>3.8767977277838983E-2</v>
      </c>
      <c r="P1655" s="19">
        <f t="shared" si="1938"/>
        <v>8.077011950735033E-2</v>
      </c>
      <c r="Q1655" s="19">
        <f t="shared" si="1939"/>
        <v>0.50402570675413627</v>
      </c>
      <c r="R1655" s="19">
        <f t="shared" si="1940"/>
        <v>0.37798777845893011</v>
      </c>
      <c r="S1655" s="19">
        <f t="shared" si="1941"/>
        <v>0.88201348521306633</v>
      </c>
      <c r="T1655" s="19">
        <f t="shared" si="1942"/>
        <v>3.528053940852266E-2</v>
      </c>
      <c r="U1655" s="21">
        <f t="shared" si="1943"/>
        <v>2.0192529876837586</v>
      </c>
    </row>
    <row r="1656" spans="1:21" ht="16" hidden="1" thickBot="1" x14ac:dyDescent="0.25">
      <c r="A1656" s="14">
        <v>2016</v>
      </c>
      <c r="B1656" s="15" t="s">
        <v>39</v>
      </c>
      <c r="C1656" s="16" t="s">
        <v>22</v>
      </c>
      <c r="D1656" s="16" t="str">
        <f t="shared" si="1977"/>
        <v>2016_2016 Sample Plot # 11_Avi</v>
      </c>
      <c r="E1656" s="17">
        <v>2.2999999999999998</v>
      </c>
      <c r="F1656" s="17">
        <f t="shared" si="1946"/>
        <v>0.8</v>
      </c>
      <c r="G1656" s="18">
        <v>80</v>
      </c>
      <c r="H1656" s="19">
        <f t="shared" si="1972"/>
        <v>1.0100954805856144</v>
      </c>
      <c r="I1656" s="20">
        <f t="shared" si="1947"/>
        <v>101.00954805856144</v>
      </c>
      <c r="J1656" s="22">
        <v>317.37200000000001</v>
      </c>
      <c r="K1656" s="19">
        <f t="shared" si="1978"/>
        <v>0.20933559586072001</v>
      </c>
      <c r="L1656" s="19">
        <f t="shared" si="1979"/>
        <v>1.6193308728392486</v>
      </c>
      <c r="M1656" s="19">
        <f t="shared" si="1935"/>
        <v>6.4773234913569955E-2</v>
      </c>
      <c r="N1656" s="19">
        <f t="shared" si="1980"/>
        <v>1.4946423956306265</v>
      </c>
      <c r="O1656" s="19">
        <f t="shared" si="1937"/>
        <v>5.9785695825225062E-2</v>
      </c>
      <c r="P1656" s="19">
        <f t="shared" si="1938"/>
        <v>0.12455893073879501</v>
      </c>
      <c r="Q1656" s="19">
        <f t="shared" si="1939"/>
        <v>0.77727881896283935</v>
      </c>
      <c r="R1656" s="19">
        <f t="shared" si="1940"/>
        <v>0.5829105342959443</v>
      </c>
      <c r="S1656" s="19">
        <f t="shared" si="1941"/>
        <v>1.3601893532587837</v>
      </c>
      <c r="T1656" s="19">
        <f t="shared" si="1942"/>
        <v>5.4407574130351348E-2</v>
      </c>
      <c r="U1656" s="21">
        <f t="shared" si="1943"/>
        <v>3.1139732684698753</v>
      </c>
    </row>
    <row r="1657" spans="1:21" ht="16" hidden="1" thickBot="1" x14ac:dyDescent="0.25">
      <c r="A1657" s="14">
        <v>2016</v>
      </c>
      <c r="B1657" s="15" t="s">
        <v>39</v>
      </c>
      <c r="C1657" s="16" t="s">
        <v>22</v>
      </c>
      <c r="D1657" s="16" t="str">
        <f t="shared" si="1977"/>
        <v>2016_2016 Sample Plot # 11_Avi</v>
      </c>
      <c r="E1657" s="17">
        <v>4.3</v>
      </c>
      <c r="F1657" s="17">
        <f t="shared" si="1946"/>
        <v>1.4</v>
      </c>
      <c r="G1657" s="18">
        <v>140</v>
      </c>
      <c r="H1657" s="19">
        <f t="shared" si="1972"/>
        <v>1.8149999999999999</v>
      </c>
      <c r="I1657" s="20">
        <f t="shared" si="1947"/>
        <v>181.5</v>
      </c>
      <c r="J1657" s="22">
        <v>570.27300000000002</v>
      </c>
      <c r="K1657" s="19">
        <f t="shared" si="1978"/>
        <v>0.75399598685636104</v>
      </c>
      <c r="L1657" s="19">
        <f t="shared" si="1979"/>
        <v>5.6753936097741908</v>
      </c>
      <c r="M1657" s="19">
        <f t="shared" si="1935"/>
        <v>0.22701574439096764</v>
      </c>
      <c r="N1657" s="19">
        <f t="shared" si="1980"/>
        <v>5.238388301821578</v>
      </c>
      <c r="O1657" s="19">
        <f t="shared" si="1937"/>
        <v>0.20953553207286313</v>
      </c>
      <c r="P1657" s="19">
        <f t="shared" si="1938"/>
        <v>0.43655127646383074</v>
      </c>
      <c r="Q1657" s="19">
        <f t="shared" si="1939"/>
        <v>2.7241889326916113</v>
      </c>
      <c r="R1657" s="19">
        <f t="shared" si="1940"/>
        <v>2.0429714377104156</v>
      </c>
      <c r="S1657" s="19">
        <f t="shared" si="1941"/>
        <v>4.7671603704020269</v>
      </c>
      <c r="T1657" s="19">
        <f t="shared" si="1942"/>
        <v>0.19068641481608109</v>
      </c>
      <c r="U1657" s="21">
        <f t="shared" si="1943"/>
        <v>10.91378191159577</v>
      </c>
    </row>
    <row r="1658" spans="1:21" ht="16" hidden="1" thickBot="1" x14ac:dyDescent="0.25">
      <c r="A1658" s="14">
        <v>2016</v>
      </c>
      <c r="B1658" s="15" t="s">
        <v>39</v>
      </c>
      <c r="C1658" s="16" t="s">
        <v>22</v>
      </c>
      <c r="D1658" s="16" t="str">
        <f t="shared" si="1977"/>
        <v>2016_2016 Sample Plot # 11_Avi</v>
      </c>
      <c r="E1658" s="17">
        <v>1.3</v>
      </c>
      <c r="F1658" s="17">
        <f t="shared" si="1946"/>
        <v>0.8</v>
      </c>
      <c r="G1658" s="18">
        <v>80</v>
      </c>
      <c r="H1658" s="19">
        <f t="shared" si="1972"/>
        <v>0.99077021005728838</v>
      </c>
      <c r="I1658" s="20">
        <f t="shared" si="1947"/>
        <v>99.077021005728838</v>
      </c>
      <c r="J1658" s="22">
        <v>311.3</v>
      </c>
      <c r="K1658" s="19">
        <f t="shared" si="1978"/>
        <v>0.19138209155412003</v>
      </c>
      <c r="L1658" s="19">
        <f t="shared" si="1979"/>
        <v>1.5537533984212704</v>
      </c>
      <c r="M1658" s="19">
        <f t="shared" si="1935"/>
        <v>6.2150135936850814E-2</v>
      </c>
      <c r="N1658" s="19">
        <f t="shared" si="1980"/>
        <v>1.4341143867428325</v>
      </c>
      <c r="O1658" s="19">
        <f t="shared" si="1937"/>
        <v>5.7364575469713304E-2</v>
      </c>
      <c r="P1658" s="19">
        <f t="shared" si="1938"/>
        <v>0.11951471140656411</v>
      </c>
      <c r="Q1658" s="19">
        <f t="shared" si="1939"/>
        <v>0.74580163124220977</v>
      </c>
      <c r="R1658" s="19">
        <f t="shared" si="1940"/>
        <v>0.55930461082970473</v>
      </c>
      <c r="S1658" s="19">
        <f t="shared" si="1941"/>
        <v>1.3051062420719144</v>
      </c>
      <c r="T1658" s="19">
        <f t="shared" si="1942"/>
        <v>5.2204249682876576E-2</v>
      </c>
      <c r="U1658" s="21">
        <f t="shared" si="1943"/>
        <v>2.9878677851641031</v>
      </c>
    </row>
    <row r="1659" spans="1:21" ht="16" hidden="1" thickBot="1" x14ac:dyDescent="0.25">
      <c r="A1659" s="14">
        <v>2016</v>
      </c>
      <c r="B1659" s="15" t="s">
        <v>39</v>
      </c>
      <c r="C1659" s="16" t="s">
        <v>22</v>
      </c>
      <c r="D1659" s="16" t="str">
        <f t="shared" si="1977"/>
        <v>2016_2016 Sample Plot # 11_Avi</v>
      </c>
      <c r="E1659" s="17">
        <v>2.2999999999999998</v>
      </c>
      <c r="F1659" s="17">
        <f t="shared" si="1946"/>
        <v>1.3</v>
      </c>
      <c r="G1659" s="18">
        <v>130</v>
      </c>
      <c r="H1659" s="19">
        <f t="shared" si="1972"/>
        <v>0.77000000000000013</v>
      </c>
      <c r="I1659" s="20">
        <f t="shared" si="1947"/>
        <v>77.000000000000014</v>
      </c>
      <c r="J1659" s="22">
        <v>241.93400000000003</v>
      </c>
      <c r="K1659" s="19">
        <f t="shared" si="1978"/>
        <v>-4.2909848130888634E-2</v>
      </c>
      <c r="L1659" s="19">
        <f t="shared" si="1979"/>
        <v>0.90592063451544991</v>
      </c>
      <c r="M1659" s="19">
        <f t="shared" si="1935"/>
        <v>3.6236825380617996E-2</v>
      </c>
      <c r="N1659" s="19">
        <f t="shared" si="1980"/>
        <v>0.83616474565776033</v>
      </c>
      <c r="O1659" s="19">
        <f t="shared" si="1937"/>
        <v>3.3446589826310415E-2</v>
      </c>
      <c r="P1659" s="19">
        <f t="shared" si="1938"/>
        <v>6.9683415206928417E-2</v>
      </c>
      <c r="Q1659" s="19">
        <f t="shared" si="1939"/>
        <v>0.43484190456741595</v>
      </c>
      <c r="R1659" s="19">
        <f t="shared" si="1940"/>
        <v>0.32610425080652655</v>
      </c>
      <c r="S1659" s="19">
        <f t="shared" si="1941"/>
        <v>0.7609461553739425</v>
      </c>
      <c r="T1659" s="19">
        <f t="shared" si="1942"/>
        <v>3.0437846214957702E-2</v>
      </c>
      <c r="U1659" s="21">
        <f t="shared" si="1943"/>
        <v>1.7420853801732101</v>
      </c>
    </row>
    <row r="1660" spans="1:21" ht="16" hidden="1" thickBot="1" x14ac:dyDescent="0.25">
      <c r="A1660" s="14"/>
      <c r="B1660" s="15"/>
      <c r="C1660" s="16"/>
      <c r="D1660" s="16"/>
      <c r="E1660" s="17"/>
      <c r="F1660" s="17"/>
      <c r="G1660" s="18"/>
      <c r="H1660" s="19"/>
      <c r="I1660" s="20"/>
      <c r="J1660" s="20"/>
      <c r="K1660" s="19"/>
      <c r="L1660" s="19"/>
      <c r="M1660" s="19"/>
      <c r="N1660" s="19"/>
      <c r="O1660" s="19"/>
      <c r="P1660" s="19"/>
      <c r="Q1660" s="19"/>
      <c r="R1660" s="19"/>
      <c r="S1660" s="19"/>
      <c r="T1660" s="19"/>
      <c r="U1660" s="21"/>
    </row>
    <row r="1661" spans="1:21" ht="16" hidden="1" thickBot="1" x14ac:dyDescent="0.25">
      <c r="A1661" s="14">
        <v>2016</v>
      </c>
      <c r="B1661" s="15" t="s">
        <v>39</v>
      </c>
      <c r="C1661" s="16" t="s">
        <v>22</v>
      </c>
      <c r="D1661" s="16" t="str">
        <f>A1661&amp;"_"&amp;B1661&amp;"_"&amp;C1661</f>
        <v>2016_2016 Sample Plot # 11_Avi</v>
      </c>
      <c r="E1661" s="17">
        <v>2.2000000000000002</v>
      </c>
      <c r="F1661" s="17">
        <f t="shared" si="1946"/>
        <v>1.1000000000000001</v>
      </c>
      <c r="G1661" s="18">
        <v>110</v>
      </c>
      <c r="H1661" s="19">
        <f t="shared" si="1972"/>
        <v>1.6500000000000004</v>
      </c>
      <c r="I1661" s="20">
        <f t="shared" si="1947"/>
        <v>165.00000000000003</v>
      </c>
      <c r="J1661" s="22">
        <v>518.43000000000006</v>
      </c>
      <c r="K1661" s="19">
        <f t="shared" ref="K1661:K1662" si="1981">2.14*(LOG(H1661,10))+0.2</f>
        <v>0.66541564061775971</v>
      </c>
      <c r="L1661" s="19">
        <f t="shared" ref="L1661:L1662" si="1982">10^K1661</f>
        <v>4.6282375400475608</v>
      </c>
      <c r="M1661" s="19">
        <f t="shared" ref="M1661:M1662" si="1983">L1661*40/1000</f>
        <v>0.18512950160190245</v>
      </c>
      <c r="N1661" s="19">
        <f t="shared" ref="N1661:N1662" si="1984">0.923*L1661</f>
        <v>4.2718632494638991</v>
      </c>
      <c r="O1661" s="19">
        <f t="shared" ref="O1661:O1662" si="1985">N1661*40/1000</f>
        <v>0.17087452997855596</v>
      </c>
      <c r="P1661" s="19">
        <f t="shared" ref="P1661:P1662" si="1986">M1661+O1661</f>
        <v>0.3560040315804584</v>
      </c>
      <c r="Q1661" s="19">
        <f t="shared" ref="Q1661:Q1662" si="1987">L1661*0.48</f>
        <v>2.2215540192228289</v>
      </c>
      <c r="R1661" s="19">
        <f t="shared" ref="R1661:R1662" si="1988">N1661*0.39</f>
        <v>1.6660266672909207</v>
      </c>
      <c r="S1661" s="19">
        <f t="shared" ref="S1661:S1662" si="1989">R1661+Q1661</f>
        <v>3.8875806865137497</v>
      </c>
      <c r="T1661" s="19">
        <f t="shared" ref="T1661:T1662" si="1990">S1661*40/1000</f>
        <v>0.15550322746054998</v>
      </c>
      <c r="U1661" s="21">
        <f t="shared" ref="U1661:U1662" si="1991">(L1661+N1661)</f>
        <v>8.900100789511459</v>
      </c>
    </row>
    <row r="1662" spans="1:21" ht="16" hidden="1" thickBot="1" x14ac:dyDescent="0.25">
      <c r="A1662" s="14">
        <v>2016</v>
      </c>
      <c r="B1662" s="15" t="s">
        <v>39</v>
      </c>
      <c r="C1662" s="16" t="s">
        <v>22</v>
      </c>
      <c r="D1662" s="16" t="str">
        <f>A1662&amp;"_"&amp;B1662&amp;"_"&amp;C1662</f>
        <v>2016_2016 Sample Plot # 11_Avi</v>
      </c>
      <c r="E1662" s="17">
        <v>1.3</v>
      </c>
      <c r="F1662" s="17">
        <f t="shared" si="1946"/>
        <v>0.95</v>
      </c>
      <c r="G1662" s="18">
        <v>95</v>
      </c>
      <c r="H1662" s="19">
        <f t="shared" si="1972"/>
        <v>1.0451050286441756</v>
      </c>
      <c r="I1662" s="20">
        <f t="shared" si="1947"/>
        <v>104.51050286441757</v>
      </c>
      <c r="J1662" s="22">
        <v>328.37200000000001</v>
      </c>
      <c r="K1662" s="19">
        <f t="shared" si="1981"/>
        <v>0.24100226604162434</v>
      </c>
      <c r="L1662" s="19">
        <f t="shared" si="1982"/>
        <v>1.7418159617345206</v>
      </c>
      <c r="M1662" s="19">
        <f t="shared" si="1983"/>
        <v>6.9672638469380835E-2</v>
      </c>
      <c r="N1662" s="19">
        <f t="shared" si="1984"/>
        <v>1.6076961326809627</v>
      </c>
      <c r="O1662" s="19">
        <f t="shared" si="1985"/>
        <v>6.4307845307238515E-2</v>
      </c>
      <c r="P1662" s="19">
        <f t="shared" si="1986"/>
        <v>0.13398048377661936</v>
      </c>
      <c r="Q1662" s="19">
        <f t="shared" si="1987"/>
        <v>0.83607166163256985</v>
      </c>
      <c r="R1662" s="19">
        <f t="shared" si="1988"/>
        <v>0.62700149174557551</v>
      </c>
      <c r="S1662" s="19">
        <f t="shared" si="1989"/>
        <v>1.4630731533781454</v>
      </c>
      <c r="T1662" s="19">
        <f t="shared" si="1990"/>
        <v>5.8522926135125816E-2</v>
      </c>
      <c r="U1662" s="21">
        <f t="shared" si="1991"/>
        <v>3.3495120944154833</v>
      </c>
    </row>
    <row r="1663" spans="1:21" ht="16" hidden="1" thickBot="1" x14ac:dyDescent="0.25">
      <c r="A1663" s="14"/>
      <c r="B1663" s="15"/>
      <c r="C1663" s="16"/>
      <c r="D1663" s="16"/>
      <c r="E1663" s="17"/>
      <c r="F1663" s="17"/>
      <c r="G1663" s="18"/>
      <c r="H1663" s="19"/>
      <c r="I1663" s="20"/>
      <c r="J1663" s="20"/>
      <c r="K1663" s="19"/>
      <c r="L1663" s="19"/>
      <c r="M1663" s="19"/>
      <c r="N1663" s="19"/>
      <c r="O1663" s="19"/>
      <c r="P1663" s="19"/>
      <c r="Q1663" s="19"/>
      <c r="R1663" s="19"/>
      <c r="S1663" s="19"/>
      <c r="T1663" s="19"/>
      <c r="U1663" s="21"/>
    </row>
    <row r="1664" spans="1:21" ht="16" hidden="1" thickBot="1" x14ac:dyDescent="0.25">
      <c r="A1664" s="14">
        <v>2016</v>
      </c>
      <c r="B1664" s="15" t="s">
        <v>39</v>
      </c>
      <c r="C1664" s="16" t="s">
        <v>22</v>
      </c>
      <c r="D1664" s="16" t="str">
        <f>A1664&amp;"_"&amp;B1664&amp;"_"&amp;C1664</f>
        <v>2016_2016 Sample Plot # 11_Avi</v>
      </c>
      <c r="E1664" s="17">
        <v>3.8</v>
      </c>
      <c r="F1664" s="17">
        <f t="shared" si="1946"/>
        <v>1.3</v>
      </c>
      <c r="G1664" s="18">
        <v>130</v>
      </c>
      <c r="H1664" s="19">
        <f t="shared" si="1972"/>
        <v>0.88</v>
      </c>
      <c r="I1664" s="20">
        <f t="shared" si="1947"/>
        <v>88</v>
      </c>
      <c r="J1664" s="22">
        <v>276.49599999999998</v>
      </c>
      <c r="K1664" s="19">
        <f t="shared" ref="K1664:K1665" si="1992">2.14*(LOG(H1664,10))+0.2</f>
        <v>8.1192918401360892E-2</v>
      </c>
      <c r="L1664" s="19">
        <f t="shared" ref="L1664:L1665" si="1993">10^K1664</f>
        <v>1.2055713495427753</v>
      </c>
      <c r="M1664" s="19">
        <f t="shared" ref="M1664:M1706" si="1994">L1664*40/1000</f>
        <v>4.8222853981711014E-2</v>
      </c>
      <c r="N1664" s="19">
        <f t="shared" ref="N1664:N1665" si="1995">0.923*L1664</f>
        <v>1.1127423556279816</v>
      </c>
      <c r="O1664" s="19">
        <f t="shared" ref="O1664:O1665" si="1996">N1664*40/1000</f>
        <v>4.4509694225119259E-2</v>
      </c>
      <c r="P1664" s="19">
        <f t="shared" ref="P1664:P1665" si="1997">M1664+O1664</f>
        <v>9.2732548206830273E-2</v>
      </c>
      <c r="Q1664" s="19">
        <f t="shared" ref="Q1664:Q1706" si="1998">L1664*0.48</f>
        <v>0.57867424778053211</v>
      </c>
      <c r="R1664" s="19">
        <f t="shared" ref="R1664:R1665" si="1999">N1664*0.39</f>
        <v>0.43396951869491285</v>
      </c>
      <c r="S1664" s="19">
        <f t="shared" ref="S1664:S1665" si="2000">R1664+Q1664</f>
        <v>1.0126437664754451</v>
      </c>
      <c r="T1664" s="19">
        <f t="shared" ref="T1664:T1665" si="2001">S1664*40/1000</f>
        <v>4.0505750659017806E-2</v>
      </c>
      <c r="U1664" s="21">
        <f t="shared" ref="U1664:U1706" si="2002">(L1664+N1664)</f>
        <v>2.3183137051707572</v>
      </c>
    </row>
    <row r="1665" spans="1:21" ht="16" hidden="1" thickBot="1" x14ac:dyDescent="0.25">
      <c r="A1665" s="14">
        <v>2016</v>
      </c>
      <c r="B1665" s="15" t="s">
        <v>39</v>
      </c>
      <c r="C1665" s="16" t="s">
        <v>22</v>
      </c>
      <c r="D1665" s="16" t="str">
        <f>A1665&amp;"_"&amp;B1665&amp;"_"&amp;C1665</f>
        <v>2016_2016 Sample Plot # 11_Avi</v>
      </c>
      <c r="E1665" s="17">
        <v>1.6</v>
      </c>
      <c r="F1665" s="17">
        <f t="shared" si="1946"/>
        <v>0.85</v>
      </c>
      <c r="G1665" s="18">
        <v>85</v>
      </c>
      <c r="H1665" s="19">
        <f t="shared" si="1972"/>
        <v>1.3051909611712287</v>
      </c>
      <c r="I1665" s="20">
        <f t="shared" si="1947"/>
        <v>130.51909611712287</v>
      </c>
      <c r="J1665" s="22">
        <v>410.09100000000001</v>
      </c>
      <c r="K1665" s="19">
        <f t="shared" si="1992"/>
        <v>0.44754248307154421</v>
      </c>
      <c r="L1665" s="19">
        <f t="shared" si="1993"/>
        <v>2.8024797493143798</v>
      </c>
      <c r="M1665" s="19">
        <f t="shared" si="1994"/>
        <v>0.11209918997257519</v>
      </c>
      <c r="N1665" s="19">
        <f t="shared" si="1995"/>
        <v>2.5866888086171729</v>
      </c>
      <c r="O1665" s="19">
        <f t="shared" si="1996"/>
        <v>0.10346755234468691</v>
      </c>
      <c r="P1665" s="19">
        <f t="shared" si="1997"/>
        <v>0.21556674231726208</v>
      </c>
      <c r="Q1665" s="19">
        <f t="shared" si="1998"/>
        <v>1.3451902796709023</v>
      </c>
      <c r="R1665" s="19">
        <f t="shared" si="1999"/>
        <v>1.0088086353606975</v>
      </c>
      <c r="S1665" s="19">
        <f t="shared" si="2000"/>
        <v>2.3539989150315996</v>
      </c>
      <c r="T1665" s="19">
        <f t="shared" si="2001"/>
        <v>9.4159956601263986E-2</v>
      </c>
      <c r="U1665" s="21">
        <f t="shared" si="2002"/>
        <v>5.3891685579315531</v>
      </c>
    </row>
    <row r="1666" spans="1:21" ht="16" hidden="1" thickBot="1" x14ac:dyDescent="0.25">
      <c r="A1666" s="14"/>
      <c r="B1666" s="15"/>
      <c r="C1666" s="16"/>
      <c r="D1666" s="16"/>
      <c r="E1666" s="17"/>
      <c r="F1666" s="17"/>
      <c r="G1666" s="18"/>
      <c r="H1666" s="19"/>
      <c r="I1666" s="20"/>
      <c r="J1666" s="20"/>
      <c r="K1666" s="19"/>
      <c r="L1666" s="19"/>
      <c r="M1666" s="19"/>
      <c r="N1666" s="19"/>
      <c r="O1666" s="19"/>
      <c r="P1666" s="19"/>
      <c r="Q1666" s="19"/>
      <c r="R1666" s="19"/>
      <c r="S1666" s="19"/>
      <c r="T1666" s="19"/>
      <c r="U1666" s="21"/>
    </row>
    <row r="1667" spans="1:21" ht="16" hidden="1" thickBot="1" x14ac:dyDescent="0.25">
      <c r="A1667" s="14"/>
      <c r="B1667" s="15"/>
      <c r="C1667" s="16"/>
      <c r="D1667" s="16"/>
      <c r="E1667" s="17"/>
      <c r="F1667" s="17"/>
      <c r="G1667" s="18"/>
      <c r="H1667" s="19"/>
      <c r="I1667" s="20"/>
      <c r="J1667" s="20"/>
      <c r="K1667" s="19"/>
      <c r="L1667" s="19"/>
      <c r="M1667" s="19"/>
      <c r="N1667" s="19"/>
      <c r="O1667" s="19"/>
      <c r="P1667" s="19"/>
      <c r="Q1667" s="19"/>
      <c r="R1667" s="19"/>
      <c r="S1667" s="19"/>
      <c r="T1667" s="19"/>
      <c r="U1667" s="21"/>
    </row>
    <row r="1668" spans="1:21" ht="16" hidden="1" thickBot="1" x14ac:dyDescent="0.25">
      <c r="A1668" s="14">
        <v>2016</v>
      </c>
      <c r="B1668" s="15" t="s">
        <v>39</v>
      </c>
      <c r="C1668" s="16" t="s">
        <v>22</v>
      </c>
      <c r="D1668" s="16" t="str">
        <f>A1668&amp;"_"&amp;B1668&amp;"_"&amp;C1668</f>
        <v>2016_2016 Sample Plot # 11_Avi</v>
      </c>
      <c r="E1668" s="17">
        <v>2.2000000000000002</v>
      </c>
      <c r="F1668" s="17">
        <f t="shared" si="1946"/>
        <v>0.55000000000000004</v>
      </c>
      <c r="G1668" s="18">
        <v>55</v>
      </c>
      <c r="H1668" s="19">
        <f t="shared" si="1972"/>
        <v>0.99</v>
      </c>
      <c r="I1668" s="20">
        <f t="shared" si="1947"/>
        <v>99</v>
      </c>
      <c r="J1668" s="22">
        <v>311.05799999999999</v>
      </c>
      <c r="K1668" s="19">
        <f>2.14*(LOG(H1668,10))+0.2</f>
        <v>0.19065931643875683</v>
      </c>
      <c r="L1668" s="19">
        <f t="shared" ref="L1668" si="2003">10^K1668</f>
        <v>1.5511697130009074</v>
      </c>
      <c r="M1668" s="19">
        <f t="shared" si="1994"/>
        <v>6.2046788520036304E-2</v>
      </c>
      <c r="N1668" s="19">
        <f t="shared" ref="N1668" si="2004">0.923*L1668</f>
        <v>1.4317296450998376</v>
      </c>
      <c r="O1668" s="19">
        <f t="shared" si="1937"/>
        <v>5.7269185803993504E-2</v>
      </c>
      <c r="P1668" s="19">
        <f t="shared" si="1938"/>
        <v>0.11931597432402981</v>
      </c>
      <c r="Q1668" s="19">
        <f t="shared" si="1998"/>
        <v>0.74456146224043551</v>
      </c>
      <c r="R1668" s="19">
        <f t="shared" si="1940"/>
        <v>0.55837456158893672</v>
      </c>
      <c r="S1668" s="19">
        <f t="shared" si="1941"/>
        <v>1.3029360238293721</v>
      </c>
      <c r="T1668" s="19">
        <f t="shared" si="1942"/>
        <v>5.2117440953174887E-2</v>
      </c>
      <c r="U1668" s="21">
        <f t="shared" si="2002"/>
        <v>2.9828993581007452</v>
      </c>
    </row>
    <row r="1669" spans="1:21" ht="16" hidden="1" thickBot="1" x14ac:dyDescent="0.25">
      <c r="A1669" s="14"/>
      <c r="B1669" s="15"/>
      <c r="C1669" s="16"/>
      <c r="D1669" s="16"/>
      <c r="E1669" s="17"/>
      <c r="F1669" s="17"/>
      <c r="G1669" s="18"/>
      <c r="H1669" s="19"/>
      <c r="I1669" s="20"/>
      <c r="J1669" s="20"/>
      <c r="K1669" s="19"/>
      <c r="L1669" s="19"/>
      <c r="M1669" s="19"/>
      <c r="N1669" s="19"/>
      <c r="O1669" s="19"/>
      <c r="P1669" s="19"/>
      <c r="Q1669" s="19"/>
      <c r="R1669" s="19"/>
      <c r="S1669" s="19"/>
      <c r="T1669" s="19"/>
      <c r="U1669" s="21"/>
    </row>
    <row r="1670" spans="1:21" ht="16" hidden="1" thickBot="1" x14ac:dyDescent="0.25">
      <c r="A1670" s="14">
        <v>2016</v>
      </c>
      <c r="B1670" s="15" t="s">
        <v>39</v>
      </c>
      <c r="C1670" s="16" t="s">
        <v>22</v>
      </c>
      <c r="D1670" s="16" t="str">
        <f>A1670&amp;"_"&amp;B1670&amp;"_"&amp;C1670</f>
        <v>2016_2016 Sample Plot # 11_Avi</v>
      </c>
      <c r="E1670" s="17">
        <v>7.3</v>
      </c>
      <c r="F1670" s="17">
        <f t="shared" si="1946"/>
        <v>1.65</v>
      </c>
      <c r="G1670" s="18">
        <v>165</v>
      </c>
      <c r="H1670" s="19">
        <f t="shared" si="1972"/>
        <v>4.3354774029280705</v>
      </c>
      <c r="I1670" s="20">
        <f t="shared" si="1947"/>
        <v>433.54774029280708</v>
      </c>
      <c r="J1670" s="22">
        <v>1362.2069999999999</v>
      </c>
      <c r="K1670" s="19">
        <f t="shared" ref="K1670:K1674" si="2005">2.14*(LOG(H1670,10))+0.2</f>
        <v>1.5632590237072319</v>
      </c>
      <c r="L1670" s="19">
        <f t="shared" ref="L1670:L1674" si="2006">10^K1670</f>
        <v>36.581290620548714</v>
      </c>
      <c r="M1670" s="19">
        <f t="shared" ref="M1670:M1674" si="2007">L1670*40/1000</f>
        <v>1.4632516248219485</v>
      </c>
      <c r="N1670" s="19">
        <f t="shared" ref="N1670:N1674" si="2008">0.923*L1670</f>
        <v>33.764531242766466</v>
      </c>
      <c r="O1670" s="19">
        <f t="shared" ref="O1670:O1674" si="2009">N1670*40/1000</f>
        <v>1.3505812497106586</v>
      </c>
      <c r="P1670" s="19">
        <f t="shared" ref="P1670:P1674" si="2010">M1670+O1670</f>
        <v>2.8138328745326069</v>
      </c>
      <c r="Q1670" s="19">
        <f t="shared" ref="Q1670:Q1674" si="2011">L1670*0.48</f>
        <v>17.559019497863382</v>
      </c>
      <c r="R1670" s="19">
        <f t="shared" ref="R1670:R1674" si="2012">N1670*0.39</f>
        <v>13.168167184678921</v>
      </c>
      <c r="S1670" s="19">
        <f t="shared" ref="S1670:S1674" si="2013">R1670+Q1670</f>
        <v>30.727186682542303</v>
      </c>
      <c r="T1670" s="19">
        <f t="shared" ref="T1670:T1674" si="2014">S1670*40/1000</f>
        <v>1.2290874673016923</v>
      </c>
      <c r="U1670" s="21">
        <f t="shared" ref="U1670:U1674" si="2015">(L1670+N1670)</f>
        <v>70.34582186331518</v>
      </c>
    </row>
    <row r="1671" spans="1:21" ht="16" hidden="1" thickBot="1" x14ac:dyDescent="0.25">
      <c r="A1671" s="14">
        <v>2016</v>
      </c>
      <c r="B1671" s="15" t="s">
        <v>39</v>
      </c>
      <c r="C1671" s="16" t="s">
        <v>22</v>
      </c>
      <c r="D1671" s="16" t="str">
        <f>A1671&amp;"_"&amp;B1671&amp;"_"&amp;C1671</f>
        <v>2016_2016 Sample Plot # 11_Avi</v>
      </c>
      <c r="E1671" s="17">
        <v>3.5</v>
      </c>
      <c r="F1671" s="17">
        <f t="shared" si="1946"/>
        <v>0.95</v>
      </c>
      <c r="G1671" s="18">
        <v>95</v>
      </c>
      <c r="H1671" s="19">
        <f t="shared" si="1972"/>
        <v>1.595</v>
      </c>
      <c r="I1671" s="20">
        <f t="shared" si="1947"/>
        <v>159.5</v>
      </c>
      <c r="J1671" s="22">
        <v>501.149</v>
      </c>
      <c r="K1671" s="19">
        <f t="shared" si="2005"/>
        <v>0.63390787102144786</v>
      </c>
      <c r="L1671" s="19">
        <f t="shared" si="2006"/>
        <v>4.3043529049627205</v>
      </c>
      <c r="M1671" s="19">
        <f t="shared" si="2007"/>
        <v>0.17217411619850881</v>
      </c>
      <c r="N1671" s="19">
        <f t="shared" si="2008"/>
        <v>3.972917731280591</v>
      </c>
      <c r="O1671" s="19">
        <f t="shared" si="2009"/>
        <v>0.15891670925122364</v>
      </c>
      <c r="P1671" s="19">
        <f t="shared" si="2010"/>
        <v>0.33109082544973245</v>
      </c>
      <c r="Q1671" s="19">
        <f t="shared" si="2011"/>
        <v>2.0660893943821059</v>
      </c>
      <c r="R1671" s="19">
        <f t="shared" si="2012"/>
        <v>1.5494379151994306</v>
      </c>
      <c r="S1671" s="19">
        <f t="shared" si="2013"/>
        <v>3.6155273095815366</v>
      </c>
      <c r="T1671" s="19">
        <f t="shared" si="2014"/>
        <v>0.14462109238326146</v>
      </c>
      <c r="U1671" s="21">
        <f t="shared" si="2015"/>
        <v>8.2772706362433119</v>
      </c>
    </row>
    <row r="1672" spans="1:21" ht="16" hidden="1" thickBot="1" x14ac:dyDescent="0.25">
      <c r="A1672" s="14">
        <v>2016</v>
      </c>
      <c r="B1672" s="15" t="s">
        <v>39</v>
      </c>
      <c r="C1672" s="16" t="s">
        <v>22</v>
      </c>
      <c r="D1672" s="16" t="str">
        <f>A1672&amp;"_"&amp;B1672&amp;"_"&amp;C1672</f>
        <v>2016_2016 Sample Plot # 11_Avi</v>
      </c>
      <c r="E1672" s="17">
        <v>2.8</v>
      </c>
      <c r="F1672" s="17">
        <f t="shared" si="1946"/>
        <v>0.8</v>
      </c>
      <c r="G1672" s="18">
        <v>80</v>
      </c>
      <c r="H1672" s="19">
        <f t="shared" si="1972"/>
        <v>0.82500000000000018</v>
      </c>
      <c r="I1672" s="20">
        <f t="shared" si="1947"/>
        <v>82.500000000000014</v>
      </c>
      <c r="J1672" s="22">
        <v>259.21500000000003</v>
      </c>
      <c r="K1672" s="19">
        <f t="shared" si="2005"/>
        <v>2.1211449896839901E-2</v>
      </c>
      <c r="L1672" s="19">
        <f t="shared" si="2006"/>
        <v>1.0500535557377839</v>
      </c>
      <c r="M1672" s="19">
        <f t="shared" si="2007"/>
        <v>4.2002142229511354E-2</v>
      </c>
      <c r="N1672" s="19">
        <f t="shared" si="2008"/>
        <v>0.96919943194597458</v>
      </c>
      <c r="O1672" s="19">
        <f t="shared" si="2009"/>
        <v>3.8767977277838983E-2</v>
      </c>
      <c r="P1672" s="19">
        <f t="shared" si="2010"/>
        <v>8.077011950735033E-2</v>
      </c>
      <c r="Q1672" s="19">
        <f t="shared" si="2011"/>
        <v>0.50402570675413627</v>
      </c>
      <c r="R1672" s="19">
        <f t="shared" si="2012"/>
        <v>0.37798777845893011</v>
      </c>
      <c r="S1672" s="19">
        <f t="shared" si="2013"/>
        <v>0.88201348521306633</v>
      </c>
      <c r="T1672" s="19">
        <f t="shared" si="2014"/>
        <v>3.528053940852266E-2</v>
      </c>
      <c r="U1672" s="21">
        <f t="shared" si="2015"/>
        <v>2.0192529876837586</v>
      </c>
    </row>
    <row r="1673" spans="1:21" ht="16" hidden="1" thickBot="1" x14ac:dyDescent="0.25">
      <c r="A1673" s="14">
        <v>2016</v>
      </c>
      <c r="B1673" s="15" t="s">
        <v>39</v>
      </c>
      <c r="C1673" s="16" t="s">
        <v>22</v>
      </c>
      <c r="D1673" s="16" t="str">
        <f>A1673&amp;"_"&amp;B1673&amp;"_"&amp;C1673</f>
        <v>2016_2016 Sample Plot # 11_Avi</v>
      </c>
      <c r="E1673" s="17">
        <v>3.3</v>
      </c>
      <c r="F1673" s="17">
        <f t="shared" si="1946"/>
        <v>1.1000000000000001</v>
      </c>
      <c r="G1673" s="18">
        <v>110</v>
      </c>
      <c r="H1673" s="19">
        <f t="shared" si="1972"/>
        <v>1.6500000000000004</v>
      </c>
      <c r="I1673" s="20">
        <f t="shared" si="1947"/>
        <v>165.00000000000003</v>
      </c>
      <c r="J1673" s="22">
        <v>518.43000000000006</v>
      </c>
      <c r="K1673" s="19">
        <f t="shared" si="2005"/>
        <v>0.66541564061775971</v>
      </c>
      <c r="L1673" s="19">
        <f t="shared" si="2006"/>
        <v>4.6282375400475608</v>
      </c>
      <c r="M1673" s="19">
        <f t="shared" si="2007"/>
        <v>0.18512950160190245</v>
      </c>
      <c r="N1673" s="19">
        <f t="shared" si="2008"/>
        <v>4.2718632494638991</v>
      </c>
      <c r="O1673" s="19">
        <f t="shared" si="2009"/>
        <v>0.17087452997855596</v>
      </c>
      <c r="P1673" s="19">
        <f t="shared" si="2010"/>
        <v>0.3560040315804584</v>
      </c>
      <c r="Q1673" s="19">
        <f t="shared" si="2011"/>
        <v>2.2215540192228289</v>
      </c>
      <c r="R1673" s="19">
        <f t="shared" si="2012"/>
        <v>1.6660266672909207</v>
      </c>
      <c r="S1673" s="19">
        <f t="shared" si="2013"/>
        <v>3.8875806865137497</v>
      </c>
      <c r="T1673" s="19">
        <f t="shared" si="2014"/>
        <v>0.15550322746054998</v>
      </c>
      <c r="U1673" s="21">
        <f t="shared" si="2015"/>
        <v>8.900100789511459</v>
      </c>
    </row>
    <row r="1674" spans="1:21" ht="16" hidden="1" thickBot="1" x14ac:dyDescent="0.25">
      <c r="A1674" s="14">
        <v>2016</v>
      </c>
      <c r="B1674" s="15" t="s">
        <v>39</v>
      </c>
      <c r="C1674" s="16" t="s">
        <v>22</v>
      </c>
      <c r="D1674" s="16" t="str">
        <f>A1674&amp;"_"&amp;B1674&amp;"_"&amp;C1674</f>
        <v>2016_2016 Sample Plot # 11_Avi</v>
      </c>
      <c r="E1674" s="17">
        <v>4.5</v>
      </c>
      <c r="F1674" s="17">
        <f t="shared" si="1946"/>
        <v>1.32</v>
      </c>
      <c r="G1674" s="18">
        <v>132</v>
      </c>
      <c r="H1674" s="19">
        <f t="shared" si="1972"/>
        <v>1.8700000000000003</v>
      </c>
      <c r="I1674" s="20">
        <f t="shared" si="1947"/>
        <v>187.00000000000003</v>
      </c>
      <c r="J1674" s="22">
        <v>587.55400000000009</v>
      </c>
      <c r="K1674" s="19">
        <f t="shared" si="2005"/>
        <v>0.78174103798810801</v>
      </c>
      <c r="L1674" s="19">
        <f t="shared" si="2006"/>
        <v>6.0498002843891392</v>
      </c>
      <c r="M1674" s="19">
        <f t="shared" si="2007"/>
        <v>0.24199201137556556</v>
      </c>
      <c r="N1674" s="19">
        <f t="shared" si="2008"/>
        <v>5.5839656624911758</v>
      </c>
      <c r="O1674" s="19">
        <f t="shared" si="2009"/>
        <v>0.22335862649964702</v>
      </c>
      <c r="P1674" s="19">
        <f t="shared" si="2010"/>
        <v>0.46535063787521258</v>
      </c>
      <c r="Q1674" s="19">
        <f t="shared" si="2011"/>
        <v>2.9039041365067866</v>
      </c>
      <c r="R1674" s="19">
        <f t="shared" si="2012"/>
        <v>2.1777466083715584</v>
      </c>
      <c r="S1674" s="19">
        <f t="shared" si="2013"/>
        <v>5.0816507448783454</v>
      </c>
      <c r="T1674" s="19">
        <f t="shared" si="2014"/>
        <v>0.20326602979513381</v>
      </c>
      <c r="U1674" s="21">
        <f t="shared" si="2015"/>
        <v>11.633765946880315</v>
      </c>
    </row>
    <row r="1675" spans="1:21" ht="16" hidden="1" thickBot="1" x14ac:dyDescent="0.25">
      <c r="A1675" s="14"/>
      <c r="B1675" s="15"/>
      <c r="C1675" s="16"/>
      <c r="D1675" s="16"/>
      <c r="E1675" s="17"/>
      <c r="F1675" s="17"/>
      <c r="G1675" s="18"/>
      <c r="H1675" s="19"/>
      <c r="I1675" s="20"/>
      <c r="J1675" s="20"/>
      <c r="K1675" s="19"/>
      <c r="L1675" s="19"/>
      <c r="M1675" s="19"/>
      <c r="N1675" s="19"/>
      <c r="O1675" s="19"/>
      <c r="P1675" s="19"/>
      <c r="Q1675" s="19"/>
      <c r="R1675" s="19"/>
      <c r="S1675" s="19"/>
      <c r="T1675" s="19"/>
      <c r="U1675" s="21"/>
    </row>
    <row r="1676" spans="1:21" ht="16" hidden="1" thickBot="1" x14ac:dyDescent="0.25">
      <c r="A1676" s="14">
        <v>2016</v>
      </c>
      <c r="B1676" s="15" t="s">
        <v>39</v>
      </c>
      <c r="C1676" s="16" t="s">
        <v>22</v>
      </c>
      <c r="D1676" s="16" t="str">
        <f>A1676&amp;"_"&amp;B1676&amp;"_"&amp;C1676</f>
        <v>2016_2016 Sample Plot # 11_Avi</v>
      </c>
      <c r="E1676" s="17">
        <v>1.4</v>
      </c>
      <c r="F1676" s="17">
        <f t="shared" si="1946"/>
        <v>0.8</v>
      </c>
      <c r="G1676" s="18">
        <v>80</v>
      </c>
      <c r="H1676" s="19">
        <f t="shared" si="1972"/>
        <v>0.98376830044557617</v>
      </c>
      <c r="I1676" s="20">
        <f t="shared" si="1947"/>
        <v>98.376830044557622</v>
      </c>
      <c r="J1676" s="22">
        <v>309.10000000000002</v>
      </c>
      <c r="K1676" s="19">
        <f t="shared" ref="K1676:K1680" si="2016">2.14*(LOG(H1676,10))+0.2</f>
        <v>0.18479064412900997</v>
      </c>
      <c r="L1676" s="19">
        <f t="shared" ref="L1676:L1680" si="2017">10^K1676</f>
        <v>1.5303495639774962</v>
      </c>
      <c r="M1676" s="19">
        <f t="shared" ref="M1676:M1680" si="2018">L1676*40/1000</f>
        <v>6.121398255909985E-2</v>
      </c>
      <c r="N1676" s="19">
        <f t="shared" ref="N1676:N1680" si="2019">0.923*L1676</f>
        <v>1.4125126475512291</v>
      </c>
      <c r="O1676" s="19">
        <f t="shared" ref="O1676:O1706" si="2020">N1676*40/1000</f>
        <v>5.6500505902049164E-2</v>
      </c>
      <c r="P1676" s="19">
        <f t="shared" ref="P1676:P1706" si="2021">M1676+O1676</f>
        <v>0.11771448846114901</v>
      </c>
      <c r="Q1676" s="19">
        <f t="shared" ref="Q1676:Q1680" si="2022">L1676*0.48</f>
        <v>0.7345677907091982</v>
      </c>
      <c r="R1676" s="19">
        <f t="shared" ref="R1676:R1706" si="2023">N1676*0.39</f>
        <v>0.55087993254497936</v>
      </c>
      <c r="S1676" s="19">
        <f t="shared" ref="S1676:S1706" si="2024">R1676+Q1676</f>
        <v>1.2854477232541774</v>
      </c>
      <c r="T1676" s="19">
        <f t="shared" ref="T1676:T1706" si="2025">S1676*40/1000</f>
        <v>5.1417908930167101E-2</v>
      </c>
      <c r="U1676" s="21">
        <f t="shared" ref="U1676:U1680" si="2026">(L1676+N1676)</f>
        <v>2.9428622115287251</v>
      </c>
    </row>
    <row r="1677" spans="1:21" ht="16" hidden="1" thickBot="1" x14ac:dyDescent="0.25">
      <c r="A1677" s="14">
        <v>2016</v>
      </c>
      <c r="B1677" s="15" t="s">
        <v>39</v>
      </c>
      <c r="C1677" s="16" t="s">
        <v>22</v>
      </c>
      <c r="D1677" s="16" t="str">
        <f>A1677&amp;"_"&amp;B1677&amp;"_"&amp;C1677</f>
        <v>2016_2016 Sample Plot # 11_Avi</v>
      </c>
      <c r="E1677" s="17">
        <v>3.3</v>
      </c>
      <c r="F1677" s="17">
        <f t="shared" si="1946"/>
        <v>1.22</v>
      </c>
      <c r="G1677" s="18">
        <v>122</v>
      </c>
      <c r="H1677" s="19">
        <f t="shared" si="1972"/>
        <v>1.298</v>
      </c>
      <c r="I1677" s="20">
        <f t="shared" si="1947"/>
        <v>129.80000000000001</v>
      </c>
      <c r="J1677" s="22">
        <v>407.83159999999998</v>
      </c>
      <c r="K1677" s="19">
        <f t="shared" si="2016"/>
        <v>0.44240784187370996</v>
      </c>
      <c r="L1677" s="19">
        <f t="shared" si="2017"/>
        <v>2.769541274805956</v>
      </c>
      <c r="M1677" s="19">
        <f t="shared" si="2018"/>
        <v>0.11078165099223825</v>
      </c>
      <c r="N1677" s="19">
        <f t="shared" si="2019"/>
        <v>2.5562865966458976</v>
      </c>
      <c r="O1677" s="19">
        <f t="shared" si="2020"/>
        <v>0.1022514638658359</v>
      </c>
      <c r="P1677" s="19">
        <f t="shared" si="2021"/>
        <v>0.21303311485807414</v>
      </c>
      <c r="Q1677" s="19">
        <f t="shared" si="2022"/>
        <v>1.3293798119068589</v>
      </c>
      <c r="R1677" s="19">
        <f t="shared" si="2023"/>
        <v>0.99695177269190016</v>
      </c>
      <c r="S1677" s="19">
        <f t="shared" si="2024"/>
        <v>2.3263315845987593</v>
      </c>
      <c r="T1677" s="19">
        <f t="shared" si="2025"/>
        <v>9.3053263383950369E-2</v>
      </c>
      <c r="U1677" s="21">
        <f t="shared" si="2026"/>
        <v>5.3258278714518532</v>
      </c>
    </row>
    <row r="1678" spans="1:21" ht="16" hidden="1" thickBot="1" x14ac:dyDescent="0.25">
      <c r="A1678" s="14">
        <v>2016</v>
      </c>
      <c r="B1678" s="15" t="s">
        <v>39</v>
      </c>
      <c r="C1678" s="16" t="s">
        <v>22</v>
      </c>
      <c r="D1678" s="16" t="str">
        <f>A1678&amp;"_"&amp;B1678&amp;"_"&amp;C1678</f>
        <v>2016_2016 Sample Plot # 11_Avi</v>
      </c>
      <c r="E1678" s="17">
        <v>3.4</v>
      </c>
      <c r="F1678" s="17">
        <f t="shared" si="1946"/>
        <v>0.96</v>
      </c>
      <c r="G1678" s="18">
        <v>96</v>
      </c>
      <c r="H1678" s="19">
        <f t="shared" si="1972"/>
        <v>1.32</v>
      </c>
      <c r="I1678" s="20">
        <f t="shared" si="1947"/>
        <v>132</v>
      </c>
      <c r="J1678" s="22">
        <v>414.74399999999997</v>
      </c>
      <c r="K1678" s="19">
        <f t="shared" si="2016"/>
        <v>0.45802821278051881</v>
      </c>
      <c r="L1678" s="19">
        <f t="shared" si="2017"/>
        <v>2.8709670806716865</v>
      </c>
      <c r="M1678" s="19">
        <f t="shared" si="2018"/>
        <v>0.11483868322686747</v>
      </c>
      <c r="N1678" s="19">
        <f t="shared" si="2019"/>
        <v>2.649902615459967</v>
      </c>
      <c r="O1678" s="19">
        <f t="shared" si="2020"/>
        <v>0.10599610461839867</v>
      </c>
      <c r="P1678" s="19">
        <f t="shared" si="2021"/>
        <v>0.22083478784526614</v>
      </c>
      <c r="Q1678" s="19">
        <f t="shared" si="2022"/>
        <v>1.3780641987224094</v>
      </c>
      <c r="R1678" s="19">
        <f t="shared" si="2023"/>
        <v>1.0334620200293871</v>
      </c>
      <c r="S1678" s="19">
        <f t="shared" si="2024"/>
        <v>2.4115262187517965</v>
      </c>
      <c r="T1678" s="19">
        <f t="shared" si="2025"/>
        <v>9.6461048750071859E-2</v>
      </c>
      <c r="U1678" s="21">
        <f t="shared" si="2026"/>
        <v>5.520869696131653</v>
      </c>
    </row>
    <row r="1679" spans="1:21" ht="16" hidden="1" thickBot="1" x14ac:dyDescent="0.25">
      <c r="A1679" s="14">
        <v>2016</v>
      </c>
      <c r="B1679" s="15" t="s">
        <v>39</v>
      </c>
      <c r="C1679" s="16" t="s">
        <v>22</v>
      </c>
      <c r="D1679" s="16" t="str">
        <f>A1679&amp;"_"&amp;B1679&amp;"_"&amp;C1679</f>
        <v>2016_2016 Sample Plot # 11_Avi</v>
      </c>
      <c r="E1679" s="17">
        <v>1.2</v>
      </c>
      <c r="F1679" s="17">
        <f t="shared" si="1946"/>
        <v>0.55000000000000004</v>
      </c>
      <c r="G1679" s="18">
        <v>55</v>
      </c>
      <c r="H1679" s="19">
        <f t="shared" si="1972"/>
        <v>1.0257797581158499</v>
      </c>
      <c r="I1679" s="20">
        <f t="shared" si="1947"/>
        <v>102.57797581158499</v>
      </c>
      <c r="J1679" s="22">
        <v>322.3</v>
      </c>
      <c r="K1679" s="19">
        <f t="shared" si="2016"/>
        <v>0.22365582708993323</v>
      </c>
      <c r="L1679" s="19">
        <f t="shared" si="2017"/>
        <v>1.6736160307046961</v>
      </c>
      <c r="M1679" s="19">
        <f t="shared" si="2018"/>
        <v>6.6944641228187843E-2</v>
      </c>
      <c r="N1679" s="19">
        <f t="shared" si="2019"/>
        <v>1.5447475963404347</v>
      </c>
      <c r="O1679" s="19">
        <f t="shared" si="2020"/>
        <v>6.1789903853617392E-2</v>
      </c>
      <c r="P1679" s="19">
        <f t="shared" si="2021"/>
        <v>0.12873454508180524</v>
      </c>
      <c r="Q1679" s="19">
        <f t="shared" si="2022"/>
        <v>0.80333569473825406</v>
      </c>
      <c r="R1679" s="19">
        <f t="shared" si="2023"/>
        <v>0.60245156257276955</v>
      </c>
      <c r="S1679" s="19">
        <f t="shared" si="2024"/>
        <v>1.4057872573110237</v>
      </c>
      <c r="T1679" s="19">
        <f t="shared" si="2025"/>
        <v>5.6231490292440955E-2</v>
      </c>
      <c r="U1679" s="21">
        <f t="shared" si="2026"/>
        <v>3.2183636270451306</v>
      </c>
    </row>
    <row r="1680" spans="1:21" ht="16" hidden="1" thickBot="1" x14ac:dyDescent="0.25">
      <c r="A1680" s="14">
        <v>2016</v>
      </c>
      <c r="B1680" s="15" t="s">
        <v>39</v>
      </c>
      <c r="C1680" s="16" t="s">
        <v>22</v>
      </c>
      <c r="D1680" s="16" t="str">
        <f>A1680&amp;"_"&amp;B1680&amp;"_"&amp;C1680</f>
        <v>2016_2016 Sample Plot # 11_Avi</v>
      </c>
      <c r="E1680" s="17">
        <v>1.4</v>
      </c>
      <c r="F1680" s="17">
        <f t="shared" si="1946"/>
        <v>1.5</v>
      </c>
      <c r="G1680" s="18">
        <v>150</v>
      </c>
      <c r="H1680" s="19">
        <f t="shared" si="1972"/>
        <v>1.0187778485041377</v>
      </c>
      <c r="I1680" s="20">
        <f t="shared" si="1947"/>
        <v>101.87778485041376</v>
      </c>
      <c r="J1680" s="22">
        <v>320.10000000000002</v>
      </c>
      <c r="K1680" s="19">
        <f t="shared" si="2016"/>
        <v>0.21729011596198067</v>
      </c>
      <c r="L1680" s="19">
        <f t="shared" si="2017"/>
        <v>1.6492637593348001</v>
      </c>
      <c r="M1680" s="19">
        <f t="shared" si="2018"/>
        <v>6.5970550373392001E-2</v>
      </c>
      <c r="N1680" s="19">
        <f t="shared" si="2019"/>
        <v>1.5222704498660204</v>
      </c>
      <c r="O1680" s="19">
        <f t="shared" si="2020"/>
        <v>6.0890817994640821E-2</v>
      </c>
      <c r="P1680" s="19">
        <f t="shared" si="2021"/>
        <v>0.12686136836803283</v>
      </c>
      <c r="Q1680" s="19">
        <f t="shared" si="2022"/>
        <v>0.79164660448070401</v>
      </c>
      <c r="R1680" s="19">
        <f t="shared" si="2023"/>
        <v>0.59368547544774797</v>
      </c>
      <c r="S1680" s="19">
        <f t="shared" si="2024"/>
        <v>1.3853320799284519</v>
      </c>
      <c r="T1680" s="19">
        <f t="shared" si="2025"/>
        <v>5.541328319713807E-2</v>
      </c>
      <c r="U1680" s="21">
        <f t="shared" si="2026"/>
        <v>3.1715342092008205</v>
      </c>
    </row>
    <row r="1681" spans="1:21" ht="16" hidden="1" thickBot="1" x14ac:dyDescent="0.25">
      <c r="A1681" s="14"/>
      <c r="B1681" s="15"/>
      <c r="C1681" s="16"/>
      <c r="D1681" s="16"/>
      <c r="E1681" s="17"/>
      <c r="F1681" s="17"/>
      <c r="G1681" s="18"/>
      <c r="H1681" s="19"/>
      <c r="I1681" s="20"/>
      <c r="J1681" s="20"/>
      <c r="K1681" s="19"/>
      <c r="L1681" s="19"/>
      <c r="M1681" s="19"/>
      <c r="N1681" s="19"/>
      <c r="O1681" s="19"/>
      <c r="P1681" s="19"/>
      <c r="Q1681" s="19"/>
      <c r="R1681" s="19"/>
      <c r="S1681" s="19"/>
      <c r="T1681" s="19"/>
      <c r="U1681" s="21"/>
    </row>
    <row r="1682" spans="1:21" ht="16" hidden="1" thickBot="1" x14ac:dyDescent="0.25">
      <c r="A1682" s="14"/>
      <c r="B1682" s="15"/>
      <c r="C1682" s="16"/>
      <c r="D1682" s="16"/>
      <c r="E1682" s="17"/>
      <c r="F1682" s="17"/>
      <c r="G1682" s="18"/>
      <c r="H1682" s="19"/>
      <c r="I1682" s="20"/>
      <c r="J1682" s="20"/>
      <c r="K1682" s="19"/>
      <c r="L1682" s="19"/>
      <c r="M1682" s="19"/>
      <c r="N1682" s="19"/>
      <c r="O1682" s="19"/>
      <c r="P1682" s="19"/>
      <c r="Q1682" s="19"/>
      <c r="R1682" s="19"/>
      <c r="S1682" s="19"/>
      <c r="T1682" s="19"/>
      <c r="U1682" s="21"/>
    </row>
    <row r="1683" spans="1:21" ht="16" hidden="1" thickBot="1" x14ac:dyDescent="0.25">
      <c r="A1683" s="14">
        <v>2016</v>
      </c>
      <c r="B1683" s="15" t="s">
        <v>39</v>
      </c>
      <c r="C1683" s="16" t="s">
        <v>22</v>
      </c>
      <c r="D1683" s="16" t="str">
        <f t="shared" ref="D1683:D1689" si="2027">A1683&amp;"_"&amp;B1683&amp;"_"&amp;C1683</f>
        <v>2016_2016 Sample Plot # 11_Avi</v>
      </c>
      <c r="E1683" s="17">
        <v>1.8</v>
      </c>
      <c r="F1683" s="17">
        <f t="shared" si="1946"/>
        <v>0.7</v>
      </c>
      <c r="G1683" s="18">
        <v>70</v>
      </c>
      <c r="H1683" s="19">
        <f t="shared" si="1972"/>
        <v>1.6500000000000004</v>
      </c>
      <c r="I1683" s="20">
        <f t="shared" si="1947"/>
        <v>165.00000000000003</v>
      </c>
      <c r="J1683" s="22">
        <v>518.43000000000006</v>
      </c>
      <c r="K1683" s="19">
        <f t="shared" ref="K1683:K1689" si="2028">2.14*(LOG(H1683,10))+0.2</f>
        <v>0.66541564061775971</v>
      </c>
      <c r="L1683" s="19">
        <f t="shared" ref="L1683:L1689" si="2029">10^K1683</f>
        <v>4.6282375400475608</v>
      </c>
      <c r="M1683" s="19">
        <f t="shared" si="1994"/>
        <v>0.18512950160190245</v>
      </c>
      <c r="N1683" s="19">
        <f t="shared" ref="N1683:N1689" si="2030">0.923*L1683</f>
        <v>4.2718632494638991</v>
      </c>
      <c r="O1683" s="19">
        <f t="shared" si="2020"/>
        <v>0.17087452997855596</v>
      </c>
      <c r="P1683" s="19">
        <f t="shared" si="2021"/>
        <v>0.3560040315804584</v>
      </c>
      <c r="Q1683" s="19">
        <f t="shared" si="1998"/>
        <v>2.2215540192228289</v>
      </c>
      <c r="R1683" s="19">
        <f t="shared" si="2023"/>
        <v>1.6660266672909207</v>
      </c>
      <c r="S1683" s="19">
        <f t="shared" si="2024"/>
        <v>3.8875806865137497</v>
      </c>
      <c r="T1683" s="19">
        <f t="shared" si="2025"/>
        <v>0.15550322746054998</v>
      </c>
      <c r="U1683" s="21">
        <f t="shared" si="2002"/>
        <v>8.900100789511459</v>
      </c>
    </row>
    <row r="1684" spans="1:21" ht="16" hidden="1" thickBot="1" x14ac:dyDescent="0.25">
      <c r="A1684" s="14">
        <v>2016</v>
      </c>
      <c r="B1684" s="15" t="s">
        <v>39</v>
      </c>
      <c r="C1684" s="16" t="s">
        <v>22</v>
      </c>
      <c r="D1684" s="16" t="str">
        <f t="shared" si="2027"/>
        <v>2016_2016 Sample Plot # 11_Avi</v>
      </c>
      <c r="E1684" s="17">
        <v>2.4</v>
      </c>
      <c r="F1684" s="17">
        <f t="shared" ref="F1684:F1747" si="2031">G1684/100</f>
        <v>1</v>
      </c>
      <c r="G1684" s="18">
        <v>100</v>
      </c>
      <c r="H1684" s="19">
        <f t="shared" si="1972"/>
        <v>2.0900000000000003</v>
      </c>
      <c r="I1684" s="20">
        <f t="shared" ref="I1684:I1747" si="2032">J1684/3.142</f>
        <v>209.00000000000003</v>
      </c>
      <c r="J1684" s="22">
        <v>656.67800000000011</v>
      </c>
      <c r="K1684" s="19">
        <f t="shared" si="2028"/>
        <v>0.8851130522776558</v>
      </c>
      <c r="L1684" s="19">
        <f t="shared" si="2029"/>
        <v>7.675612691427343</v>
      </c>
      <c r="M1684" s="19">
        <f t="shared" si="1994"/>
        <v>0.30702450765709377</v>
      </c>
      <c r="N1684" s="19">
        <f t="shared" si="2030"/>
        <v>7.0845905141874379</v>
      </c>
      <c r="O1684" s="19">
        <f t="shared" si="2020"/>
        <v>0.28338362056749755</v>
      </c>
      <c r="P1684" s="19">
        <f t="shared" si="2021"/>
        <v>0.59040812822459132</v>
      </c>
      <c r="Q1684" s="19">
        <f t="shared" si="1998"/>
        <v>3.6842940918851244</v>
      </c>
      <c r="R1684" s="19">
        <f t="shared" si="2023"/>
        <v>2.7629903005331009</v>
      </c>
      <c r="S1684" s="19">
        <f t="shared" si="2024"/>
        <v>6.4472843924182257</v>
      </c>
      <c r="T1684" s="19">
        <f t="shared" si="2025"/>
        <v>0.25789137569672904</v>
      </c>
      <c r="U1684" s="21">
        <f t="shared" si="2002"/>
        <v>14.760203205614781</v>
      </c>
    </row>
    <row r="1685" spans="1:21" ht="16" hidden="1" thickBot="1" x14ac:dyDescent="0.25">
      <c r="A1685" s="14">
        <v>2016</v>
      </c>
      <c r="B1685" s="15" t="s">
        <v>39</v>
      </c>
      <c r="C1685" s="16" t="s">
        <v>22</v>
      </c>
      <c r="D1685" s="16" t="str">
        <f t="shared" si="2027"/>
        <v>2016_2016 Sample Plot # 11_Avi</v>
      </c>
      <c r="E1685" s="17">
        <v>3.3</v>
      </c>
      <c r="F1685" s="17">
        <f t="shared" si="2031"/>
        <v>1.4</v>
      </c>
      <c r="G1685" s="18">
        <v>140</v>
      </c>
      <c r="H1685" s="19">
        <f t="shared" si="1972"/>
        <v>2.8600000000000008</v>
      </c>
      <c r="I1685" s="20">
        <f t="shared" si="2032"/>
        <v>286.00000000000006</v>
      </c>
      <c r="J1685" s="22">
        <v>898.61200000000008</v>
      </c>
      <c r="K1685" s="19">
        <f t="shared" si="2028"/>
        <v>1.1766233108961521</v>
      </c>
      <c r="L1685" s="19">
        <f t="shared" si="2029"/>
        <v>15.018387680573181</v>
      </c>
      <c r="M1685" s="19">
        <f t="shared" si="1994"/>
        <v>0.60073550722292723</v>
      </c>
      <c r="N1685" s="19">
        <f t="shared" si="2030"/>
        <v>13.861971829169047</v>
      </c>
      <c r="O1685" s="19">
        <f t="shared" si="2020"/>
        <v>0.55447887316676192</v>
      </c>
      <c r="P1685" s="19">
        <f t="shared" si="2021"/>
        <v>1.155214380389689</v>
      </c>
      <c r="Q1685" s="19">
        <f t="shared" si="1998"/>
        <v>7.2088260866751268</v>
      </c>
      <c r="R1685" s="19">
        <f t="shared" si="2023"/>
        <v>5.4061690133759281</v>
      </c>
      <c r="S1685" s="19">
        <f t="shared" si="2024"/>
        <v>12.614995100051054</v>
      </c>
      <c r="T1685" s="19">
        <f t="shared" si="2025"/>
        <v>0.50459980400204218</v>
      </c>
      <c r="U1685" s="21">
        <f t="shared" si="2002"/>
        <v>28.880359509742227</v>
      </c>
    </row>
    <row r="1686" spans="1:21" ht="16" hidden="1" thickBot="1" x14ac:dyDescent="0.25">
      <c r="A1686" s="14">
        <v>2016</v>
      </c>
      <c r="B1686" s="15" t="s">
        <v>39</v>
      </c>
      <c r="C1686" s="16" t="s">
        <v>22</v>
      </c>
      <c r="D1686" s="16" t="str">
        <f t="shared" si="2027"/>
        <v>2016_2016 Sample Plot # 11_Avi</v>
      </c>
      <c r="E1686" s="17">
        <v>1</v>
      </c>
      <c r="F1686" s="17">
        <f t="shared" si="2031"/>
        <v>1.3</v>
      </c>
      <c r="G1686" s="18">
        <v>130</v>
      </c>
      <c r="H1686" s="19">
        <f t="shared" si="1972"/>
        <v>0.88</v>
      </c>
      <c r="I1686" s="20">
        <f t="shared" si="2032"/>
        <v>88</v>
      </c>
      <c r="J1686" s="22">
        <v>276.49599999999998</v>
      </c>
      <c r="K1686" s="19">
        <f t="shared" si="2028"/>
        <v>8.1192918401360892E-2</v>
      </c>
      <c r="L1686" s="19">
        <f t="shared" si="2029"/>
        <v>1.2055713495427753</v>
      </c>
      <c r="M1686" s="19">
        <f t="shared" si="1994"/>
        <v>4.8222853981711014E-2</v>
      </c>
      <c r="N1686" s="19">
        <f t="shared" si="2030"/>
        <v>1.1127423556279816</v>
      </c>
      <c r="O1686" s="19">
        <f t="shared" si="2020"/>
        <v>4.4509694225119259E-2</v>
      </c>
      <c r="P1686" s="19">
        <f t="shared" si="2021"/>
        <v>9.2732548206830273E-2</v>
      </c>
      <c r="Q1686" s="19">
        <f t="shared" si="1998"/>
        <v>0.57867424778053211</v>
      </c>
      <c r="R1686" s="19">
        <f t="shared" si="2023"/>
        <v>0.43396951869491285</v>
      </c>
      <c r="S1686" s="19">
        <f t="shared" si="2024"/>
        <v>1.0126437664754451</v>
      </c>
      <c r="T1686" s="19">
        <f t="shared" si="2025"/>
        <v>4.0505750659017806E-2</v>
      </c>
      <c r="U1686" s="21">
        <f t="shared" si="2002"/>
        <v>2.3183137051707572</v>
      </c>
    </row>
    <row r="1687" spans="1:21" ht="16" hidden="1" thickBot="1" x14ac:dyDescent="0.25">
      <c r="A1687" s="14">
        <v>2016</v>
      </c>
      <c r="B1687" s="15" t="s">
        <v>39</v>
      </c>
      <c r="C1687" s="16" t="s">
        <v>22</v>
      </c>
      <c r="D1687" s="16" t="str">
        <f t="shared" si="2027"/>
        <v>2016_2016 Sample Plot # 11_Avi</v>
      </c>
      <c r="E1687" s="17">
        <v>4.8</v>
      </c>
      <c r="F1687" s="17">
        <f t="shared" si="2031"/>
        <v>1.2</v>
      </c>
      <c r="G1687" s="18">
        <v>120</v>
      </c>
      <c r="H1687" s="19">
        <f t="shared" si="1972"/>
        <v>2.145</v>
      </c>
      <c r="I1687" s="20">
        <f t="shared" si="2032"/>
        <v>214.5</v>
      </c>
      <c r="J1687" s="22">
        <v>673.95899999999995</v>
      </c>
      <c r="K1687" s="19">
        <f t="shared" si="2028"/>
        <v>0.90925441455439016</v>
      </c>
      <c r="L1687" s="19">
        <f t="shared" si="2029"/>
        <v>8.1143626707000607</v>
      </c>
      <c r="M1687" s="19">
        <f t="shared" si="1994"/>
        <v>0.32457450682800243</v>
      </c>
      <c r="N1687" s="19">
        <f t="shared" si="2030"/>
        <v>7.4895567450561567</v>
      </c>
      <c r="O1687" s="19">
        <f t="shared" si="2020"/>
        <v>0.29958226980224628</v>
      </c>
      <c r="P1687" s="19">
        <f t="shared" si="2021"/>
        <v>0.62415677663024871</v>
      </c>
      <c r="Q1687" s="19">
        <f t="shared" si="1998"/>
        <v>3.8948940819360289</v>
      </c>
      <c r="R1687" s="19">
        <f t="shared" si="2023"/>
        <v>2.9209271305719011</v>
      </c>
      <c r="S1687" s="19">
        <f t="shared" si="2024"/>
        <v>6.81582121250793</v>
      </c>
      <c r="T1687" s="19">
        <f t="shared" si="2025"/>
        <v>0.27263284850031722</v>
      </c>
      <c r="U1687" s="21">
        <f t="shared" si="2002"/>
        <v>15.603919415756216</v>
      </c>
    </row>
    <row r="1688" spans="1:21" ht="16" hidden="1" thickBot="1" x14ac:dyDescent="0.25">
      <c r="A1688" s="14">
        <v>2016</v>
      </c>
      <c r="B1688" s="15" t="s">
        <v>39</v>
      </c>
      <c r="C1688" s="16" t="s">
        <v>22</v>
      </c>
      <c r="D1688" s="16" t="str">
        <f t="shared" si="2027"/>
        <v>2016_2016 Sample Plot # 11_Avi</v>
      </c>
      <c r="E1688" s="17">
        <v>1.5</v>
      </c>
      <c r="F1688" s="17">
        <f t="shared" si="2031"/>
        <v>0.9</v>
      </c>
      <c r="G1688" s="18">
        <v>90</v>
      </c>
      <c r="H1688" s="19">
        <f t="shared" si="1972"/>
        <v>2.2000000000000002</v>
      </c>
      <c r="I1688" s="20">
        <f t="shared" si="2032"/>
        <v>220</v>
      </c>
      <c r="J1688" s="22">
        <v>691.24</v>
      </c>
      <c r="K1688" s="19">
        <f t="shared" si="2028"/>
        <v>0.93278453695952135</v>
      </c>
      <c r="L1688" s="19">
        <f t="shared" si="2029"/>
        <v>8.5661275537022217</v>
      </c>
      <c r="M1688" s="19">
        <f t="shared" si="1994"/>
        <v>0.34264510214808885</v>
      </c>
      <c r="N1688" s="19">
        <f t="shared" si="2030"/>
        <v>7.9065357320671508</v>
      </c>
      <c r="O1688" s="19">
        <f t="shared" si="2020"/>
        <v>0.31626142928268602</v>
      </c>
      <c r="P1688" s="19">
        <f t="shared" si="2021"/>
        <v>0.65890653143077493</v>
      </c>
      <c r="Q1688" s="19">
        <f t="shared" si="1998"/>
        <v>4.1117412257770667</v>
      </c>
      <c r="R1688" s="19">
        <f t="shared" si="2023"/>
        <v>3.0835489355061889</v>
      </c>
      <c r="S1688" s="19">
        <f t="shared" si="2024"/>
        <v>7.1952901612832552</v>
      </c>
      <c r="T1688" s="19">
        <f t="shared" si="2025"/>
        <v>0.28781160645133019</v>
      </c>
      <c r="U1688" s="21">
        <f t="shared" si="2002"/>
        <v>16.472663285769372</v>
      </c>
    </row>
    <row r="1689" spans="1:21" ht="16" hidden="1" thickBot="1" x14ac:dyDescent="0.25">
      <c r="A1689" s="14">
        <v>2016</v>
      </c>
      <c r="B1689" s="15" t="s">
        <v>39</v>
      </c>
      <c r="C1689" s="16" t="s">
        <v>22</v>
      </c>
      <c r="D1689" s="16" t="str">
        <f t="shared" si="2027"/>
        <v>2016_2016 Sample Plot # 11_Avi</v>
      </c>
      <c r="E1689" s="17">
        <v>2</v>
      </c>
      <c r="F1689" s="17">
        <f t="shared" si="2031"/>
        <v>1.1000000000000001</v>
      </c>
      <c r="G1689" s="18">
        <v>110</v>
      </c>
      <c r="H1689" s="19">
        <f t="shared" si="1972"/>
        <v>2.6949999999999998</v>
      </c>
      <c r="I1689" s="20">
        <f t="shared" si="2032"/>
        <v>269.5</v>
      </c>
      <c r="J1689" s="22">
        <v>846.76900000000001</v>
      </c>
      <c r="K1689" s="19">
        <f t="shared" si="2028"/>
        <v>1.1213957667787009</v>
      </c>
      <c r="L1689" s="19">
        <f t="shared" si="2029"/>
        <v>13.225002621022027</v>
      </c>
      <c r="M1689" s="19">
        <f t="shared" si="1994"/>
        <v>0.529000104840881</v>
      </c>
      <c r="N1689" s="19">
        <f t="shared" si="2030"/>
        <v>12.206677419203331</v>
      </c>
      <c r="O1689" s="19">
        <f t="shared" si="2020"/>
        <v>0.48826709676813324</v>
      </c>
      <c r="P1689" s="19">
        <f t="shared" si="2021"/>
        <v>1.0172672016090143</v>
      </c>
      <c r="Q1689" s="19">
        <f t="shared" si="1998"/>
        <v>6.3480012580905729</v>
      </c>
      <c r="R1689" s="19">
        <f t="shared" si="2023"/>
        <v>4.7606041934892991</v>
      </c>
      <c r="S1689" s="19">
        <f t="shared" si="2024"/>
        <v>11.108605451579873</v>
      </c>
      <c r="T1689" s="19">
        <f t="shared" si="2025"/>
        <v>0.44434421806319496</v>
      </c>
      <c r="U1689" s="21">
        <f t="shared" si="2002"/>
        <v>25.431680040225359</v>
      </c>
    </row>
    <row r="1690" spans="1:21" ht="16" hidden="1" thickBot="1" x14ac:dyDescent="0.25">
      <c r="A1690" s="14"/>
      <c r="B1690" s="15"/>
      <c r="C1690" s="16"/>
      <c r="D1690" s="16"/>
      <c r="E1690" s="17"/>
      <c r="F1690" s="17"/>
      <c r="G1690" s="18"/>
      <c r="H1690" s="19"/>
      <c r="I1690" s="20"/>
      <c r="J1690" s="20"/>
      <c r="K1690" s="19"/>
      <c r="L1690" s="19"/>
      <c r="M1690" s="19"/>
      <c r="N1690" s="19"/>
      <c r="O1690" s="19"/>
      <c r="P1690" s="19"/>
      <c r="Q1690" s="19"/>
      <c r="R1690" s="19"/>
      <c r="S1690" s="19"/>
      <c r="T1690" s="19"/>
      <c r="U1690" s="21"/>
    </row>
    <row r="1691" spans="1:21" ht="16" hidden="1" thickBot="1" x14ac:dyDescent="0.25">
      <c r="A1691" s="38"/>
      <c r="B1691" s="39"/>
      <c r="C1691" s="40"/>
      <c r="D1691" s="40"/>
      <c r="E1691" s="41"/>
      <c r="F1691" s="41"/>
      <c r="G1691" s="42"/>
      <c r="H1691" s="43"/>
      <c r="I1691" s="44"/>
      <c r="J1691" s="44"/>
      <c r="K1691" s="43"/>
      <c r="L1691" s="43"/>
      <c r="M1691" s="43"/>
      <c r="N1691" s="43"/>
      <c r="O1691" s="43"/>
      <c r="P1691" s="43"/>
      <c r="Q1691" s="43"/>
      <c r="R1691" s="43"/>
      <c r="S1691" s="43"/>
      <c r="T1691" s="43"/>
      <c r="U1691" s="45"/>
    </row>
    <row r="1692" spans="1:21" ht="16" hidden="1" thickBot="1" x14ac:dyDescent="0.25">
      <c r="A1692" s="6">
        <v>2016</v>
      </c>
      <c r="B1692" s="7" t="s">
        <v>40</v>
      </c>
      <c r="C1692" s="8" t="s">
        <v>22</v>
      </c>
      <c r="D1692" s="8" t="str">
        <f t="shared" ref="D1692:D1706" si="2033">A1692&amp;"_"&amp;B1692&amp;"_"&amp;C1692</f>
        <v>2016_2016 Sample Plot # 12_Avi</v>
      </c>
      <c r="E1692" s="9">
        <v>3.2</v>
      </c>
      <c r="F1692" s="9">
        <f t="shared" si="2031"/>
        <v>2</v>
      </c>
      <c r="G1692" s="10">
        <v>200</v>
      </c>
      <c r="H1692" s="11">
        <f t="shared" ref="H1692:H1754" si="2034">I1692/100</f>
        <v>2.5</v>
      </c>
      <c r="I1692" s="12">
        <f t="shared" si="2032"/>
        <v>250</v>
      </c>
      <c r="J1692" s="12">
        <v>785.5</v>
      </c>
      <c r="K1692" s="11">
        <f t="shared" ref="K1692:K1706" si="2035">2.14*(LOG(H1692,10))+0.2</f>
        <v>1.0515916185581606</v>
      </c>
      <c r="L1692" s="11">
        <f t="shared" ref="L1692:L1706" si="2036">10^K1692</f>
        <v>11.261380133797315</v>
      </c>
      <c r="M1692" s="11">
        <f t="shared" si="1994"/>
        <v>0.45045520535189265</v>
      </c>
      <c r="N1692" s="11">
        <f t="shared" ref="N1692:N1706" si="2037">0.923*L1692</f>
        <v>10.394253863494923</v>
      </c>
      <c r="O1692" s="11">
        <f t="shared" si="2020"/>
        <v>0.41577015453979693</v>
      </c>
      <c r="P1692" s="11">
        <f t="shared" si="2021"/>
        <v>0.86622535989168958</v>
      </c>
      <c r="Q1692" s="11">
        <f t="shared" si="1998"/>
        <v>5.4054624642227109</v>
      </c>
      <c r="R1692" s="11">
        <f t="shared" si="2023"/>
        <v>4.0537590067630198</v>
      </c>
      <c r="S1692" s="11">
        <f t="shared" si="2024"/>
        <v>9.4592214709857316</v>
      </c>
      <c r="T1692" s="11">
        <f t="shared" si="2025"/>
        <v>0.37836885883942928</v>
      </c>
      <c r="U1692" s="13">
        <f t="shared" si="2002"/>
        <v>21.655633997292238</v>
      </c>
    </row>
    <row r="1693" spans="1:21" ht="16" hidden="1" thickBot="1" x14ac:dyDescent="0.25">
      <c r="A1693" s="14">
        <v>2016</v>
      </c>
      <c r="B1693" s="15" t="s">
        <v>40</v>
      </c>
      <c r="C1693" s="16" t="s">
        <v>22</v>
      </c>
      <c r="D1693" s="16" t="str">
        <f t="shared" si="2033"/>
        <v>2016_2016 Sample Plot # 12_Avi</v>
      </c>
      <c r="E1693" s="17">
        <v>2.7</v>
      </c>
      <c r="F1693" s="17">
        <f t="shared" si="2031"/>
        <v>2.1</v>
      </c>
      <c r="G1693" s="18">
        <v>210</v>
      </c>
      <c r="H1693" s="19">
        <f t="shared" si="2034"/>
        <v>2.35</v>
      </c>
      <c r="I1693" s="20">
        <f t="shared" si="2032"/>
        <v>235</v>
      </c>
      <c r="J1693" s="20">
        <v>738.37</v>
      </c>
      <c r="K1693" s="19">
        <f t="shared" si="2035"/>
        <v>0.99408522526151555</v>
      </c>
      <c r="L1693" s="19">
        <f t="shared" si="2036"/>
        <v>9.864730505477219</v>
      </c>
      <c r="M1693" s="19">
        <f t="shared" si="1994"/>
        <v>0.39458922021908877</v>
      </c>
      <c r="N1693" s="19">
        <f t="shared" si="2037"/>
        <v>9.1051462565554733</v>
      </c>
      <c r="O1693" s="19">
        <f t="shared" si="2020"/>
        <v>0.36420585026221891</v>
      </c>
      <c r="P1693" s="19">
        <f t="shared" si="2021"/>
        <v>0.75879507048130768</v>
      </c>
      <c r="Q1693" s="19">
        <f t="shared" si="1998"/>
        <v>4.735070642629065</v>
      </c>
      <c r="R1693" s="19">
        <f t="shared" si="2023"/>
        <v>3.5510070400566347</v>
      </c>
      <c r="S1693" s="19">
        <f t="shared" si="2024"/>
        <v>8.2860776826857006</v>
      </c>
      <c r="T1693" s="19">
        <f t="shared" si="2025"/>
        <v>0.33144310730742804</v>
      </c>
      <c r="U1693" s="21">
        <f t="shared" si="2002"/>
        <v>18.96987676203269</v>
      </c>
    </row>
    <row r="1694" spans="1:21" ht="16" hidden="1" thickBot="1" x14ac:dyDescent="0.25">
      <c r="A1694" s="14">
        <v>2016</v>
      </c>
      <c r="B1694" s="15" t="s">
        <v>40</v>
      </c>
      <c r="C1694" s="16" t="s">
        <v>22</v>
      </c>
      <c r="D1694" s="16" t="str">
        <f t="shared" si="2033"/>
        <v>2016_2016 Sample Plot # 12_Avi</v>
      </c>
      <c r="E1694" s="17">
        <v>1.6</v>
      </c>
      <c r="F1694" s="17">
        <f t="shared" si="2031"/>
        <v>1.6</v>
      </c>
      <c r="G1694" s="18">
        <v>160</v>
      </c>
      <c r="H1694" s="19">
        <f t="shared" si="2034"/>
        <v>0.85</v>
      </c>
      <c r="I1694" s="20">
        <f t="shared" si="2032"/>
        <v>85</v>
      </c>
      <c r="J1694" s="20">
        <v>267.07</v>
      </c>
      <c r="K1694" s="19">
        <f t="shared" si="2035"/>
        <v>4.8956501028586452E-2</v>
      </c>
      <c r="L1694" s="19">
        <f t="shared" si="2036"/>
        <v>1.1193257660906129</v>
      </c>
      <c r="M1694" s="19">
        <f t="shared" si="1994"/>
        <v>4.4773030643624513E-2</v>
      </c>
      <c r="N1694" s="19">
        <f t="shared" si="2037"/>
        <v>1.0331376821016358</v>
      </c>
      <c r="O1694" s="19">
        <f t="shared" si="2020"/>
        <v>4.1325507284065428E-2</v>
      </c>
      <c r="P1694" s="19">
        <f t="shared" si="2021"/>
        <v>8.6098537927689942E-2</v>
      </c>
      <c r="Q1694" s="19">
        <f t="shared" si="1998"/>
        <v>0.53727636772349419</v>
      </c>
      <c r="R1694" s="19">
        <f t="shared" si="2023"/>
        <v>0.40292369601963796</v>
      </c>
      <c r="S1694" s="19">
        <f t="shared" si="2024"/>
        <v>0.94020006374313214</v>
      </c>
      <c r="T1694" s="19">
        <f t="shared" si="2025"/>
        <v>3.7608002549725288E-2</v>
      </c>
      <c r="U1694" s="21">
        <f t="shared" si="2002"/>
        <v>2.1524634481922487</v>
      </c>
    </row>
    <row r="1695" spans="1:21" ht="16" hidden="1" thickBot="1" x14ac:dyDescent="0.25">
      <c r="A1695" s="14">
        <v>2016</v>
      </c>
      <c r="B1695" s="15" t="s">
        <v>40</v>
      </c>
      <c r="C1695" s="16" t="s">
        <v>22</v>
      </c>
      <c r="D1695" s="16" t="str">
        <f t="shared" si="2033"/>
        <v>2016_2016 Sample Plot # 12_Avi</v>
      </c>
      <c r="E1695" s="17">
        <v>1.4</v>
      </c>
      <c r="F1695" s="17">
        <f t="shared" si="2031"/>
        <v>2.2999999999999998</v>
      </c>
      <c r="G1695" s="18">
        <v>230</v>
      </c>
      <c r="H1695" s="19">
        <f t="shared" si="2034"/>
        <v>0.6</v>
      </c>
      <c r="I1695" s="20">
        <f t="shared" si="2032"/>
        <v>59.999999999999993</v>
      </c>
      <c r="J1695" s="20">
        <v>188.51999999999998</v>
      </c>
      <c r="K1695" s="19">
        <f t="shared" si="2035"/>
        <v>-0.27475632417900264</v>
      </c>
      <c r="L1695" s="19">
        <f t="shared" si="2036"/>
        <v>0.53118239874562168</v>
      </c>
      <c r="M1695" s="19">
        <f t="shared" si="1994"/>
        <v>2.1247295949824867E-2</v>
      </c>
      <c r="N1695" s="19">
        <f t="shared" si="2037"/>
        <v>0.49028135404220885</v>
      </c>
      <c r="O1695" s="19">
        <f t="shared" si="2020"/>
        <v>1.9611254161688355E-2</v>
      </c>
      <c r="P1695" s="19">
        <f t="shared" si="2021"/>
        <v>4.0858550111513223E-2</v>
      </c>
      <c r="Q1695" s="19">
        <f t="shared" si="1998"/>
        <v>0.2549675513978984</v>
      </c>
      <c r="R1695" s="19">
        <f t="shared" si="2023"/>
        <v>0.19120972807646147</v>
      </c>
      <c r="S1695" s="19">
        <f t="shared" si="2024"/>
        <v>0.44617727947435987</v>
      </c>
      <c r="T1695" s="19">
        <f t="shared" si="2025"/>
        <v>1.7847091178974397E-2</v>
      </c>
      <c r="U1695" s="21">
        <f t="shared" si="2002"/>
        <v>1.0214637527878305</v>
      </c>
    </row>
    <row r="1696" spans="1:21" ht="16" hidden="1" thickBot="1" x14ac:dyDescent="0.25">
      <c r="A1696" s="14">
        <v>2016</v>
      </c>
      <c r="B1696" s="15" t="s">
        <v>40</v>
      </c>
      <c r="C1696" s="16" t="s">
        <v>22</v>
      </c>
      <c r="D1696" s="16" t="str">
        <f t="shared" si="2033"/>
        <v>2016_2016 Sample Plot # 12_Avi</v>
      </c>
      <c r="E1696" s="17">
        <v>3.3</v>
      </c>
      <c r="F1696" s="17">
        <f t="shared" si="2031"/>
        <v>1.8</v>
      </c>
      <c r="G1696" s="18">
        <v>180</v>
      </c>
      <c r="H1696" s="19">
        <f t="shared" si="2034"/>
        <v>1.65</v>
      </c>
      <c r="I1696" s="20">
        <f t="shared" si="2032"/>
        <v>165</v>
      </c>
      <c r="J1696" s="20">
        <v>518.42999999999995</v>
      </c>
      <c r="K1696" s="19">
        <f t="shared" si="2035"/>
        <v>0.66541564061775937</v>
      </c>
      <c r="L1696" s="19">
        <f t="shared" si="2036"/>
        <v>4.6282375400475573</v>
      </c>
      <c r="M1696" s="19">
        <f t="shared" si="1994"/>
        <v>0.18512950160190228</v>
      </c>
      <c r="N1696" s="19">
        <f t="shared" si="2037"/>
        <v>4.2718632494638955</v>
      </c>
      <c r="O1696" s="19">
        <f t="shared" si="2020"/>
        <v>0.17087452997855582</v>
      </c>
      <c r="P1696" s="19">
        <f t="shared" si="2021"/>
        <v>0.35600403158045812</v>
      </c>
      <c r="Q1696" s="19">
        <f t="shared" si="1998"/>
        <v>2.2215540192228276</v>
      </c>
      <c r="R1696" s="19">
        <f t="shared" si="2023"/>
        <v>1.6660266672909192</v>
      </c>
      <c r="S1696" s="19">
        <f t="shared" si="2024"/>
        <v>3.887580686513747</v>
      </c>
      <c r="T1696" s="19">
        <f t="shared" si="2025"/>
        <v>0.15550322746054987</v>
      </c>
      <c r="U1696" s="21">
        <f t="shared" si="2002"/>
        <v>8.9001007895114519</v>
      </c>
    </row>
    <row r="1697" spans="1:21" ht="16" hidden="1" thickBot="1" x14ac:dyDescent="0.25">
      <c r="A1697" s="14">
        <v>2016</v>
      </c>
      <c r="B1697" s="15" t="s">
        <v>40</v>
      </c>
      <c r="C1697" s="16" t="s">
        <v>22</v>
      </c>
      <c r="D1697" s="16" t="str">
        <f t="shared" si="2033"/>
        <v>2016_2016 Sample Plot # 12_Avi</v>
      </c>
      <c r="E1697" s="17">
        <v>2.9</v>
      </c>
      <c r="F1697" s="17">
        <f t="shared" si="2031"/>
        <v>1.35</v>
      </c>
      <c r="G1697" s="18">
        <v>135</v>
      </c>
      <c r="H1697" s="19">
        <f t="shared" si="2034"/>
        <v>1.6</v>
      </c>
      <c r="I1697" s="20">
        <f t="shared" si="2032"/>
        <v>160</v>
      </c>
      <c r="J1697" s="20">
        <v>502.71999999999997</v>
      </c>
      <c r="K1697" s="19">
        <f t="shared" si="2035"/>
        <v>0.63681676288367917</v>
      </c>
      <c r="L1697" s="19">
        <f t="shared" si="2036"/>
        <v>4.3332801046890328</v>
      </c>
      <c r="M1697" s="19">
        <f t="shared" si="1994"/>
        <v>0.17333120418756129</v>
      </c>
      <c r="N1697" s="19">
        <f t="shared" si="2037"/>
        <v>3.9996175366279774</v>
      </c>
      <c r="O1697" s="19">
        <f t="shared" si="2020"/>
        <v>0.15998470146511909</v>
      </c>
      <c r="P1697" s="19">
        <f t="shared" si="2021"/>
        <v>0.33331590565268038</v>
      </c>
      <c r="Q1697" s="19">
        <f t="shared" si="1998"/>
        <v>2.0799744502507358</v>
      </c>
      <c r="R1697" s="19">
        <f t="shared" si="2023"/>
        <v>1.5598508392849113</v>
      </c>
      <c r="S1697" s="19">
        <f t="shared" si="2024"/>
        <v>3.6398252895356471</v>
      </c>
      <c r="T1697" s="19">
        <f t="shared" si="2025"/>
        <v>0.14559301158142587</v>
      </c>
      <c r="U1697" s="21">
        <f t="shared" si="2002"/>
        <v>8.3328976413170111</v>
      </c>
    </row>
    <row r="1698" spans="1:21" ht="16" hidden="1" thickBot="1" x14ac:dyDescent="0.25">
      <c r="A1698" s="14">
        <v>2016</v>
      </c>
      <c r="B1698" s="15" t="s">
        <v>40</v>
      </c>
      <c r="C1698" s="16" t="s">
        <v>22</v>
      </c>
      <c r="D1698" s="16" t="str">
        <f t="shared" si="2033"/>
        <v>2016_2016 Sample Plot # 12_Avi</v>
      </c>
      <c r="E1698" s="17">
        <v>3.2</v>
      </c>
      <c r="F1698" s="17">
        <f t="shared" si="2031"/>
        <v>1.8</v>
      </c>
      <c r="G1698" s="18">
        <v>180</v>
      </c>
      <c r="H1698" s="19">
        <f t="shared" si="2034"/>
        <v>1.7</v>
      </c>
      <c r="I1698" s="20">
        <f t="shared" si="2032"/>
        <v>170</v>
      </c>
      <c r="J1698" s="20">
        <v>534.14</v>
      </c>
      <c r="K1698" s="19">
        <f t="shared" si="2035"/>
        <v>0.69316069174950612</v>
      </c>
      <c r="L1698" s="19">
        <f t="shared" si="2036"/>
        <v>4.9335631519510104</v>
      </c>
      <c r="M1698" s="19">
        <f t="shared" si="1994"/>
        <v>0.1973425260780404</v>
      </c>
      <c r="N1698" s="19">
        <f t="shared" si="2037"/>
        <v>4.5536787892507826</v>
      </c>
      <c r="O1698" s="19">
        <f t="shared" si="2020"/>
        <v>0.18214715157003131</v>
      </c>
      <c r="P1698" s="19">
        <f t="shared" si="2021"/>
        <v>0.37948967764807173</v>
      </c>
      <c r="Q1698" s="19">
        <f t="shared" si="1998"/>
        <v>2.3681103129364849</v>
      </c>
      <c r="R1698" s="19">
        <f t="shared" si="2023"/>
        <v>1.7759347278078053</v>
      </c>
      <c r="S1698" s="19">
        <f t="shared" si="2024"/>
        <v>4.1440450407442899</v>
      </c>
      <c r="T1698" s="19">
        <f t="shared" si="2025"/>
        <v>0.16576180162977158</v>
      </c>
      <c r="U1698" s="21">
        <f t="shared" si="2002"/>
        <v>9.487241941201793</v>
      </c>
    </row>
    <row r="1699" spans="1:21" ht="16" hidden="1" thickBot="1" x14ac:dyDescent="0.25">
      <c r="A1699" s="14">
        <v>2016</v>
      </c>
      <c r="B1699" s="15" t="s">
        <v>40</v>
      </c>
      <c r="C1699" s="16" t="s">
        <v>22</v>
      </c>
      <c r="D1699" s="16" t="str">
        <f t="shared" si="2033"/>
        <v>2016_2016 Sample Plot # 12_Avi</v>
      </c>
      <c r="E1699" s="17">
        <v>2.9000000000000004</v>
      </c>
      <c r="F1699" s="17">
        <f t="shared" si="2031"/>
        <v>1.9</v>
      </c>
      <c r="G1699" s="18">
        <v>190</v>
      </c>
      <c r="H1699" s="19">
        <f t="shared" si="2034"/>
        <v>2</v>
      </c>
      <c r="I1699" s="20">
        <f t="shared" si="2032"/>
        <v>200</v>
      </c>
      <c r="J1699" s="20">
        <v>628.4</v>
      </c>
      <c r="K1699" s="19">
        <f t="shared" si="2035"/>
        <v>0.84420419072091968</v>
      </c>
      <c r="L1699" s="19">
        <f t="shared" si="2036"/>
        <v>6.9856076675636594</v>
      </c>
      <c r="M1699" s="19">
        <f t="shared" si="1994"/>
        <v>0.27942430670254637</v>
      </c>
      <c r="N1699" s="19">
        <f t="shared" si="2037"/>
        <v>6.4477158771612579</v>
      </c>
      <c r="O1699" s="19">
        <f t="shared" si="2020"/>
        <v>0.25790863508645034</v>
      </c>
      <c r="P1699" s="19">
        <f t="shared" si="2021"/>
        <v>0.53733294178899671</v>
      </c>
      <c r="Q1699" s="19">
        <f t="shared" si="1998"/>
        <v>3.3530916804305564</v>
      </c>
      <c r="R1699" s="19">
        <f t="shared" si="2023"/>
        <v>2.5146091920928906</v>
      </c>
      <c r="S1699" s="19">
        <f t="shared" si="2024"/>
        <v>5.8677008725234465</v>
      </c>
      <c r="T1699" s="19">
        <f t="shared" si="2025"/>
        <v>0.23470803490093786</v>
      </c>
      <c r="U1699" s="21">
        <f t="shared" si="2002"/>
        <v>13.433323544724917</v>
      </c>
    </row>
    <row r="1700" spans="1:21" ht="16" hidden="1" thickBot="1" x14ac:dyDescent="0.25">
      <c r="A1700" s="14">
        <v>2016</v>
      </c>
      <c r="B1700" s="15" t="s">
        <v>40</v>
      </c>
      <c r="C1700" s="16" t="s">
        <v>22</v>
      </c>
      <c r="D1700" s="16" t="str">
        <f t="shared" si="2033"/>
        <v>2016_2016 Sample Plot # 12_Avi</v>
      </c>
      <c r="E1700" s="17">
        <v>2.8</v>
      </c>
      <c r="F1700" s="17">
        <f t="shared" si="2031"/>
        <v>2</v>
      </c>
      <c r="G1700" s="18">
        <v>200</v>
      </c>
      <c r="H1700" s="19">
        <f t="shared" si="2034"/>
        <v>1.8</v>
      </c>
      <c r="I1700" s="20">
        <f t="shared" si="2032"/>
        <v>180</v>
      </c>
      <c r="J1700" s="20">
        <v>565.55999999999995</v>
      </c>
      <c r="K1700" s="19">
        <f t="shared" si="2035"/>
        <v>0.74628316092107494</v>
      </c>
      <c r="L1700" s="19">
        <f t="shared" si="2036"/>
        <v>5.5754915367657656</v>
      </c>
      <c r="M1700" s="19">
        <f t="shared" si="1994"/>
        <v>0.22301966147063063</v>
      </c>
      <c r="N1700" s="19">
        <f t="shared" si="2037"/>
        <v>5.1461786884348015</v>
      </c>
      <c r="O1700" s="19">
        <f t="shared" si="2020"/>
        <v>0.20584714753739206</v>
      </c>
      <c r="P1700" s="19">
        <f t="shared" si="2021"/>
        <v>0.42886680900802265</v>
      </c>
      <c r="Q1700" s="19">
        <f t="shared" si="1998"/>
        <v>2.6762359376475673</v>
      </c>
      <c r="R1700" s="19">
        <f t="shared" si="2023"/>
        <v>2.0070096884895725</v>
      </c>
      <c r="S1700" s="19">
        <f t="shared" si="2024"/>
        <v>4.6832456261371398</v>
      </c>
      <c r="T1700" s="19">
        <f t="shared" si="2025"/>
        <v>0.18732982504548559</v>
      </c>
      <c r="U1700" s="21">
        <f t="shared" si="2002"/>
        <v>10.721670225200567</v>
      </c>
    </row>
    <row r="1701" spans="1:21" ht="16" hidden="1" thickBot="1" x14ac:dyDescent="0.25">
      <c r="A1701" s="14">
        <v>2016</v>
      </c>
      <c r="B1701" s="15" t="s">
        <v>40</v>
      </c>
      <c r="C1701" s="16" t="s">
        <v>22</v>
      </c>
      <c r="D1701" s="16" t="str">
        <f t="shared" si="2033"/>
        <v>2016_2016 Sample Plot # 12_Avi</v>
      </c>
      <c r="E1701" s="17">
        <v>2.5999999999999996</v>
      </c>
      <c r="F1701" s="17">
        <f t="shared" si="2031"/>
        <v>2</v>
      </c>
      <c r="G1701" s="18">
        <v>200</v>
      </c>
      <c r="H1701" s="19">
        <f t="shared" si="2034"/>
        <v>0.6</v>
      </c>
      <c r="I1701" s="20">
        <f t="shared" si="2032"/>
        <v>59.999999999999993</v>
      </c>
      <c r="J1701" s="20">
        <v>188.51999999999998</v>
      </c>
      <c r="K1701" s="19">
        <f t="shared" si="2035"/>
        <v>-0.27475632417900264</v>
      </c>
      <c r="L1701" s="19">
        <f t="shared" si="2036"/>
        <v>0.53118239874562168</v>
      </c>
      <c r="M1701" s="19">
        <f t="shared" si="1994"/>
        <v>2.1247295949824867E-2</v>
      </c>
      <c r="N1701" s="19">
        <f t="shared" si="2037"/>
        <v>0.49028135404220885</v>
      </c>
      <c r="O1701" s="19">
        <f t="shared" si="2020"/>
        <v>1.9611254161688355E-2</v>
      </c>
      <c r="P1701" s="19">
        <f t="shared" si="2021"/>
        <v>4.0858550111513223E-2</v>
      </c>
      <c r="Q1701" s="19">
        <f t="shared" si="1998"/>
        <v>0.2549675513978984</v>
      </c>
      <c r="R1701" s="19">
        <f t="shared" si="2023"/>
        <v>0.19120972807646147</v>
      </c>
      <c r="S1701" s="19">
        <f t="shared" si="2024"/>
        <v>0.44617727947435987</v>
      </c>
      <c r="T1701" s="19">
        <f t="shared" si="2025"/>
        <v>1.7847091178974397E-2</v>
      </c>
      <c r="U1701" s="21">
        <f t="shared" si="2002"/>
        <v>1.0214637527878305</v>
      </c>
    </row>
    <row r="1702" spans="1:21" ht="16" hidden="1" thickBot="1" x14ac:dyDescent="0.25">
      <c r="A1702" s="14">
        <v>2016</v>
      </c>
      <c r="B1702" s="15" t="s">
        <v>40</v>
      </c>
      <c r="C1702" s="16" t="s">
        <v>22</v>
      </c>
      <c r="D1702" s="16" t="str">
        <f t="shared" si="2033"/>
        <v>2016_2016 Sample Plot # 12_Avi</v>
      </c>
      <c r="E1702" s="17">
        <v>3.2</v>
      </c>
      <c r="F1702" s="17">
        <f t="shared" si="2031"/>
        <v>1.9</v>
      </c>
      <c r="G1702" s="18">
        <v>190</v>
      </c>
      <c r="H1702" s="19">
        <f t="shared" si="2034"/>
        <v>1.8</v>
      </c>
      <c r="I1702" s="20">
        <f t="shared" si="2032"/>
        <v>180</v>
      </c>
      <c r="J1702" s="20">
        <v>565.55999999999995</v>
      </c>
      <c r="K1702" s="19">
        <f t="shared" si="2035"/>
        <v>0.74628316092107494</v>
      </c>
      <c r="L1702" s="19">
        <f t="shared" si="2036"/>
        <v>5.5754915367657656</v>
      </c>
      <c r="M1702" s="19">
        <f t="shared" si="1994"/>
        <v>0.22301966147063063</v>
      </c>
      <c r="N1702" s="19">
        <f t="shared" si="2037"/>
        <v>5.1461786884348015</v>
      </c>
      <c r="O1702" s="19">
        <f t="shared" si="2020"/>
        <v>0.20584714753739206</v>
      </c>
      <c r="P1702" s="19">
        <f t="shared" si="2021"/>
        <v>0.42886680900802265</v>
      </c>
      <c r="Q1702" s="19">
        <f t="shared" si="1998"/>
        <v>2.6762359376475673</v>
      </c>
      <c r="R1702" s="19">
        <f t="shared" si="2023"/>
        <v>2.0070096884895725</v>
      </c>
      <c r="S1702" s="19">
        <f t="shared" si="2024"/>
        <v>4.6832456261371398</v>
      </c>
      <c r="T1702" s="19">
        <f t="shared" si="2025"/>
        <v>0.18732982504548559</v>
      </c>
      <c r="U1702" s="21">
        <f t="shared" si="2002"/>
        <v>10.721670225200567</v>
      </c>
    </row>
    <row r="1703" spans="1:21" ht="16" hidden="1" thickBot="1" x14ac:dyDescent="0.25">
      <c r="A1703" s="14">
        <v>2016</v>
      </c>
      <c r="B1703" s="15" t="s">
        <v>40</v>
      </c>
      <c r="C1703" s="16" t="s">
        <v>22</v>
      </c>
      <c r="D1703" s="16" t="str">
        <f t="shared" si="2033"/>
        <v>2016_2016 Sample Plot # 12_Avi</v>
      </c>
      <c r="E1703" s="17">
        <v>3</v>
      </c>
      <c r="F1703" s="17">
        <f t="shared" si="2031"/>
        <v>1.8</v>
      </c>
      <c r="G1703" s="18">
        <v>180</v>
      </c>
      <c r="H1703" s="19">
        <f t="shared" si="2034"/>
        <v>1.7</v>
      </c>
      <c r="I1703" s="20">
        <f t="shared" si="2032"/>
        <v>170</v>
      </c>
      <c r="J1703" s="20">
        <v>534.14</v>
      </c>
      <c r="K1703" s="19">
        <f t="shared" si="2035"/>
        <v>0.69316069174950612</v>
      </c>
      <c r="L1703" s="19">
        <f t="shared" si="2036"/>
        <v>4.9335631519510104</v>
      </c>
      <c r="M1703" s="19">
        <f t="shared" si="1994"/>
        <v>0.1973425260780404</v>
      </c>
      <c r="N1703" s="19">
        <f t="shared" si="2037"/>
        <v>4.5536787892507826</v>
      </c>
      <c r="O1703" s="19">
        <f t="shared" si="2020"/>
        <v>0.18214715157003131</v>
      </c>
      <c r="P1703" s="19">
        <f t="shared" si="2021"/>
        <v>0.37948967764807173</v>
      </c>
      <c r="Q1703" s="19">
        <f t="shared" si="1998"/>
        <v>2.3681103129364849</v>
      </c>
      <c r="R1703" s="19">
        <f t="shared" si="2023"/>
        <v>1.7759347278078053</v>
      </c>
      <c r="S1703" s="19">
        <f t="shared" si="2024"/>
        <v>4.1440450407442899</v>
      </c>
      <c r="T1703" s="19">
        <f t="shared" si="2025"/>
        <v>0.16576180162977158</v>
      </c>
      <c r="U1703" s="21">
        <f t="shared" si="2002"/>
        <v>9.487241941201793</v>
      </c>
    </row>
    <row r="1704" spans="1:21" ht="16" hidden="1" thickBot="1" x14ac:dyDescent="0.25">
      <c r="A1704" s="14">
        <v>2016</v>
      </c>
      <c r="B1704" s="15" t="s">
        <v>40</v>
      </c>
      <c r="C1704" s="16" t="s">
        <v>22</v>
      </c>
      <c r="D1704" s="16" t="str">
        <f t="shared" si="2033"/>
        <v>2016_2016 Sample Plot # 12_Avi</v>
      </c>
      <c r="E1704" s="17">
        <v>2.7</v>
      </c>
      <c r="F1704" s="17">
        <f t="shared" si="2031"/>
        <v>1.9</v>
      </c>
      <c r="G1704" s="18">
        <v>190</v>
      </c>
      <c r="H1704" s="19">
        <f t="shared" si="2034"/>
        <v>1.6</v>
      </c>
      <c r="I1704" s="20">
        <f t="shared" si="2032"/>
        <v>160</v>
      </c>
      <c r="J1704" s="20">
        <v>502.71999999999997</v>
      </c>
      <c r="K1704" s="19">
        <f t="shared" si="2035"/>
        <v>0.63681676288367917</v>
      </c>
      <c r="L1704" s="19">
        <f t="shared" si="2036"/>
        <v>4.3332801046890328</v>
      </c>
      <c r="M1704" s="19">
        <f t="shared" si="1994"/>
        <v>0.17333120418756129</v>
      </c>
      <c r="N1704" s="19">
        <f t="shared" si="2037"/>
        <v>3.9996175366279774</v>
      </c>
      <c r="O1704" s="19">
        <f t="shared" si="2020"/>
        <v>0.15998470146511909</v>
      </c>
      <c r="P1704" s="19">
        <f t="shared" si="2021"/>
        <v>0.33331590565268038</v>
      </c>
      <c r="Q1704" s="19">
        <f t="shared" si="1998"/>
        <v>2.0799744502507358</v>
      </c>
      <c r="R1704" s="19">
        <f t="shared" si="2023"/>
        <v>1.5598508392849113</v>
      </c>
      <c r="S1704" s="19">
        <f t="shared" si="2024"/>
        <v>3.6398252895356471</v>
      </c>
      <c r="T1704" s="19">
        <f t="shared" si="2025"/>
        <v>0.14559301158142587</v>
      </c>
      <c r="U1704" s="21">
        <f t="shared" si="2002"/>
        <v>8.3328976413170111</v>
      </c>
    </row>
    <row r="1705" spans="1:21" ht="16" hidden="1" thickBot="1" x14ac:dyDescent="0.25">
      <c r="A1705" s="14">
        <v>2016</v>
      </c>
      <c r="B1705" s="15" t="s">
        <v>40</v>
      </c>
      <c r="C1705" s="16" t="s">
        <v>22</v>
      </c>
      <c r="D1705" s="16" t="str">
        <f t="shared" si="2033"/>
        <v>2016_2016 Sample Plot # 12_Avi</v>
      </c>
      <c r="E1705" s="17">
        <v>2.8</v>
      </c>
      <c r="F1705" s="17">
        <f t="shared" si="2031"/>
        <v>2.15</v>
      </c>
      <c r="G1705" s="18">
        <v>215</v>
      </c>
      <c r="H1705" s="19">
        <f t="shared" si="2034"/>
        <v>1.7</v>
      </c>
      <c r="I1705" s="20">
        <f t="shared" si="2032"/>
        <v>170</v>
      </c>
      <c r="J1705" s="20">
        <v>534.14</v>
      </c>
      <c r="K1705" s="19">
        <f t="shared" si="2035"/>
        <v>0.69316069174950612</v>
      </c>
      <c r="L1705" s="19">
        <f t="shared" si="2036"/>
        <v>4.9335631519510104</v>
      </c>
      <c r="M1705" s="19">
        <f t="shared" si="1994"/>
        <v>0.1973425260780404</v>
      </c>
      <c r="N1705" s="19">
        <f t="shared" si="2037"/>
        <v>4.5536787892507826</v>
      </c>
      <c r="O1705" s="19">
        <f t="shared" si="2020"/>
        <v>0.18214715157003131</v>
      </c>
      <c r="P1705" s="19">
        <f t="shared" si="2021"/>
        <v>0.37948967764807173</v>
      </c>
      <c r="Q1705" s="19">
        <f t="shared" si="1998"/>
        <v>2.3681103129364849</v>
      </c>
      <c r="R1705" s="19">
        <f t="shared" si="2023"/>
        <v>1.7759347278078053</v>
      </c>
      <c r="S1705" s="19">
        <f t="shared" si="2024"/>
        <v>4.1440450407442899</v>
      </c>
      <c r="T1705" s="19">
        <f t="shared" si="2025"/>
        <v>0.16576180162977158</v>
      </c>
      <c r="U1705" s="21">
        <f t="shared" si="2002"/>
        <v>9.487241941201793</v>
      </c>
    </row>
    <row r="1706" spans="1:21" ht="16" hidden="1" thickBot="1" x14ac:dyDescent="0.25">
      <c r="A1706" s="14">
        <v>2016</v>
      </c>
      <c r="B1706" s="15" t="s">
        <v>40</v>
      </c>
      <c r="C1706" s="16" t="s">
        <v>22</v>
      </c>
      <c r="D1706" s="16" t="str">
        <f t="shared" si="2033"/>
        <v>2016_2016 Sample Plot # 12_Avi</v>
      </c>
      <c r="E1706" s="17">
        <v>2.5999999999999996</v>
      </c>
      <c r="F1706" s="17">
        <f t="shared" si="2031"/>
        <v>1.65</v>
      </c>
      <c r="G1706" s="18">
        <v>165</v>
      </c>
      <c r="H1706" s="19">
        <f t="shared" si="2034"/>
        <v>1.7</v>
      </c>
      <c r="I1706" s="20">
        <f t="shared" si="2032"/>
        <v>170</v>
      </c>
      <c r="J1706" s="20">
        <v>534.14</v>
      </c>
      <c r="K1706" s="19">
        <f t="shared" si="2035"/>
        <v>0.69316069174950612</v>
      </c>
      <c r="L1706" s="19">
        <f t="shared" si="2036"/>
        <v>4.9335631519510104</v>
      </c>
      <c r="M1706" s="19">
        <f t="shared" si="1994"/>
        <v>0.1973425260780404</v>
      </c>
      <c r="N1706" s="19">
        <f t="shared" si="2037"/>
        <v>4.5536787892507826</v>
      </c>
      <c r="O1706" s="19">
        <f t="shared" si="2020"/>
        <v>0.18214715157003131</v>
      </c>
      <c r="P1706" s="19">
        <f t="shared" si="2021"/>
        <v>0.37948967764807173</v>
      </c>
      <c r="Q1706" s="19">
        <f t="shared" si="1998"/>
        <v>2.3681103129364849</v>
      </c>
      <c r="R1706" s="19">
        <f t="shared" si="2023"/>
        <v>1.7759347278078053</v>
      </c>
      <c r="S1706" s="19">
        <f t="shared" si="2024"/>
        <v>4.1440450407442899</v>
      </c>
      <c r="T1706" s="19">
        <f t="shared" si="2025"/>
        <v>0.16576180162977158</v>
      </c>
      <c r="U1706" s="21">
        <f t="shared" si="2002"/>
        <v>9.487241941201793</v>
      </c>
    </row>
    <row r="1707" spans="1:21" ht="16" hidden="1" thickBot="1" x14ac:dyDescent="0.25">
      <c r="A1707" s="14"/>
      <c r="B1707" s="15"/>
      <c r="C1707" s="16"/>
      <c r="D1707" s="16"/>
      <c r="E1707" s="17"/>
      <c r="F1707" s="17"/>
      <c r="G1707" s="18"/>
      <c r="H1707" s="19"/>
      <c r="I1707" s="20"/>
      <c r="J1707" s="20"/>
      <c r="K1707" s="19"/>
      <c r="L1707" s="19"/>
      <c r="M1707" s="19"/>
      <c r="N1707" s="19"/>
      <c r="O1707" s="19"/>
      <c r="P1707" s="19"/>
      <c r="Q1707" s="19"/>
      <c r="R1707" s="19"/>
      <c r="S1707" s="19"/>
      <c r="T1707" s="19"/>
      <c r="U1707" s="21"/>
    </row>
    <row r="1708" spans="1:21" ht="16" hidden="1" thickBot="1" x14ac:dyDescent="0.25">
      <c r="A1708" s="14">
        <v>2016</v>
      </c>
      <c r="B1708" s="15" t="s">
        <v>40</v>
      </c>
      <c r="C1708" s="16" t="s">
        <v>22</v>
      </c>
      <c r="D1708" s="16" t="str">
        <f t="shared" ref="D1708:D1739" si="2038">A1708&amp;"_"&amp;B1708&amp;"_"&amp;C1708</f>
        <v>2016_2016 Sample Plot # 12_Avi</v>
      </c>
      <c r="E1708" s="17">
        <v>3.4000000000000004</v>
      </c>
      <c r="F1708" s="17">
        <f t="shared" si="2031"/>
        <v>2.2000000000000002</v>
      </c>
      <c r="G1708" s="18">
        <v>220</v>
      </c>
      <c r="H1708" s="19">
        <f t="shared" si="2034"/>
        <v>1.7</v>
      </c>
      <c r="I1708" s="20">
        <f t="shared" si="2032"/>
        <v>170</v>
      </c>
      <c r="J1708" s="20">
        <v>534.14</v>
      </c>
      <c r="K1708" s="19">
        <f t="shared" ref="K1708:K1771" si="2039">2.14*(LOG(H1708,10))+0.2</f>
        <v>0.69316069174950612</v>
      </c>
      <c r="L1708" s="19">
        <f t="shared" ref="L1708:L1771" si="2040">10^K1708</f>
        <v>4.9335631519510104</v>
      </c>
      <c r="M1708" s="19">
        <f t="shared" ref="M1708:M1771" si="2041">L1708*40/1000</f>
        <v>0.1973425260780404</v>
      </c>
      <c r="N1708" s="19">
        <f t="shared" ref="N1708:N1771" si="2042">0.923*L1708</f>
        <v>4.5536787892507826</v>
      </c>
      <c r="O1708" s="19">
        <f t="shared" ref="O1708:O1771" si="2043">N1708*40/1000</f>
        <v>0.18214715157003131</v>
      </c>
      <c r="P1708" s="19">
        <f t="shared" ref="P1708:P1771" si="2044">M1708+O1708</f>
        <v>0.37948967764807173</v>
      </c>
      <c r="Q1708" s="19">
        <f t="shared" ref="Q1708:Q1771" si="2045">L1708*0.48</f>
        <v>2.3681103129364849</v>
      </c>
      <c r="R1708" s="19">
        <f t="shared" ref="R1708:R1771" si="2046">N1708*0.39</f>
        <v>1.7759347278078053</v>
      </c>
      <c r="S1708" s="19">
        <f t="shared" ref="S1708:S1771" si="2047">R1708+Q1708</f>
        <v>4.1440450407442899</v>
      </c>
      <c r="T1708" s="19">
        <f t="shared" ref="T1708:T1771" si="2048">S1708*40/1000</f>
        <v>0.16576180162977158</v>
      </c>
      <c r="U1708" s="21">
        <f t="shared" ref="U1708:U1771" si="2049">(L1708+N1708)</f>
        <v>9.487241941201793</v>
      </c>
    </row>
    <row r="1709" spans="1:21" ht="16" hidden="1" thickBot="1" x14ac:dyDescent="0.25">
      <c r="A1709" s="14">
        <v>2016</v>
      </c>
      <c r="B1709" s="15" t="s">
        <v>40</v>
      </c>
      <c r="C1709" s="16" t="s">
        <v>22</v>
      </c>
      <c r="D1709" s="16" t="str">
        <f t="shared" si="2038"/>
        <v>2016_2016 Sample Plot # 12_Avi</v>
      </c>
      <c r="E1709" s="17">
        <v>2.4</v>
      </c>
      <c r="F1709" s="17">
        <f t="shared" si="2031"/>
        <v>1.7</v>
      </c>
      <c r="G1709" s="18">
        <v>170</v>
      </c>
      <c r="H1709" s="19">
        <f t="shared" si="2034"/>
        <v>1.4</v>
      </c>
      <c r="I1709" s="20">
        <f t="shared" si="2032"/>
        <v>140</v>
      </c>
      <c r="J1709" s="20">
        <v>439.88</v>
      </c>
      <c r="K1709" s="19">
        <f t="shared" si="2039"/>
        <v>0.51271399635142934</v>
      </c>
      <c r="L1709" s="19">
        <f t="shared" si="2040"/>
        <v>3.2562219261944847</v>
      </c>
      <c r="M1709" s="19">
        <f t="shared" si="2041"/>
        <v>0.13024887704777938</v>
      </c>
      <c r="N1709" s="19">
        <f t="shared" si="2042"/>
        <v>3.0054928378775094</v>
      </c>
      <c r="O1709" s="19">
        <f t="shared" si="2043"/>
        <v>0.12021971351510038</v>
      </c>
      <c r="P1709" s="19">
        <f t="shared" si="2044"/>
        <v>0.25046859056287973</v>
      </c>
      <c r="Q1709" s="19">
        <f t="shared" si="2045"/>
        <v>1.5629865245733525</v>
      </c>
      <c r="R1709" s="19">
        <f t="shared" si="2046"/>
        <v>1.1721422067722287</v>
      </c>
      <c r="S1709" s="19">
        <f t="shared" si="2047"/>
        <v>2.735128731345581</v>
      </c>
      <c r="T1709" s="19">
        <f t="shared" si="2048"/>
        <v>0.10940514925382323</v>
      </c>
      <c r="U1709" s="21">
        <f t="shared" si="2049"/>
        <v>6.2617147640719946</v>
      </c>
    </row>
    <row r="1710" spans="1:21" ht="16" hidden="1" thickBot="1" x14ac:dyDescent="0.25">
      <c r="A1710" s="14">
        <v>2016</v>
      </c>
      <c r="B1710" s="15" t="s">
        <v>40</v>
      </c>
      <c r="C1710" s="16" t="s">
        <v>22</v>
      </c>
      <c r="D1710" s="16" t="str">
        <f t="shared" si="2038"/>
        <v>2016_2016 Sample Plot # 12_Avi</v>
      </c>
      <c r="E1710" s="17">
        <v>3.2</v>
      </c>
      <c r="F1710" s="17">
        <f t="shared" si="2031"/>
        <v>1.85</v>
      </c>
      <c r="G1710" s="18">
        <v>185</v>
      </c>
      <c r="H1710" s="19">
        <f t="shared" si="2034"/>
        <v>2.1</v>
      </c>
      <c r="I1710" s="20">
        <f t="shared" si="2032"/>
        <v>210</v>
      </c>
      <c r="J1710" s="20">
        <v>659.81999999999994</v>
      </c>
      <c r="K1710" s="19">
        <f t="shared" si="2039"/>
        <v>0.88954929073058731</v>
      </c>
      <c r="L1710" s="19">
        <f t="shared" si="2040"/>
        <v>7.7544194800342856</v>
      </c>
      <c r="M1710" s="19">
        <f t="shared" si="2041"/>
        <v>0.31017677920137138</v>
      </c>
      <c r="N1710" s="19">
        <f t="shared" si="2042"/>
        <v>7.1573291800716463</v>
      </c>
      <c r="O1710" s="19">
        <f t="shared" si="2043"/>
        <v>0.28629316720286585</v>
      </c>
      <c r="P1710" s="19">
        <f t="shared" si="2044"/>
        <v>0.59646994640423723</v>
      </c>
      <c r="Q1710" s="19">
        <f t="shared" si="2045"/>
        <v>3.7221213504164568</v>
      </c>
      <c r="R1710" s="19">
        <f t="shared" si="2046"/>
        <v>2.7913583802279422</v>
      </c>
      <c r="S1710" s="19">
        <f t="shared" si="2047"/>
        <v>6.5134797306443986</v>
      </c>
      <c r="T1710" s="19">
        <f t="shared" si="2048"/>
        <v>0.26053918922577596</v>
      </c>
      <c r="U1710" s="21">
        <f t="shared" si="2049"/>
        <v>14.911748660105932</v>
      </c>
    </row>
    <row r="1711" spans="1:21" ht="16" hidden="1" thickBot="1" x14ac:dyDescent="0.25">
      <c r="A1711" s="14">
        <v>2016</v>
      </c>
      <c r="B1711" s="15" t="s">
        <v>40</v>
      </c>
      <c r="C1711" s="16" t="s">
        <v>22</v>
      </c>
      <c r="D1711" s="16" t="str">
        <f t="shared" si="2038"/>
        <v>2016_2016 Sample Plot # 12_Avi</v>
      </c>
      <c r="E1711" s="17">
        <v>3.3</v>
      </c>
      <c r="F1711" s="17">
        <f t="shared" si="2031"/>
        <v>1.6</v>
      </c>
      <c r="G1711" s="18">
        <v>160</v>
      </c>
      <c r="H1711" s="19">
        <f t="shared" si="2034"/>
        <v>1.7</v>
      </c>
      <c r="I1711" s="20">
        <f t="shared" si="2032"/>
        <v>170</v>
      </c>
      <c r="J1711" s="20">
        <v>534.14</v>
      </c>
      <c r="K1711" s="19">
        <f t="shared" si="2039"/>
        <v>0.69316069174950612</v>
      </c>
      <c r="L1711" s="19">
        <f t="shared" si="2040"/>
        <v>4.9335631519510104</v>
      </c>
      <c r="M1711" s="19">
        <f t="shared" si="2041"/>
        <v>0.1973425260780404</v>
      </c>
      <c r="N1711" s="19">
        <f t="shared" si="2042"/>
        <v>4.5536787892507826</v>
      </c>
      <c r="O1711" s="19">
        <f t="shared" si="2043"/>
        <v>0.18214715157003131</v>
      </c>
      <c r="P1711" s="19">
        <f t="shared" si="2044"/>
        <v>0.37948967764807173</v>
      </c>
      <c r="Q1711" s="19">
        <f t="shared" si="2045"/>
        <v>2.3681103129364849</v>
      </c>
      <c r="R1711" s="19">
        <f t="shared" si="2046"/>
        <v>1.7759347278078053</v>
      </c>
      <c r="S1711" s="19">
        <f t="shared" si="2047"/>
        <v>4.1440450407442899</v>
      </c>
      <c r="T1711" s="19">
        <f t="shared" si="2048"/>
        <v>0.16576180162977158</v>
      </c>
      <c r="U1711" s="21">
        <f t="shared" si="2049"/>
        <v>9.487241941201793</v>
      </c>
    </row>
    <row r="1712" spans="1:21" ht="16" hidden="1" thickBot="1" x14ac:dyDescent="0.25">
      <c r="A1712" s="14">
        <v>2016</v>
      </c>
      <c r="B1712" s="15" t="s">
        <v>40</v>
      </c>
      <c r="C1712" s="16" t="s">
        <v>22</v>
      </c>
      <c r="D1712" s="16" t="str">
        <f t="shared" si="2038"/>
        <v>2016_2016 Sample Plot # 12_Avi</v>
      </c>
      <c r="E1712" s="17">
        <v>2.6</v>
      </c>
      <c r="F1712" s="17">
        <f t="shared" si="2031"/>
        <v>2.2000000000000002</v>
      </c>
      <c r="G1712" s="18">
        <v>220</v>
      </c>
      <c r="H1712" s="19">
        <f t="shared" si="2034"/>
        <v>2.8</v>
      </c>
      <c r="I1712" s="20">
        <f t="shared" si="2032"/>
        <v>280</v>
      </c>
      <c r="J1712" s="20">
        <v>879.76</v>
      </c>
      <c r="K1712" s="19">
        <f t="shared" si="2039"/>
        <v>1.1569181870723491</v>
      </c>
      <c r="L1712" s="19">
        <f t="shared" si="2040"/>
        <v>14.352190395613176</v>
      </c>
      <c r="M1712" s="19">
        <f t="shared" si="2041"/>
        <v>0.57408761582452705</v>
      </c>
      <c r="N1712" s="19">
        <f t="shared" si="2042"/>
        <v>13.247071735150962</v>
      </c>
      <c r="O1712" s="19">
        <f t="shared" si="2043"/>
        <v>0.52988286940603846</v>
      </c>
      <c r="P1712" s="19">
        <f t="shared" si="2044"/>
        <v>1.1039704852305654</v>
      </c>
      <c r="Q1712" s="19">
        <f t="shared" si="2045"/>
        <v>6.8890513898943242</v>
      </c>
      <c r="R1712" s="19">
        <f t="shared" si="2046"/>
        <v>5.1663579767088752</v>
      </c>
      <c r="S1712" s="19">
        <f t="shared" si="2047"/>
        <v>12.0554093666032</v>
      </c>
      <c r="T1712" s="19">
        <f t="shared" si="2048"/>
        <v>0.48221637466412803</v>
      </c>
      <c r="U1712" s="21">
        <f t="shared" si="2049"/>
        <v>27.599262130764139</v>
      </c>
    </row>
    <row r="1713" spans="1:21" ht="16" hidden="1" thickBot="1" x14ac:dyDescent="0.25">
      <c r="A1713" s="14">
        <v>2016</v>
      </c>
      <c r="B1713" s="15" t="s">
        <v>40</v>
      </c>
      <c r="C1713" s="16" t="s">
        <v>22</v>
      </c>
      <c r="D1713" s="16" t="str">
        <f t="shared" si="2038"/>
        <v>2016_2016 Sample Plot # 12_Avi</v>
      </c>
      <c r="E1713" s="17">
        <v>2.2999999999999998</v>
      </c>
      <c r="F1713" s="17">
        <f t="shared" si="2031"/>
        <v>1.4</v>
      </c>
      <c r="G1713" s="18">
        <v>140</v>
      </c>
      <c r="H1713" s="19">
        <f t="shared" si="2034"/>
        <v>1.5</v>
      </c>
      <c r="I1713" s="20">
        <f t="shared" si="2032"/>
        <v>150</v>
      </c>
      <c r="J1713" s="20">
        <v>471.3</v>
      </c>
      <c r="K1713" s="19">
        <f t="shared" si="2039"/>
        <v>0.57683529437915793</v>
      </c>
      <c r="L1713" s="19">
        <f t="shared" si="2040"/>
        <v>3.7742902430969441</v>
      </c>
      <c r="M1713" s="19">
        <f t="shared" si="2041"/>
        <v>0.15097160972387774</v>
      </c>
      <c r="N1713" s="19">
        <f t="shared" si="2042"/>
        <v>3.4836698943784796</v>
      </c>
      <c r="O1713" s="19">
        <f t="shared" si="2043"/>
        <v>0.1393467957751392</v>
      </c>
      <c r="P1713" s="19">
        <f t="shared" si="2044"/>
        <v>0.29031840549901694</v>
      </c>
      <c r="Q1713" s="19">
        <f t="shared" si="2045"/>
        <v>1.8116593166865331</v>
      </c>
      <c r="R1713" s="19">
        <f t="shared" si="2046"/>
        <v>1.358631258807607</v>
      </c>
      <c r="S1713" s="19">
        <f t="shared" si="2047"/>
        <v>3.17029057549414</v>
      </c>
      <c r="T1713" s="19">
        <f t="shared" si="2048"/>
        <v>0.12681162301976559</v>
      </c>
      <c r="U1713" s="21">
        <f t="shared" si="2049"/>
        <v>7.2579601374754237</v>
      </c>
    </row>
    <row r="1714" spans="1:21" ht="16" hidden="1" thickBot="1" x14ac:dyDescent="0.25">
      <c r="A1714" s="14">
        <v>2016</v>
      </c>
      <c r="B1714" s="15" t="s">
        <v>40</v>
      </c>
      <c r="C1714" s="16" t="s">
        <v>22</v>
      </c>
      <c r="D1714" s="16" t="str">
        <f t="shared" si="2038"/>
        <v>2016_2016 Sample Plot # 12_Avi</v>
      </c>
      <c r="E1714" s="17">
        <v>3</v>
      </c>
      <c r="F1714" s="17">
        <f t="shared" si="2031"/>
        <v>1.7</v>
      </c>
      <c r="G1714" s="18">
        <v>170</v>
      </c>
      <c r="H1714" s="19">
        <f t="shared" si="2034"/>
        <v>1.8</v>
      </c>
      <c r="I1714" s="20">
        <f t="shared" si="2032"/>
        <v>180</v>
      </c>
      <c r="J1714" s="20">
        <v>565.55999999999995</v>
      </c>
      <c r="K1714" s="19">
        <f t="shared" si="2039"/>
        <v>0.74628316092107494</v>
      </c>
      <c r="L1714" s="19">
        <f t="shared" si="2040"/>
        <v>5.5754915367657656</v>
      </c>
      <c r="M1714" s="19">
        <f t="shared" si="2041"/>
        <v>0.22301966147063063</v>
      </c>
      <c r="N1714" s="19">
        <f t="shared" si="2042"/>
        <v>5.1461786884348015</v>
      </c>
      <c r="O1714" s="19">
        <f t="shared" si="2043"/>
        <v>0.20584714753739206</v>
      </c>
      <c r="P1714" s="19">
        <f t="shared" si="2044"/>
        <v>0.42886680900802265</v>
      </c>
      <c r="Q1714" s="19">
        <f t="shared" si="2045"/>
        <v>2.6762359376475673</v>
      </c>
      <c r="R1714" s="19">
        <f t="shared" si="2046"/>
        <v>2.0070096884895725</v>
      </c>
      <c r="S1714" s="19">
        <f t="shared" si="2047"/>
        <v>4.6832456261371398</v>
      </c>
      <c r="T1714" s="19">
        <f t="shared" si="2048"/>
        <v>0.18732982504548559</v>
      </c>
      <c r="U1714" s="21">
        <f t="shared" si="2049"/>
        <v>10.721670225200567</v>
      </c>
    </row>
    <row r="1715" spans="1:21" ht="16" hidden="1" thickBot="1" x14ac:dyDescent="0.25">
      <c r="A1715" s="14">
        <v>2016</v>
      </c>
      <c r="B1715" s="15" t="s">
        <v>40</v>
      </c>
      <c r="C1715" s="16" t="s">
        <v>22</v>
      </c>
      <c r="D1715" s="16" t="str">
        <f t="shared" si="2038"/>
        <v>2016_2016 Sample Plot # 12_Avi</v>
      </c>
      <c r="E1715" s="17">
        <v>3.2</v>
      </c>
      <c r="F1715" s="17">
        <f t="shared" si="2031"/>
        <v>1.6</v>
      </c>
      <c r="G1715" s="18">
        <v>160</v>
      </c>
      <c r="H1715" s="19">
        <f t="shared" si="2034"/>
        <v>1.3</v>
      </c>
      <c r="I1715" s="20">
        <f t="shared" si="2032"/>
        <v>130</v>
      </c>
      <c r="J1715" s="20">
        <v>408.46</v>
      </c>
      <c r="K1715" s="19">
        <f t="shared" si="2039"/>
        <v>0.44383877393663074</v>
      </c>
      <c r="L1715" s="19">
        <f t="shared" si="2040"/>
        <v>2.778681527616873</v>
      </c>
      <c r="M1715" s="19">
        <f t="shared" si="2041"/>
        <v>0.11114726110467492</v>
      </c>
      <c r="N1715" s="19">
        <f t="shared" si="2042"/>
        <v>2.5647230499903739</v>
      </c>
      <c r="O1715" s="19">
        <f t="shared" si="2043"/>
        <v>0.10258892199961496</v>
      </c>
      <c r="P1715" s="19">
        <f t="shared" si="2044"/>
        <v>0.21373618310428988</v>
      </c>
      <c r="Q1715" s="19">
        <f t="shared" si="2045"/>
        <v>1.333767133256099</v>
      </c>
      <c r="R1715" s="19">
        <f t="shared" si="2046"/>
        <v>1.0002419894962458</v>
      </c>
      <c r="S1715" s="19">
        <f t="shared" si="2047"/>
        <v>2.3340091227523447</v>
      </c>
      <c r="T1715" s="19">
        <f t="shared" si="2048"/>
        <v>9.3360364910093793E-2</v>
      </c>
      <c r="U1715" s="21">
        <f t="shared" si="2049"/>
        <v>5.343404577607247</v>
      </c>
    </row>
    <row r="1716" spans="1:21" ht="16" hidden="1" thickBot="1" x14ac:dyDescent="0.25">
      <c r="A1716" s="14">
        <v>2016</v>
      </c>
      <c r="B1716" s="15" t="s">
        <v>40</v>
      </c>
      <c r="C1716" s="16" t="s">
        <v>22</v>
      </c>
      <c r="D1716" s="16" t="str">
        <f t="shared" si="2038"/>
        <v>2016_2016 Sample Plot # 12_Avi</v>
      </c>
      <c r="E1716" s="17">
        <v>1.9</v>
      </c>
      <c r="F1716" s="17">
        <f t="shared" si="2031"/>
        <v>2.1</v>
      </c>
      <c r="G1716" s="18">
        <v>210</v>
      </c>
      <c r="H1716" s="19">
        <f t="shared" si="2034"/>
        <v>1.8</v>
      </c>
      <c r="I1716" s="20">
        <f t="shared" si="2032"/>
        <v>180</v>
      </c>
      <c r="J1716" s="20">
        <v>565.55999999999995</v>
      </c>
      <c r="K1716" s="19">
        <f t="shared" si="2039"/>
        <v>0.74628316092107494</v>
      </c>
      <c r="L1716" s="19">
        <f t="shared" si="2040"/>
        <v>5.5754915367657656</v>
      </c>
      <c r="M1716" s="19">
        <f t="shared" si="2041"/>
        <v>0.22301966147063063</v>
      </c>
      <c r="N1716" s="19">
        <f t="shared" si="2042"/>
        <v>5.1461786884348015</v>
      </c>
      <c r="O1716" s="19">
        <f t="shared" si="2043"/>
        <v>0.20584714753739206</v>
      </c>
      <c r="P1716" s="19">
        <f t="shared" si="2044"/>
        <v>0.42886680900802265</v>
      </c>
      <c r="Q1716" s="19">
        <f t="shared" si="2045"/>
        <v>2.6762359376475673</v>
      </c>
      <c r="R1716" s="19">
        <f t="shared" si="2046"/>
        <v>2.0070096884895725</v>
      </c>
      <c r="S1716" s="19">
        <f t="shared" si="2047"/>
        <v>4.6832456261371398</v>
      </c>
      <c r="T1716" s="19">
        <f t="shared" si="2048"/>
        <v>0.18732982504548559</v>
      </c>
      <c r="U1716" s="21">
        <f t="shared" si="2049"/>
        <v>10.721670225200567</v>
      </c>
    </row>
    <row r="1717" spans="1:21" ht="16" hidden="1" thickBot="1" x14ac:dyDescent="0.25">
      <c r="A1717" s="14">
        <v>2016</v>
      </c>
      <c r="B1717" s="15" t="s">
        <v>40</v>
      </c>
      <c r="C1717" s="16" t="s">
        <v>22</v>
      </c>
      <c r="D1717" s="16" t="str">
        <f t="shared" si="2038"/>
        <v>2016_2016 Sample Plot # 12_Avi</v>
      </c>
      <c r="E1717" s="17">
        <v>2.2000000000000002</v>
      </c>
      <c r="F1717" s="17">
        <f t="shared" si="2031"/>
        <v>1.85</v>
      </c>
      <c r="G1717" s="18">
        <v>185</v>
      </c>
      <c r="H1717" s="19">
        <f t="shared" si="2034"/>
        <v>1.6</v>
      </c>
      <c r="I1717" s="20">
        <f t="shared" si="2032"/>
        <v>160</v>
      </c>
      <c r="J1717" s="20">
        <v>502.71999999999997</v>
      </c>
      <c r="K1717" s="19">
        <f t="shared" si="2039"/>
        <v>0.63681676288367917</v>
      </c>
      <c r="L1717" s="19">
        <f t="shared" si="2040"/>
        <v>4.3332801046890328</v>
      </c>
      <c r="M1717" s="19">
        <f t="shared" si="2041"/>
        <v>0.17333120418756129</v>
      </c>
      <c r="N1717" s="19">
        <f t="shared" si="2042"/>
        <v>3.9996175366279774</v>
      </c>
      <c r="O1717" s="19">
        <f t="shared" si="2043"/>
        <v>0.15998470146511909</v>
      </c>
      <c r="P1717" s="19">
        <f t="shared" si="2044"/>
        <v>0.33331590565268038</v>
      </c>
      <c r="Q1717" s="19">
        <f t="shared" si="2045"/>
        <v>2.0799744502507358</v>
      </c>
      <c r="R1717" s="19">
        <f t="shared" si="2046"/>
        <v>1.5598508392849113</v>
      </c>
      <c r="S1717" s="19">
        <f t="shared" si="2047"/>
        <v>3.6398252895356471</v>
      </c>
      <c r="T1717" s="19">
        <f t="shared" si="2048"/>
        <v>0.14559301158142587</v>
      </c>
      <c r="U1717" s="21">
        <f t="shared" si="2049"/>
        <v>8.3328976413170111</v>
      </c>
    </row>
    <row r="1718" spans="1:21" ht="16" hidden="1" thickBot="1" x14ac:dyDescent="0.25">
      <c r="A1718" s="14">
        <v>2016</v>
      </c>
      <c r="B1718" s="15" t="s">
        <v>40</v>
      </c>
      <c r="C1718" s="16" t="s">
        <v>22</v>
      </c>
      <c r="D1718" s="16" t="str">
        <f t="shared" si="2038"/>
        <v>2016_2016 Sample Plot # 12_Avi</v>
      </c>
      <c r="E1718" s="17">
        <v>3.1</v>
      </c>
      <c r="F1718" s="17">
        <f t="shared" si="2031"/>
        <v>1.9</v>
      </c>
      <c r="G1718" s="18">
        <v>190</v>
      </c>
      <c r="H1718" s="19">
        <f t="shared" si="2034"/>
        <v>1.8</v>
      </c>
      <c r="I1718" s="20">
        <f t="shared" si="2032"/>
        <v>180</v>
      </c>
      <c r="J1718" s="20">
        <v>565.55999999999995</v>
      </c>
      <c r="K1718" s="19">
        <f t="shared" si="2039"/>
        <v>0.74628316092107494</v>
      </c>
      <c r="L1718" s="19">
        <f t="shared" si="2040"/>
        <v>5.5754915367657656</v>
      </c>
      <c r="M1718" s="19">
        <f t="shared" si="2041"/>
        <v>0.22301966147063063</v>
      </c>
      <c r="N1718" s="19">
        <f t="shared" si="2042"/>
        <v>5.1461786884348015</v>
      </c>
      <c r="O1718" s="19">
        <f t="shared" si="2043"/>
        <v>0.20584714753739206</v>
      </c>
      <c r="P1718" s="19">
        <f t="shared" si="2044"/>
        <v>0.42886680900802265</v>
      </c>
      <c r="Q1718" s="19">
        <f t="shared" si="2045"/>
        <v>2.6762359376475673</v>
      </c>
      <c r="R1718" s="19">
        <f t="shared" si="2046"/>
        <v>2.0070096884895725</v>
      </c>
      <c r="S1718" s="19">
        <f t="shared" si="2047"/>
        <v>4.6832456261371398</v>
      </c>
      <c r="T1718" s="19">
        <f t="shared" si="2048"/>
        <v>0.18732982504548559</v>
      </c>
      <c r="U1718" s="21">
        <f t="shared" si="2049"/>
        <v>10.721670225200567</v>
      </c>
    </row>
    <row r="1719" spans="1:21" ht="16" hidden="1" thickBot="1" x14ac:dyDescent="0.25">
      <c r="A1719" s="14">
        <v>2016</v>
      </c>
      <c r="B1719" s="15" t="s">
        <v>40</v>
      </c>
      <c r="C1719" s="16" t="s">
        <v>22</v>
      </c>
      <c r="D1719" s="16" t="str">
        <f t="shared" si="2038"/>
        <v>2016_2016 Sample Plot # 12_Avi</v>
      </c>
      <c r="E1719" s="17">
        <v>2.5999999999999996</v>
      </c>
      <c r="F1719" s="17">
        <f t="shared" si="2031"/>
        <v>1.7</v>
      </c>
      <c r="G1719" s="18">
        <v>170</v>
      </c>
      <c r="H1719" s="19">
        <f t="shared" si="2034"/>
        <v>2</v>
      </c>
      <c r="I1719" s="20">
        <f t="shared" si="2032"/>
        <v>200</v>
      </c>
      <c r="J1719" s="20">
        <v>628.4</v>
      </c>
      <c r="K1719" s="19">
        <f t="shared" si="2039"/>
        <v>0.84420419072091968</v>
      </c>
      <c r="L1719" s="19">
        <f t="shared" si="2040"/>
        <v>6.9856076675636594</v>
      </c>
      <c r="M1719" s="19">
        <f t="shared" si="2041"/>
        <v>0.27942430670254637</v>
      </c>
      <c r="N1719" s="19">
        <f t="shared" si="2042"/>
        <v>6.4477158771612579</v>
      </c>
      <c r="O1719" s="19">
        <f t="shared" si="2043"/>
        <v>0.25790863508645034</v>
      </c>
      <c r="P1719" s="19">
        <f t="shared" si="2044"/>
        <v>0.53733294178899671</v>
      </c>
      <c r="Q1719" s="19">
        <f t="shared" si="2045"/>
        <v>3.3530916804305564</v>
      </c>
      <c r="R1719" s="19">
        <f t="shared" si="2046"/>
        <v>2.5146091920928906</v>
      </c>
      <c r="S1719" s="19">
        <f t="shared" si="2047"/>
        <v>5.8677008725234465</v>
      </c>
      <c r="T1719" s="19">
        <f t="shared" si="2048"/>
        <v>0.23470803490093786</v>
      </c>
      <c r="U1719" s="21">
        <f t="shared" si="2049"/>
        <v>13.433323544724917</v>
      </c>
    </row>
    <row r="1720" spans="1:21" ht="16" hidden="1" thickBot="1" x14ac:dyDescent="0.25">
      <c r="A1720" s="14">
        <v>2016</v>
      </c>
      <c r="B1720" s="15" t="s">
        <v>40</v>
      </c>
      <c r="C1720" s="16" t="s">
        <v>22</v>
      </c>
      <c r="D1720" s="16" t="str">
        <f t="shared" si="2038"/>
        <v>2016_2016 Sample Plot # 12_Avi</v>
      </c>
      <c r="E1720" s="17">
        <v>2.6</v>
      </c>
      <c r="F1720" s="17">
        <f t="shared" si="2031"/>
        <v>1.8</v>
      </c>
      <c r="G1720" s="18">
        <v>180</v>
      </c>
      <c r="H1720" s="19">
        <f t="shared" si="2034"/>
        <v>1.6</v>
      </c>
      <c r="I1720" s="20">
        <f t="shared" si="2032"/>
        <v>160</v>
      </c>
      <c r="J1720" s="20">
        <v>502.71999999999997</v>
      </c>
      <c r="K1720" s="19">
        <f t="shared" si="2039"/>
        <v>0.63681676288367917</v>
      </c>
      <c r="L1720" s="19">
        <f t="shared" si="2040"/>
        <v>4.3332801046890328</v>
      </c>
      <c r="M1720" s="19">
        <f t="shared" si="2041"/>
        <v>0.17333120418756129</v>
      </c>
      <c r="N1720" s="19">
        <f t="shared" si="2042"/>
        <v>3.9996175366279774</v>
      </c>
      <c r="O1720" s="19">
        <f t="shared" si="2043"/>
        <v>0.15998470146511909</v>
      </c>
      <c r="P1720" s="19">
        <f t="shared" si="2044"/>
        <v>0.33331590565268038</v>
      </c>
      <c r="Q1720" s="19">
        <f t="shared" si="2045"/>
        <v>2.0799744502507358</v>
      </c>
      <c r="R1720" s="19">
        <f t="shared" si="2046"/>
        <v>1.5598508392849113</v>
      </c>
      <c r="S1720" s="19">
        <f t="shared" si="2047"/>
        <v>3.6398252895356471</v>
      </c>
      <c r="T1720" s="19">
        <f t="shared" si="2048"/>
        <v>0.14559301158142587</v>
      </c>
      <c r="U1720" s="21">
        <f t="shared" si="2049"/>
        <v>8.3328976413170111</v>
      </c>
    </row>
    <row r="1721" spans="1:21" ht="16" hidden="1" thickBot="1" x14ac:dyDescent="0.25">
      <c r="A1721" s="14">
        <v>2016</v>
      </c>
      <c r="B1721" s="15" t="s">
        <v>40</v>
      </c>
      <c r="C1721" s="16" t="s">
        <v>22</v>
      </c>
      <c r="D1721" s="16" t="str">
        <f t="shared" si="2038"/>
        <v>2016_2016 Sample Plot # 12_Avi</v>
      </c>
      <c r="E1721" s="17">
        <v>2.2999999999999998</v>
      </c>
      <c r="F1721" s="17">
        <f t="shared" si="2031"/>
        <v>1.6</v>
      </c>
      <c r="G1721" s="18">
        <v>160</v>
      </c>
      <c r="H1721" s="19">
        <f t="shared" si="2034"/>
        <v>1.9</v>
      </c>
      <c r="I1721" s="20">
        <f t="shared" si="2032"/>
        <v>190</v>
      </c>
      <c r="J1721" s="20">
        <v>596.98</v>
      </c>
      <c r="K1721" s="19">
        <f t="shared" si="2039"/>
        <v>0.79653270603905391</v>
      </c>
      <c r="L1721" s="19">
        <f t="shared" si="2040"/>
        <v>6.2594000071024007</v>
      </c>
      <c r="M1721" s="19">
        <f t="shared" si="2041"/>
        <v>0.25037600028409601</v>
      </c>
      <c r="N1721" s="19">
        <f t="shared" si="2042"/>
        <v>5.777426206555516</v>
      </c>
      <c r="O1721" s="19">
        <f t="shared" si="2043"/>
        <v>0.23109704826222066</v>
      </c>
      <c r="P1721" s="19">
        <f t="shared" si="2044"/>
        <v>0.48147304854631667</v>
      </c>
      <c r="Q1721" s="19">
        <f t="shared" si="2045"/>
        <v>3.0045120034091521</v>
      </c>
      <c r="R1721" s="19">
        <f t="shared" si="2046"/>
        <v>2.2531962205566511</v>
      </c>
      <c r="S1721" s="19">
        <f t="shared" si="2047"/>
        <v>5.2577082239658033</v>
      </c>
      <c r="T1721" s="19">
        <f t="shared" si="2048"/>
        <v>0.21030832895863213</v>
      </c>
      <c r="U1721" s="21">
        <f t="shared" si="2049"/>
        <v>12.036826213657918</v>
      </c>
    </row>
    <row r="1722" spans="1:21" ht="16" hidden="1" thickBot="1" x14ac:dyDescent="0.25">
      <c r="A1722" s="14">
        <v>2016</v>
      </c>
      <c r="B1722" s="15" t="s">
        <v>40</v>
      </c>
      <c r="C1722" s="16" t="s">
        <v>22</v>
      </c>
      <c r="D1722" s="16" t="str">
        <f t="shared" si="2038"/>
        <v>2016_2016 Sample Plot # 12_Avi</v>
      </c>
      <c r="E1722" s="17">
        <v>2.7</v>
      </c>
      <c r="F1722" s="17">
        <f t="shared" si="2031"/>
        <v>2.2000000000000002</v>
      </c>
      <c r="G1722" s="18">
        <v>220</v>
      </c>
      <c r="H1722" s="19">
        <f t="shared" si="2034"/>
        <v>1.9</v>
      </c>
      <c r="I1722" s="20">
        <f t="shared" si="2032"/>
        <v>190</v>
      </c>
      <c r="J1722" s="20">
        <v>596.98</v>
      </c>
      <c r="K1722" s="19">
        <f t="shared" si="2039"/>
        <v>0.79653270603905391</v>
      </c>
      <c r="L1722" s="19">
        <f t="shared" si="2040"/>
        <v>6.2594000071024007</v>
      </c>
      <c r="M1722" s="19">
        <f t="shared" si="2041"/>
        <v>0.25037600028409601</v>
      </c>
      <c r="N1722" s="19">
        <f t="shared" si="2042"/>
        <v>5.777426206555516</v>
      </c>
      <c r="O1722" s="19">
        <f t="shared" si="2043"/>
        <v>0.23109704826222066</v>
      </c>
      <c r="P1722" s="19">
        <f t="shared" si="2044"/>
        <v>0.48147304854631667</v>
      </c>
      <c r="Q1722" s="19">
        <f t="shared" si="2045"/>
        <v>3.0045120034091521</v>
      </c>
      <c r="R1722" s="19">
        <f t="shared" si="2046"/>
        <v>2.2531962205566511</v>
      </c>
      <c r="S1722" s="19">
        <f t="shared" si="2047"/>
        <v>5.2577082239658033</v>
      </c>
      <c r="T1722" s="19">
        <f t="shared" si="2048"/>
        <v>0.21030832895863213</v>
      </c>
      <c r="U1722" s="21">
        <f t="shared" si="2049"/>
        <v>12.036826213657918</v>
      </c>
    </row>
    <row r="1723" spans="1:21" ht="16" hidden="1" thickBot="1" x14ac:dyDescent="0.25">
      <c r="A1723" s="14">
        <v>2016</v>
      </c>
      <c r="B1723" s="15" t="s">
        <v>40</v>
      </c>
      <c r="C1723" s="16" t="s">
        <v>22</v>
      </c>
      <c r="D1723" s="16" t="str">
        <f t="shared" si="2038"/>
        <v>2016_2016 Sample Plot # 12_Avi</v>
      </c>
      <c r="E1723" s="17">
        <v>2.6</v>
      </c>
      <c r="F1723" s="17">
        <f t="shared" si="2031"/>
        <v>1.75</v>
      </c>
      <c r="G1723" s="18">
        <v>175</v>
      </c>
      <c r="H1723" s="19">
        <f t="shared" si="2034"/>
        <v>0.9</v>
      </c>
      <c r="I1723" s="20">
        <f t="shared" si="2032"/>
        <v>90</v>
      </c>
      <c r="J1723" s="20">
        <v>282.77999999999997</v>
      </c>
      <c r="K1723" s="19">
        <f t="shared" si="2039"/>
        <v>0.10207897020015526</v>
      </c>
      <c r="L1723" s="19">
        <f t="shared" si="2040"/>
        <v>1.2649663424809117</v>
      </c>
      <c r="M1723" s="19">
        <f t="shared" si="2041"/>
        <v>5.0598653699236468E-2</v>
      </c>
      <c r="N1723" s="19">
        <f t="shared" si="2042"/>
        <v>1.1675639341098816</v>
      </c>
      <c r="O1723" s="19">
        <f t="shared" si="2043"/>
        <v>4.6702557364395263E-2</v>
      </c>
      <c r="P1723" s="19">
        <f t="shared" si="2044"/>
        <v>9.7301211063631737E-2</v>
      </c>
      <c r="Q1723" s="19">
        <f t="shared" si="2045"/>
        <v>0.60718384439083761</v>
      </c>
      <c r="R1723" s="19">
        <f t="shared" si="2046"/>
        <v>0.45534993430285381</v>
      </c>
      <c r="S1723" s="19">
        <f t="shared" si="2047"/>
        <v>1.0625337786936915</v>
      </c>
      <c r="T1723" s="19">
        <f t="shared" si="2048"/>
        <v>4.2501351147747654E-2</v>
      </c>
      <c r="U1723" s="21">
        <f t="shared" si="2049"/>
        <v>2.4325302765907932</v>
      </c>
    </row>
    <row r="1724" spans="1:21" ht="16" hidden="1" thickBot="1" x14ac:dyDescent="0.25">
      <c r="A1724" s="14">
        <v>2016</v>
      </c>
      <c r="B1724" s="15" t="s">
        <v>40</v>
      </c>
      <c r="C1724" s="16" t="s">
        <v>22</v>
      </c>
      <c r="D1724" s="16" t="str">
        <f t="shared" si="2038"/>
        <v>2016_2016 Sample Plot # 12_Avi</v>
      </c>
      <c r="E1724" s="17">
        <v>1.9</v>
      </c>
      <c r="F1724" s="17">
        <f t="shared" si="2031"/>
        <v>2.2999999999999998</v>
      </c>
      <c r="G1724" s="18">
        <v>230</v>
      </c>
      <c r="H1724" s="19">
        <f t="shared" si="2034"/>
        <v>1.6</v>
      </c>
      <c r="I1724" s="20">
        <f t="shared" si="2032"/>
        <v>160</v>
      </c>
      <c r="J1724" s="20">
        <v>502.71999999999997</v>
      </c>
      <c r="K1724" s="19">
        <f t="shared" si="2039"/>
        <v>0.63681676288367917</v>
      </c>
      <c r="L1724" s="19">
        <f t="shared" si="2040"/>
        <v>4.3332801046890328</v>
      </c>
      <c r="M1724" s="19">
        <f t="shared" si="2041"/>
        <v>0.17333120418756129</v>
      </c>
      <c r="N1724" s="19">
        <f t="shared" si="2042"/>
        <v>3.9996175366279774</v>
      </c>
      <c r="O1724" s="19">
        <f t="shared" si="2043"/>
        <v>0.15998470146511909</v>
      </c>
      <c r="P1724" s="19">
        <f t="shared" si="2044"/>
        <v>0.33331590565268038</v>
      </c>
      <c r="Q1724" s="19">
        <f t="shared" si="2045"/>
        <v>2.0799744502507358</v>
      </c>
      <c r="R1724" s="19">
        <f t="shared" si="2046"/>
        <v>1.5598508392849113</v>
      </c>
      <c r="S1724" s="19">
        <f t="shared" si="2047"/>
        <v>3.6398252895356471</v>
      </c>
      <c r="T1724" s="19">
        <f t="shared" si="2048"/>
        <v>0.14559301158142587</v>
      </c>
      <c r="U1724" s="21">
        <f t="shared" si="2049"/>
        <v>8.3328976413170111</v>
      </c>
    </row>
    <row r="1725" spans="1:21" ht="16" hidden="1" thickBot="1" x14ac:dyDescent="0.25">
      <c r="A1725" s="14">
        <v>2016</v>
      </c>
      <c r="B1725" s="15" t="s">
        <v>40</v>
      </c>
      <c r="C1725" s="16" t="s">
        <v>22</v>
      </c>
      <c r="D1725" s="16" t="str">
        <f t="shared" si="2038"/>
        <v>2016_2016 Sample Plot # 12_Avi</v>
      </c>
      <c r="E1725" s="17">
        <v>3.3</v>
      </c>
      <c r="F1725" s="17">
        <f t="shared" si="2031"/>
        <v>1.85</v>
      </c>
      <c r="G1725" s="18">
        <v>185</v>
      </c>
      <c r="H1725" s="19">
        <f t="shared" si="2034"/>
        <v>2</v>
      </c>
      <c r="I1725" s="20">
        <f t="shared" si="2032"/>
        <v>200</v>
      </c>
      <c r="J1725" s="20">
        <v>628.4</v>
      </c>
      <c r="K1725" s="19">
        <f t="shared" si="2039"/>
        <v>0.84420419072091968</v>
      </c>
      <c r="L1725" s="19">
        <f t="shared" si="2040"/>
        <v>6.9856076675636594</v>
      </c>
      <c r="M1725" s="19">
        <f t="shared" si="2041"/>
        <v>0.27942430670254637</v>
      </c>
      <c r="N1725" s="19">
        <f t="shared" si="2042"/>
        <v>6.4477158771612579</v>
      </c>
      <c r="O1725" s="19">
        <f t="shared" si="2043"/>
        <v>0.25790863508645034</v>
      </c>
      <c r="P1725" s="19">
        <f t="shared" si="2044"/>
        <v>0.53733294178899671</v>
      </c>
      <c r="Q1725" s="19">
        <f t="shared" si="2045"/>
        <v>3.3530916804305564</v>
      </c>
      <c r="R1725" s="19">
        <f t="shared" si="2046"/>
        <v>2.5146091920928906</v>
      </c>
      <c r="S1725" s="19">
        <f t="shared" si="2047"/>
        <v>5.8677008725234465</v>
      </c>
      <c r="T1725" s="19">
        <f t="shared" si="2048"/>
        <v>0.23470803490093786</v>
      </c>
      <c r="U1725" s="21">
        <f t="shared" si="2049"/>
        <v>13.433323544724917</v>
      </c>
    </row>
    <row r="1726" spans="1:21" ht="16" hidden="1" thickBot="1" x14ac:dyDescent="0.25">
      <c r="A1726" s="14">
        <v>2016</v>
      </c>
      <c r="B1726" s="15" t="s">
        <v>40</v>
      </c>
      <c r="C1726" s="16" t="s">
        <v>22</v>
      </c>
      <c r="D1726" s="16" t="str">
        <f t="shared" si="2038"/>
        <v>2016_2016 Sample Plot # 12_Avi</v>
      </c>
      <c r="E1726" s="17">
        <v>2.6</v>
      </c>
      <c r="F1726" s="17">
        <f t="shared" si="2031"/>
        <v>2.1</v>
      </c>
      <c r="G1726" s="18">
        <v>210</v>
      </c>
      <c r="H1726" s="19">
        <f t="shared" si="2034"/>
        <v>1.6</v>
      </c>
      <c r="I1726" s="20">
        <f t="shared" si="2032"/>
        <v>160</v>
      </c>
      <c r="J1726" s="20">
        <v>502.71999999999997</v>
      </c>
      <c r="K1726" s="19">
        <f t="shared" si="2039"/>
        <v>0.63681676288367917</v>
      </c>
      <c r="L1726" s="19">
        <f t="shared" si="2040"/>
        <v>4.3332801046890328</v>
      </c>
      <c r="M1726" s="19">
        <f t="shared" si="2041"/>
        <v>0.17333120418756129</v>
      </c>
      <c r="N1726" s="19">
        <f t="shared" si="2042"/>
        <v>3.9996175366279774</v>
      </c>
      <c r="O1726" s="19">
        <f t="shared" si="2043"/>
        <v>0.15998470146511909</v>
      </c>
      <c r="P1726" s="19">
        <f t="shared" si="2044"/>
        <v>0.33331590565268038</v>
      </c>
      <c r="Q1726" s="19">
        <f t="shared" si="2045"/>
        <v>2.0799744502507358</v>
      </c>
      <c r="R1726" s="19">
        <f t="shared" si="2046"/>
        <v>1.5598508392849113</v>
      </c>
      <c r="S1726" s="19">
        <f t="shared" si="2047"/>
        <v>3.6398252895356471</v>
      </c>
      <c r="T1726" s="19">
        <f t="shared" si="2048"/>
        <v>0.14559301158142587</v>
      </c>
      <c r="U1726" s="21">
        <f t="shared" si="2049"/>
        <v>8.3328976413170111</v>
      </c>
    </row>
    <row r="1727" spans="1:21" ht="16" hidden="1" thickBot="1" x14ac:dyDescent="0.25">
      <c r="A1727" s="14">
        <v>2016</v>
      </c>
      <c r="B1727" s="15" t="s">
        <v>40</v>
      </c>
      <c r="C1727" s="16" t="s">
        <v>22</v>
      </c>
      <c r="D1727" s="16" t="str">
        <f t="shared" si="2038"/>
        <v>2016_2016 Sample Plot # 12_Avi</v>
      </c>
      <c r="E1727" s="17">
        <v>2.8</v>
      </c>
      <c r="F1727" s="17">
        <f t="shared" si="2031"/>
        <v>1.8</v>
      </c>
      <c r="G1727" s="18">
        <v>180</v>
      </c>
      <c r="H1727" s="19">
        <f t="shared" si="2034"/>
        <v>1.4</v>
      </c>
      <c r="I1727" s="20">
        <f t="shared" si="2032"/>
        <v>140</v>
      </c>
      <c r="J1727" s="20">
        <v>439.88</v>
      </c>
      <c r="K1727" s="19">
        <f t="shared" si="2039"/>
        <v>0.51271399635142934</v>
      </c>
      <c r="L1727" s="19">
        <f t="shared" si="2040"/>
        <v>3.2562219261944847</v>
      </c>
      <c r="M1727" s="19">
        <f t="shared" si="2041"/>
        <v>0.13024887704777938</v>
      </c>
      <c r="N1727" s="19">
        <f t="shared" si="2042"/>
        <v>3.0054928378775094</v>
      </c>
      <c r="O1727" s="19">
        <f t="shared" si="2043"/>
        <v>0.12021971351510038</v>
      </c>
      <c r="P1727" s="19">
        <f t="shared" si="2044"/>
        <v>0.25046859056287973</v>
      </c>
      <c r="Q1727" s="19">
        <f t="shared" si="2045"/>
        <v>1.5629865245733525</v>
      </c>
      <c r="R1727" s="19">
        <f t="shared" si="2046"/>
        <v>1.1721422067722287</v>
      </c>
      <c r="S1727" s="19">
        <f t="shared" si="2047"/>
        <v>2.735128731345581</v>
      </c>
      <c r="T1727" s="19">
        <f t="shared" si="2048"/>
        <v>0.10940514925382323</v>
      </c>
      <c r="U1727" s="21">
        <f t="shared" si="2049"/>
        <v>6.2617147640719946</v>
      </c>
    </row>
    <row r="1728" spans="1:21" ht="16" hidden="1" thickBot="1" x14ac:dyDescent="0.25">
      <c r="A1728" s="14">
        <v>2016</v>
      </c>
      <c r="B1728" s="15" t="s">
        <v>40</v>
      </c>
      <c r="C1728" s="16" t="s">
        <v>22</v>
      </c>
      <c r="D1728" s="16" t="str">
        <f t="shared" si="2038"/>
        <v>2016_2016 Sample Plot # 12_Avi</v>
      </c>
      <c r="E1728" s="17">
        <v>2.8</v>
      </c>
      <c r="F1728" s="17">
        <f t="shared" si="2031"/>
        <v>1.9</v>
      </c>
      <c r="G1728" s="18">
        <v>190</v>
      </c>
      <c r="H1728" s="19">
        <f t="shared" si="2034"/>
        <v>1.5</v>
      </c>
      <c r="I1728" s="20">
        <f t="shared" si="2032"/>
        <v>150</v>
      </c>
      <c r="J1728" s="20">
        <v>471.3</v>
      </c>
      <c r="K1728" s="19">
        <f t="shared" si="2039"/>
        <v>0.57683529437915793</v>
      </c>
      <c r="L1728" s="19">
        <f t="shared" si="2040"/>
        <v>3.7742902430969441</v>
      </c>
      <c r="M1728" s="19">
        <f t="shared" si="2041"/>
        <v>0.15097160972387774</v>
      </c>
      <c r="N1728" s="19">
        <f t="shared" si="2042"/>
        <v>3.4836698943784796</v>
      </c>
      <c r="O1728" s="19">
        <f t="shared" si="2043"/>
        <v>0.1393467957751392</v>
      </c>
      <c r="P1728" s="19">
        <f t="shared" si="2044"/>
        <v>0.29031840549901694</v>
      </c>
      <c r="Q1728" s="19">
        <f t="shared" si="2045"/>
        <v>1.8116593166865331</v>
      </c>
      <c r="R1728" s="19">
        <f t="shared" si="2046"/>
        <v>1.358631258807607</v>
      </c>
      <c r="S1728" s="19">
        <f t="shared" si="2047"/>
        <v>3.17029057549414</v>
      </c>
      <c r="T1728" s="19">
        <f t="shared" si="2048"/>
        <v>0.12681162301976559</v>
      </c>
      <c r="U1728" s="21">
        <f t="shared" si="2049"/>
        <v>7.2579601374754237</v>
      </c>
    </row>
    <row r="1729" spans="1:21" ht="16" hidden="1" thickBot="1" x14ac:dyDescent="0.25">
      <c r="A1729" s="14">
        <v>2016</v>
      </c>
      <c r="B1729" s="15" t="s">
        <v>40</v>
      </c>
      <c r="C1729" s="16" t="s">
        <v>22</v>
      </c>
      <c r="D1729" s="16" t="str">
        <f t="shared" si="2038"/>
        <v>2016_2016 Sample Plot # 12_Avi</v>
      </c>
      <c r="E1729" s="17">
        <v>3.2</v>
      </c>
      <c r="F1729" s="17">
        <f t="shared" si="2031"/>
        <v>2.1</v>
      </c>
      <c r="G1729" s="18">
        <v>210</v>
      </c>
      <c r="H1729" s="19">
        <f t="shared" si="2034"/>
        <v>2</v>
      </c>
      <c r="I1729" s="20">
        <f t="shared" si="2032"/>
        <v>200</v>
      </c>
      <c r="J1729" s="20">
        <v>628.4</v>
      </c>
      <c r="K1729" s="19">
        <f t="shared" si="2039"/>
        <v>0.84420419072091968</v>
      </c>
      <c r="L1729" s="19">
        <f t="shared" si="2040"/>
        <v>6.9856076675636594</v>
      </c>
      <c r="M1729" s="19">
        <f t="shared" si="2041"/>
        <v>0.27942430670254637</v>
      </c>
      <c r="N1729" s="19">
        <f t="shared" si="2042"/>
        <v>6.4477158771612579</v>
      </c>
      <c r="O1729" s="19">
        <f t="shared" si="2043"/>
        <v>0.25790863508645034</v>
      </c>
      <c r="P1729" s="19">
        <f t="shared" si="2044"/>
        <v>0.53733294178899671</v>
      </c>
      <c r="Q1729" s="19">
        <f t="shared" si="2045"/>
        <v>3.3530916804305564</v>
      </c>
      <c r="R1729" s="19">
        <f t="shared" si="2046"/>
        <v>2.5146091920928906</v>
      </c>
      <c r="S1729" s="19">
        <f t="shared" si="2047"/>
        <v>5.8677008725234465</v>
      </c>
      <c r="T1729" s="19">
        <f t="shared" si="2048"/>
        <v>0.23470803490093786</v>
      </c>
      <c r="U1729" s="21">
        <f t="shared" si="2049"/>
        <v>13.433323544724917</v>
      </c>
    </row>
    <row r="1730" spans="1:21" ht="16" hidden="1" thickBot="1" x14ac:dyDescent="0.25">
      <c r="A1730" s="14">
        <v>2016</v>
      </c>
      <c r="B1730" s="15" t="s">
        <v>40</v>
      </c>
      <c r="C1730" s="16" t="s">
        <v>22</v>
      </c>
      <c r="D1730" s="16" t="str">
        <f t="shared" si="2038"/>
        <v>2016_2016 Sample Plot # 12_Avi</v>
      </c>
      <c r="E1730" s="17">
        <v>2.2000000000000002</v>
      </c>
      <c r="F1730" s="17">
        <f t="shared" si="2031"/>
        <v>1.7</v>
      </c>
      <c r="G1730" s="18">
        <v>170</v>
      </c>
      <c r="H1730" s="19">
        <f t="shared" si="2034"/>
        <v>1.8</v>
      </c>
      <c r="I1730" s="20">
        <f t="shared" si="2032"/>
        <v>180</v>
      </c>
      <c r="J1730" s="20">
        <v>565.55999999999995</v>
      </c>
      <c r="K1730" s="19">
        <f t="shared" si="2039"/>
        <v>0.74628316092107494</v>
      </c>
      <c r="L1730" s="19">
        <f t="shared" si="2040"/>
        <v>5.5754915367657656</v>
      </c>
      <c r="M1730" s="19">
        <f t="shared" si="2041"/>
        <v>0.22301966147063063</v>
      </c>
      <c r="N1730" s="19">
        <f t="shared" si="2042"/>
        <v>5.1461786884348015</v>
      </c>
      <c r="O1730" s="19">
        <f t="shared" si="2043"/>
        <v>0.20584714753739206</v>
      </c>
      <c r="P1730" s="19">
        <f t="shared" si="2044"/>
        <v>0.42886680900802265</v>
      </c>
      <c r="Q1730" s="19">
        <f t="shared" si="2045"/>
        <v>2.6762359376475673</v>
      </c>
      <c r="R1730" s="19">
        <f t="shared" si="2046"/>
        <v>2.0070096884895725</v>
      </c>
      <c r="S1730" s="19">
        <f t="shared" si="2047"/>
        <v>4.6832456261371398</v>
      </c>
      <c r="T1730" s="19">
        <f t="shared" si="2048"/>
        <v>0.18732982504548559</v>
      </c>
      <c r="U1730" s="21">
        <f t="shared" si="2049"/>
        <v>10.721670225200567</v>
      </c>
    </row>
    <row r="1731" spans="1:21" ht="16" hidden="1" thickBot="1" x14ac:dyDescent="0.25">
      <c r="A1731" s="14">
        <v>2016</v>
      </c>
      <c r="B1731" s="15" t="s">
        <v>40</v>
      </c>
      <c r="C1731" s="16" t="s">
        <v>22</v>
      </c>
      <c r="D1731" s="16" t="str">
        <f t="shared" si="2038"/>
        <v>2016_2016 Sample Plot # 12_Avi</v>
      </c>
      <c r="E1731" s="17">
        <v>2.6</v>
      </c>
      <c r="F1731" s="17">
        <f t="shared" si="2031"/>
        <v>1.5</v>
      </c>
      <c r="G1731" s="18">
        <v>150</v>
      </c>
      <c r="H1731" s="19">
        <f t="shared" si="2034"/>
        <v>1.7</v>
      </c>
      <c r="I1731" s="20">
        <f t="shared" si="2032"/>
        <v>170</v>
      </c>
      <c r="J1731" s="20">
        <v>534.14</v>
      </c>
      <c r="K1731" s="19">
        <f t="shared" si="2039"/>
        <v>0.69316069174950612</v>
      </c>
      <c r="L1731" s="19">
        <f t="shared" si="2040"/>
        <v>4.9335631519510104</v>
      </c>
      <c r="M1731" s="19">
        <f t="shared" si="2041"/>
        <v>0.1973425260780404</v>
      </c>
      <c r="N1731" s="19">
        <f t="shared" si="2042"/>
        <v>4.5536787892507826</v>
      </c>
      <c r="O1731" s="19">
        <f t="shared" si="2043"/>
        <v>0.18214715157003131</v>
      </c>
      <c r="P1731" s="19">
        <f t="shared" si="2044"/>
        <v>0.37948967764807173</v>
      </c>
      <c r="Q1731" s="19">
        <f t="shared" si="2045"/>
        <v>2.3681103129364849</v>
      </c>
      <c r="R1731" s="19">
        <f t="shared" si="2046"/>
        <v>1.7759347278078053</v>
      </c>
      <c r="S1731" s="19">
        <f t="shared" si="2047"/>
        <v>4.1440450407442899</v>
      </c>
      <c r="T1731" s="19">
        <f t="shared" si="2048"/>
        <v>0.16576180162977158</v>
      </c>
      <c r="U1731" s="21">
        <f t="shared" si="2049"/>
        <v>9.487241941201793</v>
      </c>
    </row>
    <row r="1732" spans="1:21" ht="16" hidden="1" thickBot="1" x14ac:dyDescent="0.25">
      <c r="A1732" s="14">
        <v>2016</v>
      </c>
      <c r="B1732" s="15" t="s">
        <v>40</v>
      </c>
      <c r="C1732" s="16" t="s">
        <v>22</v>
      </c>
      <c r="D1732" s="16" t="str">
        <f t="shared" si="2038"/>
        <v>2016_2016 Sample Plot # 12_Avi</v>
      </c>
      <c r="E1732" s="17">
        <v>3.0999999999999996</v>
      </c>
      <c r="F1732" s="17">
        <f t="shared" si="2031"/>
        <v>1.9</v>
      </c>
      <c r="G1732" s="18">
        <v>190</v>
      </c>
      <c r="H1732" s="19">
        <f t="shared" si="2034"/>
        <v>1.6</v>
      </c>
      <c r="I1732" s="20">
        <f t="shared" si="2032"/>
        <v>160</v>
      </c>
      <c r="J1732" s="20">
        <v>502.71999999999997</v>
      </c>
      <c r="K1732" s="19">
        <f t="shared" si="2039"/>
        <v>0.63681676288367917</v>
      </c>
      <c r="L1732" s="19">
        <f t="shared" si="2040"/>
        <v>4.3332801046890328</v>
      </c>
      <c r="M1732" s="19">
        <f t="shared" si="2041"/>
        <v>0.17333120418756129</v>
      </c>
      <c r="N1732" s="19">
        <f t="shared" si="2042"/>
        <v>3.9996175366279774</v>
      </c>
      <c r="O1732" s="19">
        <f t="shared" si="2043"/>
        <v>0.15998470146511909</v>
      </c>
      <c r="P1732" s="19">
        <f t="shared" si="2044"/>
        <v>0.33331590565268038</v>
      </c>
      <c r="Q1732" s="19">
        <f t="shared" si="2045"/>
        <v>2.0799744502507358</v>
      </c>
      <c r="R1732" s="19">
        <f t="shared" si="2046"/>
        <v>1.5598508392849113</v>
      </c>
      <c r="S1732" s="19">
        <f t="shared" si="2047"/>
        <v>3.6398252895356471</v>
      </c>
      <c r="T1732" s="19">
        <f t="shared" si="2048"/>
        <v>0.14559301158142587</v>
      </c>
      <c r="U1732" s="21">
        <f t="shared" si="2049"/>
        <v>8.3328976413170111</v>
      </c>
    </row>
    <row r="1733" spans="1:21" ht="16" hidden="1" thickBot="1" x14ac:dyDescent="0.25">
      <c r="A1733" s="14">
        <v>2016</v>
      </c>
      <c r="B1733" s="15" t="s">
        <v>40</v>
      </c>
      <c r="C1733" s="16" t="s">
        <v>22</v>
      </c>
      <c r="D1733" s="16" t="str">
        <f t="shared" si="2038"/>
        <v>2016_2016 Sample Plot # 12_Avi</v>
      </c>
      <c r="E1733" s="17">
        <v>1.2</v>
      </c>
      <c r="F1733" s="17">
        <f t="shared" si="2031"/>
        <v>1.1000000000000001</v>
      </c>
      <c r="G1733" s="18">
        <v>110</v>
      </c>
      <c r="H1733" s="19">
        <f t="shared" si="2034"/>
        <v>0.8</v>
      </c>
      <c r="I1733" s="20">
        <f t="shared" si="2032"/>
        <v>80</v>
      </c>
      <c r="J1733" s="20">
        <v>251.35999999999999</v>
      </c>
      <c r="K1733" s="19">
        <f t="shared" si="2039"/>
        <v>-7.3874278372406399E-3</v>
      </c>
      <c r="L1733" s="19">
        <f t="shared" si="2040"/>
        <v>0.98313367509001193</v>
      </c>
      <c r="M1733" s="19">
        <f t="shared" si="2041"/>
        <v>3.9325347003600478E-2</v>
      </c>
      <c r="N1733" s="19">
        <f t="shared" si="2042"/>
        <v>0.90743238210808108</v>
      </c>
      <c r="O1733" s="19">
        <f t="shared" si="2043"/>
        <v>3.6297295284323239E-2</v>
      </c>
      <c r="P1733" s="19">
        <f t="shared" si="2044"/>
        <v>7.5622642287923716E-2</v>
      </c>
      <c r="Q1733" s="19">
        <f t="shared" si="2045"/>
        <v>0.47190416404320573</v>
      </c>
      <c r="R1733" s="19">
        <f t="shared" si="2046"/>
        <v>0.35389862902215163</v>
      </c>
      <c r="S1733" s="19">
        <f t="shared" si="2047"/>
        <v>0.82580279306535731</v>
      </c>
      <c r="T1733" s="19">
        <f t="shared" si="2048"/>
        <v>3.3032111722614291E-2</v>
      </c>
      <c r="U1733" s="21">
        <f t="shared" si="2049"/>
        <v>1.8905660571980931</v>
      </c>
    </row>
    <row r="1734" spans="1:21" ht="16" hidden="1" thickBot="1" x14ac:dyDescent="0.25">
      <c r="A1734" s="14">
        <v>2016</v>
      </c>
      <c r="B1734" s="15" t="s">
        <v>40</v>
      </c>
      <c r="C1734" s="16" t="s">
        <v>22</v>
      </c>
      <c r="D1734" s="16" t="str">
        <f t="shared" si="2038"/>
        <v>2016_2016 Sample Plot # 12_Avi</v>
      </c>
      <c r="E1734" s="17">
        <v>3.4000000000000004</v>
      </c>
      <c r="F1734" s="17">
        <f t="shared" si="2031"/>
        <v>2.4</v>
      </c>
      <c r="G1734" s="18">
        <v>240</v>
      </c>
      <c r="H1734" s="19">
        <f t="shared" si="2034"/>
        <v>2.6</v>
      </c>
      <c r="I1734" s="20">
        <f t="shared" si="2032"/>
        <v>260</v>
      </c>
      <c r="J1734" s="20">
        <v>816.92</v>
      </c>
      <c r="K1734" s="19">
        <f t="shared" si="2039"/>
        <v>1.0880429646575505</v>
      </c>
      <c r="L1734" s="19">
        <f t="shared" si="2040"/>
        <v>12.247373562691473</v>
      </c>
      <c r="M1734" s="19">
        <f t="shared" si="2041"/>
        <v>0.48989494250765891</v>
      </c>
      <c r="N1734" s="19">
        <f t="shared" si="2042"/>
        <v>11.30432579836423</v>
      </c>
      <c r="O1734" s="19">
        <f t="shared" si="2043"/>
        <v>0.4521730319345692</v>
      </c>
      <c r="P1734" s="19">
        <f t="shared" si="2044"/>
        <v>0.94206797444222812</v>
      </c>
      <c r="Q1734" s="19">
        <f t="shared" si="2045"/>
        <v>5.8787393100919072</v>
      </c>
      <c r="R1734" s="19">
        <f t="shared" si="2046"/>
        <v>4.4086870613620501</v>
      </c>
      <c r="S1734" s="19">
        <f t="shared" si="2047"/>
        <v>10.287426371453957</v>
      </c>
      <c r="T1734" s="19">
        <f t="shared" si="2048"/>
        <v>0.4114970548581583</v>
      </c>
      <c r="U1734" s="21">
        <f t="shared" si="2049"/>
        <v>23.551699361055704</v>
      </c>
    </row>
    <row r="1735" spans="1:21" ht="16" hidden="1" thickBot="1" x14ac:dyDescent="0.25">
      <c r="A1735" s="14">
        <v>2016</v>
      </c>
      <c r="B1735" s="15" t="s">
        <v>40</v>
      </c>
      <c r="C1735" s="16" t="s">
        <v>22</v>
      </c>
      <c r="D1735" s="16" t="str">
        <f t="shared" si="2038"/>
        <v>2016_2016 Sample Plot # 12_Avi</v>
      </c>
      <c r="E1735" s="17">
        <v>2.7</v>
      </c>
      <c r="F1735" s="17">
        <f t="shared" si="2031"/>
        <v>2.1</v>
      </c>
      <c r="G1735" s="18">
        <v>210</v>
      </c>
      <c r="H1735" s="19">
        <f t="shared" si="2034"/>
        <v>1.6</v>
      </c>
      <c r="I1735" s="20">
        <f t="shared" si="2032"/>
        <v>160</v>
      </c>
      <c r="J1735" s="20">
        <v>502.71999999999997</v>
      </c>
      <c r="K1735" s="19">
        <f t="shared" si="2039"/>
        <v>0.63681676288367917</v>
      </c>
      <c r="L1735" s="19">
        <f t="shared" si="2040"/>
        <v>4.3332801046890328</v>
      </c>
      <c r="M1735" s="19">
        <f t="shared" si="2041"/>
        <v>0.17333120418756129</v>
      </c>
      <c r="N1735" s="19">
        <f t="shared" si="2042"/>
        <v>3.9996175366279774</v>
      </c>
      <c r="O1735" s="19">
        <f t="shared" si="2043"/>
        <v>0.15998470146511909</v>
      </c>
      <c r="P1735" s="19">
        <f t="shared" si="2044"/>
        <v>0.33331590565268038</v>
      </c>
      <c r="Q1735" s="19">
        <f t="shared" si="2045"/>
        <v>2.0799744502507358</v>
      </c>
      <c r="R1735" s="19">
        <f t="shared" si="2046"/>
        <v>1.5598508392849113</v>
      </c>
      <c r="S1735" s="19">
        <f t="shared" si="2047"/>
        <v>3.6398252895356471</v>
      </c>
      <c r="T1735" s="19">
        <f t="shared" si="2048"/>
        <v>0.14559301158142587</v>
      </c>
      <c r="U1735" s="21">
        <f t="shared" si="2049"/>
        <v>8.3328976413170111</v>
      </c>
    </row>
    <row r="1736" spans="1:21" ht="16" hidden="1" thickBot="1" x14ac:dyDescent="0.25">
      <c r="A1736" s="14">
        <v>2016</v>
      </c>
      <c r="B1736" s="15" t="s">
        <v>40</v>
      </c>
      <c r="C1736" s="16" t="s">
        <v>22</v>
      </c>
      <c r="D1736" s="16" t="str">
        <f t="shared" si="2038"/>
        <v>2016_2016 Sample Plot # 12_Avi</v>
      </c>
      <c r="E1736" s="17">
        <v>2.7</v>
      </c>
      <c r="F1736" s="17">
        <f t="shared" si="2031"/>
        <v>2.2999999999999998</v>
      </c>
      <c r="G1736" s="18">
        <v>230</v>
      </c>
      <c r="H1736" s="19">
        <f t="shared" si="2034"/>
        <v>1.9</v>
      </c>
      <c r="I1736" s="20">
        <f t="shared" si="2032"/>
        <v>190</v>
      </c>
      <c r="J1736" s="20">
        <v>596.98</v>
      </c>
      <c r="K1736" s="19">
        <f t="shared" si="2039"/>
        <v>0.79653270603905391</v>
      </c>
      <c r="L1736" s="19">
        <f t="shared" si="2040"/>
        <v>6.2594000071024007</v>
      </c>
      <c r="M1736" s="19">
        <f t="shared" si="2041"/>
        <v>0.25037600028409601</v>
      </c>
      <c r="N1736" s="19">
        <f t="shared" si="2042"/>
        <v>5.777426206555516</v>
      </c>
      <c r="O1736" s="19">
        <f t="shared" si="2043"/>
        <v>0.23109704826222066</v>
      </c>
      <c r="P1736" s="19">
        <f t="shared" si="2044"/>
        <v>0.48147304854631667</v>
      </c>
      <c r="Q1736" s="19">
        <f t="shared" si="2045"/>
        <v>3.0045120034091521</v>
      </c>
      <c r="R1736" s="19">
        <f t="shared" si="2046"/>
        <v>2.2531962205566511</v>
      </c>
      <c r="S1736" s="19">
        <f t="shared" si="2047"/>
        <v>5.2577082239658033</v>
      </c>
      <c r="T1736" s="19">
        <f t="shared" si="2048"/>
        <v>0.21030832895863213</v>
      </c>
      <c r="U1736" s="21">
        <f t="shared" si="2049"/>
        <v>12.036826213657918</v>
      </c>
    </row>
    <row r="1737" spans="1:21" ht="16" hidden="1" thickBot="1" x14ac:dyDescent="0.25">
      <c r="A1737" s="14">
        <v>2016</v>
      </c>
      <c r="B1737" s="15" t="s">
        <v>40</v>
      </c>
      <c r="C1737" s="16" t="s">
        <v>22</v>
      </c>
      <c r="D1737" s="16" t="str">
        <f t="shared" si="2038"/>
        <v>2016_2016 Sample Plot # 12_Avi</v>
      </c>
      <c r="E1737" s="17">
        <v>3.2</v>
      </c>
      <c r="F1737" s="17">
        <f t="shared" si="2031"/>
        <v>1.9</v>
      </c>
      <c r="G1737" s="18">
        <v>190</v>
      </c>
      <c r="H1737" s="19">
        <f t="shared" si="2034"/>
        <v>1.4</v>
      </c>
      <c r="I1737" s="20">
        <f t="shared" si="2032"/>
        <v>140</v>
      </c>
      <c r="J1737" s="20">
        <v>439.88</v>
      </c>
      <c r="K1737" s="19">
        <f t="shared" si="2039"/>
        <v>0.51271399635142934</v>
      </c>
      <c r="L1737" s="19">
        <f t="shared" si="2040"/>
        <v>3.2562219261944847</v>
      </c>
      <c r="M1737" s="19">
        <f t="shared" si="2041"/>
        <v>0.13024887704777938</v>
      </c>
      <c r="N1737" s="19">
        <f t="shared" si="2042"/>
        <v>3.0054928378775094</v>
      </c>
      <c r="O1737" s="19">
        <f t="shared" si="2043"/>
        <v>0.12021971351510038</v>
      </c>
      <c r="P1737" s="19">
        <f t="shared" si="2044"/>
        <v>0.25046859056287973</v>
      </c>
      <c r="Q1737" s="19">
        <f t="shared" si="2045"/>
        <v>1.5629865245733525</v>
      </c>
      <c r="R1737" s="19">
        <f t="shared" si="2046"/>
        <v>1.1721422067722287</v>
      </c>
      <c r="S1737" s="19">
        <f t="shared" si="2047"/>
        <v>2.735128731345581</v>
      </c>
      <c r="T1737" s="19">
        <f t="shared" si="2048"/>
        <v>0.10940514925382323</v>
      </c>
      <c r="U1737" s="21">
        <f t="shared" si="2049"/>
        <v>6.2617147640719946</v>
      </c>
    </row>
    <row r="1738" spans="1:21" ht="16" hidden="1" thickBot="1" x14ac:dyDescent="0.25">
      <c r="A1738" s="14">
        <v>2016</v>
      </c>
      <c r="B1738" s="15" t="s">
        <v>40</v>
      </c>
      <c r="C1738" s="16" t="s">
        <v>22</v>
      </c>
      <c r="D1738" s="16" t="str">
        <f t="shared" si="2038"/>
        <v>2016_2016 Sample Plot # 12_Avi</v>
      </c>
      <c r="E1738" s="17">
        <v>1.3</v>
      </c>
      <c r="F1738" s="17">
        <f t="shared" si="2031"/>
        <v>1</v>
      </c>
      <c r="G1738" s="18">
        <v>100</v>
      </c>
      <c r="H1738" s="19">
        <f t="shared" si="2034"/>
        <v>0.8</v>
      </c>
      <c r="I1738" s="20">
        <f t="shared" si="2032"/>
        <v>80</v>
      </c>
      <c r="J1738" s="20">
        <v>251.35999999999999</v>
      </c>
      <c r="K1738" s="19">
        <f t="shared" si="2039"/>
        <v>-7.3874278372406399E-3</v>
      </c>
      <c r="L1738" s="19">
        <f t="shared" si="2040"/>
        <v>0.98313367509001193</v>
      </c>
      <c r="M1738" s="19">
        <f t="shared" si="2041"/>
        <v>3.9325347003600478E-2</v>
      </c>
      <c r="N1738" s="19">
        <f t="shared" si="2042"/>
        <v>0.90743238210808108</v>
      </c>
      <c r="O1738" s="19">
        <f t="shared" si="2043"/>
        <v>3.6297295284323239E-2</v>
      </c>
      <c r="P1738" s="19">
        <f t="shared" si="2044"/>
        <v>7.5622642287923716E-2</v>
      </c>
      <c r="Q1738" s="19">
        <f t="shared" si="2045"/>
        <v>0.47190416404320573</v>
      </c>
      <c r="R1738" s="19">
        <f t="shared" si="2046"/>
        <v>0.35389862902215163</v>
      </c>
      <c r="S1738" s="19">
        <f t="shared" si="2047"/>
        <v>0.82580279306535731</v>
      </c>
      <c r="T1738" s="19">
        <f t="shared" si="2048"/>
        <v>3.3032111722614291E-2</v>
      </c>
      <c r="U1738" s="21">
        <f t="shared" si="2049"/>
        <v>1.8905660571980931</v>
      </c>
    </row>
    <row r="1739" spans="1:21" ht="16" hidden="1" thickBot="1" x14ac:dyDescent="0.25">
      <c r="A1739" s="14">
        <v>2016</v>
      </c>
      <c r="B1739" s="15" t="s">
        <v>40</v>
      </c>
      <c r="C1739" s="16" t="s">
        <v>22</v>
      </c>
      <c r="D1739" s="16" t="str">
        <f t="shared" si="2038"/>
        <v>2016_2016 Sample Plot # 12_Avi</v>
      </c>
      <c r="E1739" s="17">
        <v>2.6</v>
      </c>
      <c r="F1739" s="17">
        <f t="shared" si="2031"/>
        <v>1.4</v>
      </c>
      <c r="G1739" s="18">
        <v>140</v>
      </c>
      <c r="H1739" s="19">
        <f t="shared" si="2034"/>
        <v>1.6</v>
      </c>
      <c r="I1739" s="20">
        <f t="shared" si="2032"/>
        <v>160</v>
      </c>
      <c r="J1739" s="20">
        <v>502.71999999999997</v>
      </c>
      <c r="K1739" s="19">
        <f t="shared" si="2039"/>
        <v>0.63681676288367917</v>
      </c>
      <c r="L1739" s="19">
        <f t="shared" si="2040"/>
        <v>4.3332801046890328</v>
      </c>
      <c r="M1739" s="19">
        <f t="shared" si="2041"/>
        <v>0.17333120418756129</v>
      </c>
      <c r="N1739" s="19">
        <f t="shared" si="2042"/>
        <v>3.9996175366279774</v>
      </c>
      <c r="O1739" s="19">
        <f t="shared" si="2043"/>
        <v>0.15998470146511909</v>
      </c>
      <c r="P1739" s="19">
        <f t="shared" si="2044"/>
        <v>0.33331590565268038</v>
      </c>
      <c r="Q1739" s="19">
        <f t="shared" si="2045"/>
        <v>2.0799744502507358</v>
      </c>
      <c r="R1739" s="19">
        <f t="shared" si="2046"/>
        <v>1.5598508392849113</v>
      </c>
      <c r="S1739" s="19">
        <f t="shared" si="2047"/>
        <v>3.6398252895356471</v>
      </c>
      <c r="T1739" s="19">
        <f t="shared" si="2048"/>
        <v>0.14559301158142587</v>
      </c>
      <c r="U1739" s="21">
        <f t="shared" si="2049"/>
        <v>8.3328976413170111</v>
      </c>
    </row>
    <row r="1740" spans="1:21" ht="16" hidden="1" thickBot="1" x14ac:dyDescent="0.25">
      <c r="A1740" s="14">
        <v>2016</v>
      </c>
      <c r="B1740" s="15" t="s">
        <v>40</v>
      </c>
      <c r="C1740" s="16" t="s">
        <v>22</v>
      </c>
      <c r="D1740" s="16" t="str">
        <f t="shared" ref="D1740:D1771" si="2050">A1740&amp;"_"&amp;B1740&amp;"_"&amp;C1740</f>
        <v>2016_2016 Sample Plot # 12_Avi</v>
      </c>
      <c r="E1740" s="17">
        <v>3.3</v>
      </c>
      <c r="F1740" s="17">
        <f t="shared" si="2031"/>
        <v>2.9</v>
      </c>
      <c r="G1740" s="18">
        <v>290</v>
      </c>
      <c r="H1740" s="19">
        <f t="shared" si="2034"/>
        <v>2.2000000000000002</v>
      </c>
      <c r="I1740" s="20">
        <f t="shared" si="2032"/>
        <v>220</v>
      </c>
      <c r="J1740" s="20">
        <v>691.24</v>
      </c>
      <c r="K1740" s="19">
        <f t="shared" si="2039"/>
        <v>0.93278453695952135</v>
      </c>
      <c r="L1740" s="19">
        <f t="shared" si="2040"/>
        <v>8.5661275537022217</v>
      </c>
      <c r="M1740" s="19">
        <f t="shared" si="2041"/>
        <v>0.34264510214808885</v>
      </c>
      <c r="N1740" s="19">
        <f t="shared" si="2042"/>
        <v>7.9065357320671508</v>
      </c>
      <c r="O1740" s="19">
        <f t="shared" si="2043"/>
        <v>0.31626142928268602</v>
      </c>
      <c r="P1740" s="19">
        <f t="shared" si="2044"/>
        <v>0.65890653143077493</v>
      </c>
      <c r="Q1740" s="19">
        <f t="shared" si="2045"/>
        <v>4.1117412257770667</v>
      </c>
      <c r="R1740" s="19">
        <f t="shared" si="2046"/>
        <v>3.0835489355061889</v>
      </c>
      <c r="S1740" s="19">
        <f t="shared" si="2047"/>
        <v>7.1952901612832552</v>
      </c>
      <c r="T1740" s="19">
        <f t="shared" si="2048"/>
        <v>0.28781160645133019</v>
      </c>
      <c r="U1740" s="21">
        <f t="shared" si="2049"/>
        <v>16.472663285769372</v>
      </c>
    </row>
    <row r="1741" spans="1:21" ht="16" hidden="1" thickBot="1" x14ac:dyDescent="0.25">
      <c r="A1741" s="14">
        <v>2016</v>
      </c>
      <c r="B1741" s="15" t="s">
        <v>40</v>
      </c>
      <c r="C1741" s="16" t="s">
        <v>22</v>
      </c>
      <c r="D1741" s="16" t="str">
        <f t="shared" si="2050"/>
        <v>2016_2016 Sample Plot # 12_Avi</v>
      </c>
      <c r="E1741" s="17">
        <v>2.7</v>
      </c>
      <c r="F1741" s="17">
        <f t="shared" si="2031"/>
        <v>1.7</v>
      </c>
      <c r="G1741" s="18">
        <v>170</v>
      </c>
      <c r="H1741" s="19">
        <f t="shared" si="2034"/>
        <v>1.9</v>
      </c>
      <c r="I1741" s="20">
        <f t="shared" si="2032"/>
        <v>190</v>
      </c>
      <c r="J1741" s="20">
        <v>596.98</v>
      </c>
      <c r="K1741" s="19">
        <f t="shared" si="2039"/>
        <v>0.79653270603905391</v>
      </c>
      <c r="L1741" s="19">
        <f t="shared" si="2040"/>
        <v>6.2594000071024007</v>
      </c>
      <c r="M1741" s="19">
        <f t="shared" si="2041"/>
        <v>0.25037600028409601</v>
      </c>
      <c r="N1741" s="19">
        <f t="shared" si="2042"/>
        <v>5.777426206555516</v>
      </c>
      <c r="O1741" s="19">
        <f t="shared" si="2043"/>
        <v>0.23109704826222066</v>
      </c>
      <c r="P1741" s="19">
        <f t="shared" si="2044"/>
        <v>0.48147304854631667</v>
      </c>
      <c r="Q1741" s="19">
        <f t="shared" si="2045"/>
        <v>3.0045120034091521</v>
      </c>
      <c r="R1741" s="19">
        <f t="shared" si="2046"/>
        <v>2.2531962205566511</v>
      </c>
      <c r="S1741" s="19">
        <f t="shared" si="2047"/>
        <v>5.2577082239658033</v>
      </c>
      <c r="T1741" s="19">
        <f t="shared" si="2048"/>
        <v>0.21030832895863213</v>
      </c>
      <c r="U1741" s="21">
        <f t="shared" si="2049"/>
        <v>12.036826213657918</v>
      </c>
    </row>
    <row r="1742" spans="1:21" ht="16" hidden="1" thickBot="1" x14ac:dyDescent="0.25">
      <c r="A1742" s="14">
        <v>2016</v>
      </c>
      <c r="B1742" s="15" t="s">
        <v>40</v>
      </c>
      <c r="C1742" s="16" t="s">
        <v>22</v>
      </c>
      <c r="D1742" s="16" t="str">
        <f t="shared" si="2050"/>
        <v>2016_2016 Sample Plot # 12_Avi</v>
      </c>
      <c r="E1742" s="17">
        <v>2.9</v>
      </c>
      <c r="F1742" s="17">
        <f t="shared" si="2031"/>
        <v>1.8</v>
      </c>
      <c r="G1742" s="18">
        <v>180</v>
      </c>
      <c r="H1742" s="19">
        <f t="shared" si="2034"/>
        <v>1.7</v>
      </c>
      <c r="I1742" s="20">
        <f t="shared" si="2032"/>
        <v>170</v>
      </c>
      <c r="J1742" s="20">
        <v>534.14</v>
      </c>
      <c r="K1742" s="19">
        <f t="shared" si="2039"/>
        <v>0.69316069174950612</v>
      </c>
      <c r="L1742" s="19">
        <f t="shared" si="2040"/>
        <v>4.9335631519510104</v>
      </c>
      <c r="M1742" s="19">
        <f t="shared" si="2041"/>
        <v>0.1973425260780404</v>
      </c>
      <c r="N1742" s="19">
        <f t="shared" si="2042"/>
        <v>4.5536787892507826</v>
      </c>
      <c r="O1742" s="19">
        <f t="shared" si="2043"/>
        <v>0.18214715157003131</v>
      </c>
      <c r="P1742" s="19">
        <f t="shared" si="2044"/>
        <v>0.37948967764807173</v>
      </c>
      <c r="Q1742" s="19">
        <f t="shared" si="2045"/>
        <v>2.3681103129364849</v>
      </c>
      <c r="R1742" s="19">
        <f t="shared" si="2046"/>
        <v>1.7759347278078053</v>
      </c>
      <c r="S1742" s="19">
        <f t="shared" si="2047"/>
        <v>4.1440450407442899</v>
      </c>
      <c r="T1742" s="19">
        <f t="shared" si="2048"/>
        <v>0.16576180162977158</v>
      </c>
      <c r="U1742" s="21">
        <f t="shared" si="2049"/>
        <v>9.487241941201793</v>
      </c>
    </row>
    <row r="1743" spans="1:21" ht="16" hidden="1" thickBot="1" x14ac:dyDescent="0.25">
      <c r="A1743" s="14">
        <v>2016</v>
      </c>
      <c r="B1743" s="15" t="s">
        <v>40</v>
      </c>
      <c r="C1743" s="16" t="s">
        <v>22</v>
      </c>
      <c r="D1743" s="16" t="str">
        <f t="shared" si="2050"/>
        <v>2016_2016 Sample Plot # 12_Avi</v>
      </c>
      <c r="E1743" s="17">
        <v>2.5999999999999996</v>
      </c>
      <c r="F1743" s="17">
        <f t="shared" si="2031"/>
        <v>1.8</v>
      </c>
      <c r="G1743" s="18">
        <v>180</v>
      </c>
      <c r="H1743" s="19">
        <f t="shared" si="2034"/>
        <v>1.4</v>
      </c>
      <c r="I1743" s="20">
        <f t="shared" si="2032"/>
        <v>140</v>
      </c>
      <c r="J1743" s="20">
        <v>439.88</v>
      </c>
      <c r="K1743" s="19">
        <f t="shared" si="2039"/>
        <v>0.51271399635142934</v>
      </c>
      <c r="L1743" s="19">
        <f t="shared" si="2040"/>
        <v>3.2562219261944847</v>
      </c>
      <c r="M1743" s="19">
        <f t="shared" si="2041"/>
        <v>0.13024887704777938</v>
      </c>
      <c r="N1743" s="19">
        <f t="shared" si="2042"/>
        <v>3.0054928378775094</v>
      </c>
      <c r="O1743" s="19">
        <f t="shared" si="2043"/>
        <v>0.12021971351510038</v>
      </c>
      <c r="P1743" s="19">
        <f t="shared" si="2044"/>
        <v>0.25046859056287973</v>
      </c>
      <c r="Q1743" s="19">
        <f t="shared" si="2045"/>
        <v>1.5629865245733525</v>
      </c>
      <c r="R1743" s="19">
        <f t="shared" si="2046"/>
        <v>1.1721422067722287</v>
      </c>
      <c r="S1743" s="19">
        <f t="shared" si="2047"/>
        <v>2.735128731345581</v>
      </c>
      <c r="T1743" s="19">
        <f t="shared" si="2048"/>
        <v>0.10940514925382323</v>
      </c>
      <c r="U1743" s="21">
        <f t="shared" si="2049"/>
        <v>6.2617147640719946</v>
      </c>
    </row>
    <row r="1744" spans="1:21" ht="16" hidden="1" thickBot="1" x14ac:dyDescent="0.25">
      <c r="A1744" s="14">
        <v>2016</v>
      </c>
      <c r="B1744" s="15" t="s">
        <v>40</v>
      </c>
      <c r="C1744" s="16" t="s">
        <v>22</v>
      </c>
      <c r="D1744" s="16" t="str">
        <f t="shared" si="2050"/>
        <v>2016_2016 Sample Plot # 12_Avi</v>
      </c>
      <c r="E1744" s="17">
        <v>2.8</v>
      </c>
      <c r="F1744" s="17">
        <f t="shared" si="2031"/>
        <v>2.95</v>
      </c>
      <c r="G1744" s="18">
        <v>295</v>
      </c>
      <c r="H1744" s="19">
        <f t="shared" si="2034"/>
        <v>1.6</v>
      </c>
      <c r="I1744" s="20">
        <f t="shared" si="2032"/>
        <v>160</v>
      </c>
      <c r="J1744" s="20">
        <v>502.71999999999997</v>
      </c>
      <c r="K1744" s="19">
        <f t="shared" si="2039"/>
        <v>0.63681676288367917</v>
      </c>
      <c r="L1744" s="19">
        <f t="shared" si="2040"/>
        <v>4.3332801046890328</v>
      </c>
      <c r="M1744" s="19">
        <f t="shared" si="2041"/>
        <v>0.17333120418756129</v>
      </c>
      <c r="N1744" s="19">
        <f t="shared" si="2042"/>
        <v>3.9996175366279774</v>
      </c>
      <c r="O1744" s="19">
        <f t="shared" si="2043"/>
        <v>0.15998470146511909</v>
      </c>
      <c r="P1744" s="19">
        <f t="shared" si="2044"/>
        <v>0.33331590565268038</v>
      </c>
      <c r="Q1744" s="19">
        <f t="shared" si="2045"/>
        <v>2.0799744502507358</v>
      </c>
      <c r="R1744" s="19">
        <f t="shared" si="2046"/>
        <v>1.5598508392849113</v>
      </c>
      <c r="S1744" s="19">
        <f t="shared" si="2047"/>
        <v>3.6398252895356471</v>
      </c>
      <c r="T1744" s="19">
        <f t="shared" si="2048"/>
        <v>0.14559301158142587</v>
      </c>
      <c r="U1744" s="21">
        <f t="shared" si="2049"/>
        <v>8.3328976413170111</v>
      </c>
    </row>
    <row r="1745" spans="1:21" ht="16" hidden="1" thickBot="1" x14ac:dyDescent="0.25">
      <c r="A1745" s="14">
        <v>2016</v>
      </c>
      <c r="B1745" s="15" t="s">
        <v>40</v>
      </c>
      <c r="C1745" s="16" t="s">
        <v>22</v>
      </c>
      <c r="D1745" s="16" t="str">
        <f t="shared" si="2050"/>
        <v>2016_2016 Sample Plot # 12_Avi</v>
      </c>
      <c r="E1745" s="17">
        <v>3.3</v>
      </c>
      <c r="F1745" s="17">
        <f t="shared" si="2031"/>
        <v>1.6</v>
      </c>
      <c r="G1745" s="18">
        <v>160</v>
      </c>
      <c r="H1745" s="19">
        <f t="shared" si="2034"/>
        <v>1.9</v>
      </c>
      <c r="I1745" s="20">
        <f t="shared" si="2032"/>
        <v>190</v>
      </c>
      <c r="J1745" s="20">
        <v>596.98</v>
      </c>
      <c r="K1745" s="19">
        <f t="shared" si="2039"/>
        <v>0.79653270603905391</v>
      </c>
      <c r="L1745" s="19">
        <f t="shared" si="2040"/>
        <v>6.2594000071024007</v>
      </c>
      <c r="M1745" s="19">
        <f t="shared" si="2041"/>
        <v>0.25037600028409601</v>
      </c>
      <c r="N1745" s="19">
        <f t="shared" si="2042"/>
        <v>5.777426206555516</v>
      </c>
      <c r="O1745" s="19">
        <f t="shared" si="2043"/>
        <v>0.23109704826222066</v>
      </c>
      <c r="P1745" s="19">
        <f t="shared" si="2044"/>
        <v>0.48147304854631667</v>
      </c>
      <c r="Q1745" s="19">
        <f t="shared" si="2045"/>
        <v>3.0045120034091521</v>
      </c>
      <c r="R1745" s="19">
        <f t="shared" si="2046"/>
        <v>2.2531962205566511</v>
      </c>
      <c r="S1745" s="19">
        <f t="shared" si="2047"/>
        <v>5.2577082239658033</v>
      </c>
      <c r="T1745" s="19">
        <f t="shared" si="2048"/>
        <v>0.21030832895863213</v>
      </c>
      <c r="U1745" s="21">
        <f t="shared" si="2049"/>
        <v>12.036826213657918</v>
      </c>
    </row>
    <row r="1746" spans="1:21" ht="16" hidden="1" thickBot="1" x14ac:dyDescent="0.25">
      <c r="A1746" s="14">
        <v>2016</v>
      </c>
      <c r="B1746" s="15" t="s">
        <v>40</v>
      </c>
      <c r="C1746" s="16" t="s">
        <v>22</v>
      </c>
      <c r="D1746" s="16" t="str">
        <f t="shared" si="2050"/>
        <v>2016_2016 Sample Plot # 12_Avi</v>
      </c>
      <c r="E1746" s="17">
        <v>2.2000000000000002</v>
      </c>
      <c r="F1746" s="17">
        <f t="shared" si="2031"/>
        <v>1.4</v>
      </c>
      <c r="G1746" s="18">
        <v>140</v>
      </c>
      <c r="H1746" s="19">
        <f t="shared" si="2034"/>
        <v>1.2</v>
      </c>
      <c r="I1746" s="20">
        <f t="shared" si="2032"/>
        <v>119.99999999999999</v>
      </c>
      <c r="J1746" s="20">
        <v>377.03999999999996</v>
      </c>
      <c r="K1746" s="19">
        <f t="shared" si="2039"/>
        <v>0.36944786654191708</v>
      </c>
      <c r="L1746" s="19">
        <f t="shared" si="2040"/>
        <v>2.3412504105656415</v>
      </c>
      <c r="M1746" s="19">
        <f t="shared" si="2041"/>
        <v>9.3650016422625673E-2</v>
      </c>
      <c r="N1746" s="19">
        <f t="shared" si="2042"/>
        <v>2.1609741289520872</v>
      </c>
      <c r="O1746" s="19">
        <f t="shared" si="2043"/>
        <v>8.6438965158083497E-2</v>
      </c>
      <c r="P1746" s="19">
        <f t="shared" si="2044"/>
        <v>0.18008898158070918</v>
      </c>
      <c r="Q1746" s="19">
        <f t="shared" si="2045"/>
        <v>1.1238001970715079</v>
      </c>
      <c r="R1746" s="19">
        <f t="shared" si="2046"/>
        <v>0.84277991029131405</v>
      </c>
      <c r="S1746" s="19">
        <f t="shared" si="2047"/>
        <v>1.966580107362822</v>
      </c>
      <c r="T1746" s="19">
        <f t="shared" si="2048"/>
        <v>7.8663204294512887E-2</v>
      </c>
      <c r="U1746" s="21">
        <f t="shared" si="2049"/>
        <v>4.5022245395177283</v>
      </c>
    </row>
    <row r="1747" spans="1:21" ht="16" hidden="1" thickBot="1" x14ac:dyDescent="0.25">
      <c r="A1747" s="14">
        <v>2016</v>
      </c>
      <c r="B1747" s="15" t="s">
        <v>40</v>
      </c>
      <c r="C1747" s="16" t="s">
        <v>22</v>
      </c>
      <c r="D1747" s="16" t="str">
        <f t="shared" si="2050"/>
        <v>2016_2016 Sample Plot # 12_Avi</v>
      </c>
      <c r="E1747" s="17">
        <v>3.2</v>
      </c>
      <c r="F1747" s="17">
        <f t="shared" si="2031"/>
        <v>1.7</v>
      </c>
      <c r="G1747" s="18">
        <v>170</v>
      </c>
      <c r="H1747" s="19">
        <f t="shared" si="2034"/>
        <v>1.9</v>
      </c>
      <c r="I1747" s="20">
        <f t="shared" si="2032"/>
        <v>190</v>
      </c>
      <c r="J1747" s="20">
        <v>596.98</v>
      </c>
      <c r="K1747" s="19">
        <f t="shared" si="2039"/>
        <v>0.79653270603905391</v>
      </c>
      <c r="L1747" s="19">
        <f t="shared" si="2040"/>
        <v>6.2594000071024007</v>
      </c>
      <c r="M1747" s="19">
        <f t="shared" si="2041"/>
        <v>0.25037600028409601</v>
      </c>
      <c r="N1747" s="19">
        <f t="shared" si="2042"/>
        <v>5.777426206555516</v>
      </c>
      <c r="O1747" s="19">
        <f t="shared" si="2043"/>
        <v>0.23109704826222066</v>
      </c>
      <c r="P1747" s="19">
        <f t="shared" si="2044"/>
        <v>0.48147304854631667</v>
      </c>
      <c r="Q1747" s="19">
        <f t="shared" si="2045"/>
        <v>3.0045120034091521</v>
      </c>
      <c r="R1747" s="19">
        <f t="shared" si="2046"/>
        <v>2.2531962205566511</v>
      </c>
      <c r="S1747" s="19">
        <f t="shared" si="2047"/>
        <v>5.2577082239658033</v>
      </c>
      <c r="T1747" s="19">
        <f t="shared" si="2048"/>
        <v>0.21030832895863213</v>
      </c>
      <c r="U1747" s="21">
        <f t="shared" si="2049"/>
        <v>12.036826213657918</v>
      </c>
    </row>
    <row r="1748" spans="1:21" ht="16" hidden="1" thickBot="1" x14ac:dyDescent="0.25">
      <c r="A1748" s="14">
        <v>2016</v>
      </c>
      <c r="B1748" s="15" t="s">
        <v>40</v>
      </c>
      <c r="C1748" s="16" t="s">
        <v>22</v>
      </c>
      <c r="D1748" s="16" t="str">
        <f t="shared" si="2050"/>
        <v>2016_2016 Sample Plot # 12_Avi</v>
      </c>
      <c r="E1748" s="17">
        <v>3</v>
      </c>
      <c r="F1748" s="17">
        <f t="shared" ref="F1748:F1811" si="2051">G1748/100</f>
        <v>1.4</v>
      </c>
      <c r="G1748" s="18">
        <v>140</v>
      </c>
      <c r="H1748" s="19">
        <f t="shared" si="2034"/>
        <v>1.6</v>
      </c>
      <c r="I1748" s="20">
        <f t="shared" ref="I1748:I1811" si="2052">J1748/3.142</f>
        <v>160</v>
      </c>
      <c r="J1748" s="20">
        <v>502.71999999999997</v>
      </c>
      <c r="K1748" s="19">
        <f t="shared" si="2039"/>
        <v>0.63681676288367917</v>
      </c>
      <c r="L1748" s="19">
        <f t="shared" si="2040"/>
        <v>4.3332801046890328</v>
      </c>
      <c r="M1748" s="19">
        <f t="shared" si="2041"/>
        <v>0.17333120418756129</v>
      </c>
      <c r="N1748" s="19">
        <f t="shared" si="2042"/>
        <v>3.9996175366279774</v>
      </c>
      <c r="O1748" s="19">
        <f t="shared" si="2043"/>
        <v>0.15998470146511909</v>
      </c>
      <c r="P1748" s="19">
        <f t="shared" si="2044"/>
        <v>0.33331590565268038</v>
      </c>
      <c r="Q1748" s="19">
        <f t="shared" si="2045"/>
        <v>2.0799744502507358</v>
      </c>
      <c r="R1748" s="19">
        <f t="shared" si="2046"/>
        <v>1.5598508392849113</v>
      </c>
      <c r="S1748" s="19">
        <f t="shared" si="2047"/>
        <v>3.6398252895356471</v>
      </c>
      <c r="T1748" s="19">
        <f t="shared" si="2048"/>
        <v>0.14559301158142587</v>
      </c>
      <c r="U1748" s="21">
        <f t="shared" si="2049"/>
        <v>8.3328976413170111</v>
      </c>
    </row>
    <row r="1749" spans="1:21" ht="16" hidden="1" thickBot="1" x14ac:dyDescent="0.25">
      <c r="A1749" s="14">
        <v>2016</v>
      </c>
      <c r="B1749" s="15" t="s">
        <v>40</v>
      </c>
      <c r="C1749" s="16" t="s">
        <v>22</v>
      </c>
      <c r="D1749" s="16" t="str">
        <f t="shared" si="2050"/>
        <v>2016_2016 Sample Plot # 12_Avi</v>
      </c>
      <c r="E1749" s="17">
        <v>2</v>
      </c>
      <c r="F1749" s="17">
        <f t="shared" si="2051"/>
        <v>1.2</v>
      </c>
      <c r="G1749" s="18">
        <v>120</v>
      </c>
      <c r="H1749" s="19">
        <f t="shared" si="2034"/>
        <v>1.45</v>
      </c>
      <c r="I1749" s="20">
        <f t="shared" si="2052"/>
        <v>145</v>
      </c>
      <c r="J1749" s="20">
        <v>455.59</v>
      </c>
      <c r="K1749" s="19">
        <f t="shared" si="2039"/>
        <v>0.54532752478284618</v>
      </c>
      <c r="L1749" s="19">
        <f t="shared" si="2040"/>
        <v>3.5101649453973018</v>
      </c>
      <c r="M1749" s="19">
        <f t="shared" si="2041"/>
        <v>0.14040659781589207</v>
      </c>
      <c r="N1749" s="19">
        <f t="shared" si="2042"/>
        <v>3.2398822446017097</v>
      </c>
      <c r="O1749" s="19">
        <f t="shared" si="2043"/>
        <v>0.1295952897840684</v>
      </c>
      <c r="P1749" s="19">
        <f t="shared" si="2044"/>
        <v>0.27000188759996047</v>
      </c>
      <c r="Q1749" s="19">
        <f t="shared" si="2045"/>
        <v>1.6848791737907047</v>
      </c>
      <c r="R1749" s="19">
        <f t="shared" si="2046"/>
        <v>1.2635540753946668</v>
      </c>
      <c r="S1749" s="19">
        <f t="shared" si="2047"/>
        <v>2.9484332491853715</v>
      </c>
      <c r="T1749" s="19">
        <f t="shared" si="2048"/>
        <v>0.11793732996741485</v>
      </c>
      <c r="U1749" s="21">
        <f t="shared" si="2049"/>
        <v>6.7500471899990115</v>
      </c>
    </row>
    <row r="1750" spans="1:21" ht="16" hidden="1" thickBot="1" x14ac:dyDescent="0.25">
      <c r="A1750" s="14">
        <v>2016</v>
      </c>
      <c r="B1750" s="15" t="s">
        <v>40</v>
      </c>
      <c r="C1750" s="16" t="s">
        <v>22</v>
      </c>
      <c r="D1750" s="16" t="str">
        <f t="shared" si="2050"/>
        <v>2016_2016 Sample Plot # 12_Avi</v>
      </c>
      <c r="E1750" s="17">
        <v>4.4539999999999997</v>
      </c>
      <c r="F1750" s="17">
        <f t="shared" si="2051"/>
        <v>1.7</v>
      </c>
      <c r="G1750" s="18">
        <v>170</v>
      </c>
      <c r="H1750" s="19">
        <f t="shared" si="2034"/>
        <v>2.1</v>
      </c>
      <c r="I1750" s="20">
        <f t="shared" si="2052"/>
        <v>210</v>
      </c>
      <c r="J1750" s="20">
        <v>659.81999999999994</v>
      </c>
      <c r="K1750" s="19">
        <f t="shared" si="2039"/>
        <v>0.88954929073058731</v>
      </c>
      <c r="L1750" s="19">
        <f t="shared" si="2040"/>
        <v>7.7544194800342856</v>
      </c>
      <c r="M1750" s="19">
        <f t="shared" si="2041"/>
        <v>0.31017677920137138</v>
      </c>
      <c r="N1750" s="19">
        <f t="shared" si="2042"/>
        <v>7.1573291800716463</v>
      </c>
      <c r="O1750" s="19">
        <f t="shared" si="2043"/>
        <v>0.28629316720286585</v>
      </c>
      <c r="P1750" s="19">
        <f t="shared" si="2044"/>
        <v>0.59646994640423723</v>
      </c>
      <c r="Q1750" s="19">
        <f t="shared" si="2045"/>
        <v>3.7221213504164568</v>
      </c>
      <c r="R1750" s="19">
        <f t="shared" si="2046"/>
        <v>2.7913583802279422</v>
      </c>
      <c r="S1750" s="19">
        <f t="shared" si="2047"/>
        <v>6.5134797306443986</v>
      </c>
      <c r="T1750" s="19">
        <f t="shared" si="2048"/>
        <v>0.26053918922577596</v>
      </c>
      <c r="U1750" s="21">
        <f t="shared" si="2049"/>
        <v>14.911748660105932</v>
      </c>
    </row>
    <row r="1751" spans="1:21" ht="16" hidden="1" thickBot="1" x14ac:dyDescent="0.25">
      <c r="A1751" s="14">
        <v>2016</v>
      </c>
      <c r="B1751" s="15" t="s">
        <v>40</v>
      </c>
      <c r="C1751" s="16" t="s">
        <v>22</v>
      </c>
      <c r="D1751" s="16" t="str">
        <f t="shared" si="2050"/>
        <v>2016_2016 Sample Plot # 12_Avi</v>
      </c>
      <c r="E1751" s="17">
        <v>2.7</v>
      </c>
      <c r="F1751" s="17">
        <f t="shared" si="2051"/>
        <v>1.55</v>
      </c>
      <c r="G1751" s="18">
        <v>155</v>
      </c>
      <c r="H1751" s="19">
        <f t="shared" si="2034"/>
        <v>1.45</v>
      </c>
      <c r="I1751" s="20">
        <f t="shared" si="2052"/>
        <v>145</v>
      </c>
      <c r="J1751" s="20">
        <v>455.59</v>
      </c>
      <c r="K1751" s="19">
        <f t="shared" si="2039"/>
        <v>0.54532752478284618</v>
      </c>
      <c r="L1751" s="19">
        <f t="shared" si="2040"/>
        <v>3.5101649453973018</v>
      </c>
      <c r="M1751" s="19">
        <f t="shared" si="2041"/>
        <v>0.14040659781589207</v>
      </c>
      <c r="N1751" s="19">
        <f t="shared" si="2042"/>
        <v>3.2398822446017097</v>
      </c>
      <c r="O1751" s="19">
        <f t="shared" si="2043"/>
        <v>0.1295952897840684</v>
      </c>
      <c r="P1751" s="19">
        <f t="shared" si="2044"/>
        <v>0.27000188759996047</v>
      </c>
      <c r="Q1751" s="19">
        <f t="shared" si="2045"/>
        <v>1.6848791737907047</v>
      </c>
      <c r="R1751" s="19">
        <f t="shared" si="2046"/>
        <v>1.2635540753946668</v>
      </c>
      <c r="S1751" s="19">
        <f t="shared" si="2047"/>
        <v>2.9484332491853715</v>
      </c>
      <c r="T1751" s="19">
        <f t="shared" si="2048"/>
        <v>0.11793732996741485</v>
      </c>
      <c r="U1751" s="21">
        <f t="shared" si="2049"/>
        <v>6.7500471899990115</v>
      </c>
    </row>
    <row r="1752" spans="1:21" ht="16" hidden="1" thickBot="1" x14ac:dyDescent="0.25">
      <c r="A1752" s="14">
        <v>2016</v>
      </c>
      <c r="B1752" s="15" t="s">
        <v>40</v>
      </c>
      <c r="C1752" s="16" t="s">
        <v>22</v>
      </c>
      <c r="D1752" s="16" t="str">
        <f t="shared" si="2050"/>
        <v>2016_2016 Sample Plot # 12_Avi</v>
      </c>
      <c r="E1752" s="17">
        <v>3.2</v>
      </c>
      <c r="F1752" s="17">
        <f t="shared" si="2051"/>
        <v>2.2000000000000002</v>
      </c>
      <c r="G1752" s="18">
        <v>220</v>
      </c>
      <c r="H1752" s="19">
        <f t="shared" si="2034"/>
        <v>1.6</v>
      </c>
      <c r="I1752" s="20">
        <f t="shared" si="2052"/>
        <v>160</v>
      </c>
      <c r="J1752" s="20">
        <v>502.71999999999997</v>
      </c>
      <c r="K1752" s="19">
        <f t="shared" si="2039"/>
        <v>0.63681676288367917</v>
      </c>
      <c r="L1752" s="19">
        <f t="shared" si="2040"/>
        <v>4.3332801046890328</v>
      </c>
      <c r="M1752" s="19">
        <f t="shared" si="2041"/>
        <v>0.17333120418756129</v>
      </c>
      <c r="N1752" s="19">
        <f t="shared" si="2042"/>
        <v>3.9996175366279774</v>
      </c>
      <c r="O1752" s="19">
        <f t="shared" si="2043"/>
        <v>0.15998470146511909</v>
      </c>
      <c r="P1752" s="19">
        <f t="shared" si="2044"/>
        <v>0.33331590565268038</v>
      </c>
      <c r="Q1752" s="19">
        <f t="shared" si="2045"/>
        <v>2.0799744502507358</v>
      </c>
      <c r="R1752" s="19">
        <f t="shared" si="2046"/>
        <v>1.5598508392849113</v>
      </c>
      <c r="S1752" s="19">
        <f t="shared" si="2047"/>
        <v>3.6398252895356471</v>
      </c>
      <c r="T1752" s="19">
        <f t="shared" si="2048"/>
        <v>0.14559301158142587</v>
      </c>
      <c r="U1752" s="21">
        <f t="shared" si="2049"/>
        <v>8.3328976413170111</v>
      </c>
    </row>
    <row r="1753" spans="1:21" ht="16" hidden="1" thickBot="1" x14ac:dyDescent="0.25">
      <c r="A1753" s="14">
        <v>2016</v>
      </c>
      <c r="B1753" s="15" t="s">
        <v>40</v>
      </c>
      <c r="C1753" s="16" t="s">
        <v>22</v>
      </c>
      <c r="D1753" s="16" t="str">
        <f t="shared" si="2050"/>
        <v>2016_2016 Sample Plot # 12_Avi</v>
      </c>
      <c r="E1753" s="17">
        <v>3.0999999999999996</v>
      </c>
      <c r="F1753" s="17">
        <f t="shared" si="2051"/>
        <v>2.4</v>
      </c>
      <c r="G1753" s="18">
        <v>240</v>
      </c>
      <c r="H1753" s="19">
        <f t="shared" si="2034"/>
        <v>1.9</v>
      </c>
      <c r="I1753" s="20">
        <f t="shared" si="2052"/>
        <v>190</v>
      </c>
      <c r="J1753" s="20">
        <v>596.98</v>
      </c>
      <c r="K1753" s="19">
        <f t="shared" si="2039"/>
        <v>0.79653270603905391</v>
      </c>
      <c r="L1753" s="19">
        <f t="shared" si="2040"/>
        <v>6.2594000071024007</v>
      </c>
      <c r="M1753" s="19">
        <f t="shared" si="2041"/>
        <v>0.25037600028409601</v>
      </c>
      <c r="N1753" s="19">
        <f t="shared" si="2042"/>
        <v>5.777426206555516</v>
      </c>
      <c r="O1753" s="19">
        <f t="shared" si="2043"/>
        <v>0.23109704826222066</v>
      </c>
      <c r="P1753" s="19">
        <f t="shared" si="2044"/>
        <v>0.48147304854631667</v>
      </c>
      <c r="Q1753" s="19">
        <f t="shared" si="2045"/>
        <v>3.0045120034091521</v>
      </c>
      <c r="R1753" s="19">
        <f t="shared" si="2046"/>
        <v>2.2531962205566511</v>
      </c>
      <c r="S1753" s="19">
        <f t="shared" si="2047"/>
        <v>5.2577082239658033</v>
      </c>
      <c r="T1753" s="19">
        <f t="shared" si="2048"/>
        <v>0.21030832895863213</v>
      </c>
      <c r="U1753" s="21">
        <f t="shared" si="2049"/>
        <v>12.036826213657918</v>
      </c>
    </row>
    <row r="1754" spans="1:21" ht="16" hidden="1" thickBot="1" x14ac:dyDescent="0.25">
      <c r="A1754" s="14">
        <v>2016</v>
      </c>
      <c r="B1754" s="15" t="s">
        <v>40</v>
      </c>
      <c r="C1754" s="16" t="s">
        <v>22</v>
      </c>
      <c r="D1754" s="16" t="str">
        <f t="shared" si="2050"/>
        <v>2016_2016 Sample Plot # 12_Avi</v>
      </c>
      <c r="E1754" s="17">
        <v>2.8</v>
      </c>
      <c r="F1754" s="17">
        <f t="shared" si="2051"/>
        <v>2.1</v>
      </c>
      <c r="G1754" s="18">
        <v>210</v>
      </c>
      <c r="H1754" s="19">
        <f t="shared" si="2034"/>
        <v>1.8</v>
      </c>
      <c r="I1754" s="20">
        <f t="shared" si="2052"/>
        <v>180</v>
      </c>
      <c r="J1754" s="20">
        <v>565.55999999999995</v>
      </c>
      <c r="K1754" s="19">
        <f t="shared" si="2039"/>
        <v>0.74628316092107494</v>
      </c>
      <c r="L1754" s="19">
        <f t="shared" si="2040"/>
        <v>5.5754915367657656</v>
      </c>
      <c r="M1754" s="19">
        <f t="shared" si="2041"/>
        <v>0.22301966147063063</v>
      </c>
      <c r="N1754" s="19">
        <f t="shared" si="2042"/>
        <v>5.1461786884348015</v>
      </c>
      <c r="O1754" s="19">
        <f t="shared" si="2043"/>
        <v>0.20584714753739206</v>
      </c>
      <c r="P1754" s="19">
        <f t="shared" si="2044"/>
        <v>0.42886680900802265</v>
      </c>
      <c r="Q1754" s="19">
        <f t="shared" si="2045"/>
        <v>2.6762359376475673</v>
      </c>
      <c r="R1754" s="19">
        <f t="shared" si="2046"/>
        <v>2.0070096884895725</v>
      </c>
      <c r="S1754" s="19">
        <f t="shared" si="2047"/>
        <v>4.6832456261371398</v>
      </c>
      <c r="T1754" s="19">
        <f t="shared" si="2048"/>
        <v>0.18732982504548559</v>
      </c>
      <c r="U1754" s="21">
        <f t="shared" si="2049"/>
        <v>10.721670225200567</v>
      </c>
    </row>
    <row r="1755" spans="1:21" ht="16" hidden="1" thickBot="1" x14ac:dyDescent="0.25">
      <c r="A1755" s="14">
        <v>2016</v>
      </c>
      <c r="B1755" s="15" t="s">
        <v>40</v>
      </c>
      <c r="C1755" s="16" t="s">
        <v>22</v>
      </c>
      <c r="D1755" s="16" t="str">
        <f t="shared" si="2050"/>
        <v>2016_2016 Sample Plot # 12_Avi</v>
      </c>
      <c r="E1755" s="17">
        <v>1.3</v>
      </c>
      <c r="F1755" s="17">
        <f t="shared" si="2051"/>
        <v>1.1000000000000001</v>
      </c>
      <c r="G1755" s="18">
        <v>110</v>
      </c>
      <c r="H1755" s="19">
        <f t="shared" ref="H1755:H1817" si="2053">I1755/100</f>
        <v>1.1499999999999999</v>
      </c>
      <c r="I1755" s="20">
        <f t="shared" si="2052"/>
        <v>115</v>
      </c>
      <c r="J1755" s="20">
        <v>361.33</v>
      </c>
      <c r="K1755" s="19">
        <f t="shared" si="2039"/>
        <v>0.32989337835672894</v>
      </c>
      <c r="L1755" s="19">
        <f t="shared" si="2040"/>
        <v>2.1374372726759301</v>
      </c>
      <c r="M1755" s="19">
        <f t="shared" si="2041"/>
        <v>8.5497490907037205E-2</v>
      </c>
      <c r="N1755" s="19">
        <f t="shared" si="2042"/>
        <v>1.9728546026798837</v>
      </c>
      <c r="O1755" s="19">
        <f t="shared" si="2043"/>
        <v>7.8914184107195348E-2</v>
      </c>
      <c r="P1755" s="19">
        <f t="shared" si="2044"/>
        <v>0.16441167501423254</v>
      </c>
      <c r="Q1755" s="19">
        <f t="shared" si="2045"/>
        <v>1.0259698908844463</v>
      </c>
      <c r="R1755" s="19">
        <f t="shared" si="2046"/>
        <v>0.76941329504515465</v>
      </c>
      <c r="S1755" s="19">
        <f t="shared" si="2047"/>
        <v>1.795383185929601</v>
      </c>
      <c r="T1755" s="19">
        <f t="shared" si="2048"/>
        <v>7.1815327437184037E-2</v>
      </c>
      <c r="U1755" s="21">
        <f t="shared" si="2049"/>
        <v>4.1102918753558138</v>
      </c>
    </row>
    <row r="1756" spans="1:21" ht="16" hidden="1" thickBot="1" x14ac:dyDescent="0.25">
      <c r="A1756" s="14">
        <v>2016</v>
      </c>
      <c r="B1756" s="15" t="s">
        <v>40</v>
      </c>
      <c r="C1756" s="16" t="s">
        <v>22</v>
      </c>
      <c r="D1756" s="16" t="str">
        <f t="shared" si="2050"/>
        <v>2016_2016 Sample Plot # 12_Avi</v>
      </c>
      <c r="E1756" s="17">
        <v>1.2</v>
      </c>
      <c r="F1756" s="17">
        <f t="shared" si="2051"/>
        <v>0.9</v>
      </c>
      <c r="G1756" s="18">
        <v>90</v>
      </c>
      <c r="H1756" s="19">
        <f t="shared" si="2053"/>
        <v>0.6</v>
      </c>
      <c r="I1756" s="20">
        <f t="shared" si="2052"/>
        <v>59.999999999999993</v>
      </c>
      <c r="J1756" s="20">
        <v>188.51999999999998</v>
      </c>
      <c r="K1756" s="19">
        <f t="shared" si="2039"/>
        <v>-0.27475632417900264</v>
      </c>
      <c r="L1756" s="19">
        <f t="shared" si="2040"/>
        <v>0.53118239874562168</v>
      </c>
      <c r="M1756" s="19">
        <f t="shared" si="2041"/>
        <v>2.1247295949824867E-2</v>
      </c>
      <c r="N1756" s="19">
        <f t="shared" si="2042"/>
        <v>0.49028135404220885</v>
      </c>
      <c r="O1756" s="19">
        <f t="shared" si="2043"/>
        <v>1.9611254161688355E-2</v>
      </c>
      <c r="P1756" s="19">
        <f t="shared" si="2044"/>
        <v>4.0858550111513223E-2</v>
      </c>
      <c r="Q1756" s="19">
        <f t="shared" si="2045"/>
        <v>0.2549675513978984</v>
      </c>
      <c r="R1756" s="19">
        <f t="shared" si="2046"/>
        <v>0.19120972807646147</v>
      </c>
      <c r="S1756" s="19">
        <f t="shared" si="2047"/>
        <v>0.44617727947435987</v>
      </c>
      <c r="T1756" s="19">
        <f t="shared" si="2048"/>
        <v>1.7847091178974397E-2</v>
      </c>
      <c r="U1756" s="21">
        <f t="shared" si="2049"/>
        <v>1.0214637527878305</v>
      </c>
    </row>
    <row r="1757" spans="1:21" ht="16" hidden="1" thickBot="1" x14ac:dyDescent="0.25">
      <c r="A1757" s="14">
        <v>2016</v>
      </c>
      <c r="B1757" s="15" t="s">
        <v>40</v>
      </c>
      <c r="C1757" s="16" t="s">
        <v>22</v>
      </c>
      <c r="D1757" s="16" t="str">
        <f t="shared" si="2050"/>
        <v>2016_2016 Sample Plot # 12_Avi</v>
      </c>
      <c r="E1757" s="17">
        <v>1.7999999999999998</v>
      </c>
      <c r="F1757" s="17">
        <f t="shared" si="2051"/>
        <v>1.2</v>
      </c>
      <c r="G1757" s="18">
        <v>120</v>
      </c>
      <c r="H1757" s="19">
        <f t="shared" si="2053"/>
        <v>1.7</v>
      </c>
      <c r="I1757" s="20">
        <f t="shared" si="2052"/>
        <v>170</v>
      </c>
      <c r="J1757" s="20">
        <v>534.14</v>
      </c>
      <c r="K1757" s="19">
        <f t="shared" si="2039"/>
        <v>0.69316069174950612</v>
      </c>
      <c r="L1757" s="19">
        <f t="shared" si="2040"/>
        <v>4.9335631519510104</v>
      </c>
      <c r="M1757" s="19">
        <f t="shared" si="2041"/>
        <v>0.1973425260780404</v>
      </c>
      <c r="N1757" s="19">
        <f t="shared" si="2042"/>
        <v>4.5536787892507826</v>
      </c>
      <c r="O1757" s="19">
        <f t="shared" si="2043"/>
        <v>0.18214715157003131</v>
      </c>
      <c r="P1757" s="19">
        <f t="shared" si="2044"/>
        <v>0.37948967764807173</v>
      </c>
      <c r="Q1757" s="19">
        <f t="shared" si="2045"/>
        <v>2.3681103129364849</v>
      </c>
      <c r="R1757" s="19">
        <f t="shared" si="2046"/>
        <v>1.7759347278078053</v>
      </c>
      <c r="S1757" s="19">
        <f t="shared" si="2047"/>
        <v>4.1440450407442899</v>
      </c>
      <c r="T1757" s="19">
        <f t="shared" si="2048"/>
        <v>0.16576180162977158</v>
      </c>
      <c r="U1757" s="21">
        <f t="shared" si="2049"/>
        <v>9.487241941201793</v>
      </c>
    </row>
    <row r="1758" spans="1:21" ht="16" hidden="1" thickBot="1" x14ac:dyDescent="0.25">
      <c r="A1758" s="14">
        <v>2016</v>
      </c>
      <c r="B1758" s="15" t="s">
        <v>40</v>
      </c>
      <c r="C1758" s="16" t="s">
        <v>22</v>
      </c>
      <c r="D1758" s="16" t="str">
        <f t="shared" si="2050"/>
        <v>2016_2016 Sample Plot # 12_Avi</v>
      </c>
      <c r="E1758" s="17">
        <v>1.2</v>
      </c>
      <c r="F1758" s="17">
        <f t="shared" si="2051"/>
        <v>1.6</v>
      </c>
      <c r="G1758" s="18">
        <v>160</v>
      </c>
      <c r="H1758" s="19">
        <f t="shared" si="2053"/>
        <v>2.2000000000000002</v>
      </c>
      <c r="I1758" s="20">
        <f t="shared" si="2052"/>
        <v>220</v>
      </c>
      <c r="J1758" s="20">
        <v>691.24</v>
      </c>
      <c r="K1758" s="19">
        <f t="shared" si="2039"/>
        <v>0.93278453695952135</v>
      </c>
      <c r="L1758" s="19">
        <f t="shared" si="2040"/>
        <v>8.5661275537022217</v>
      </c>
      <c r="M1758" s="19">
        <f t="shared" si="2041"/>
        <v>0.34264510214808885</v>
      </c>
      <c r="N1758" s="19">
        <f t="shared" si="2042"/>
        <v>7.9065357320671508</v>
      </c>
      <c r="O1758" s="19">
        <f t="shared" si="2043"/>
        <v>0.31626142928268602</v>
      </c>
      <c r="P1758" s="19">
        <f t="shared" si="2044"/>
        <v>0.65890653143077493</v>
      </c>
      <c r="Q1758" s="19">
        <f t="shared" si="2045"/>
        <v>4.1117412257770667</v>
      </c>
      <c r="R1758" s="19">
        <f t="shared" si="2046"/>
        <v>3.0835489355061889</v>
      </c>
      <c r="S1758" s="19">
        <f t="shared" si="2047"/>
        <v>7.1952901612832552</v>
      </c>
      <c r="T1758" s="19">
        <f t="shared" si="2048"/>
        <v>0.28781160645133019</v>
      </c>
      <c r="U1758" s="21">
        <f t="shared" si="2049"/>
        <v>16.472663285769372</v>
      </c>
    </row>
    <row r="1759" spans="1:21" ht="16" hidden="1" thickBot="1" x14ac:dyDescent="0.25">
      <c r="A1759" s="14">
        <v>2016</v>
      </c>
      <c r="B1759" s="15" t="s">
        <v>40</v>
      </c>
      <c r="C1759" s="16" t="s">
        <v>22</v>
      </c>
      <c r="D1759" s="16" t="str">
        <f t="shared" si="2050"/>
        <v>2016_2016 Sample Plot # 12_Avi</v>
      </c>
      <c r="E1759" s="17">
        <v>2.9000000000000004</v>
      </c>
      <c r="F1759" s="17">
        <f t="shared" si="2051"/>
        <v>1.8</v>
      </c>
      <c r="G1759" s="18">
        <v>180</v>
      </c>
      <c r="H1759" s="19">
        <f t="shared" si="2053"/>
        <v>1.9</v>
      </c>
      <c r="I1759" s="20">
        <f t="shared" si="2052"/>
        <v>190</v>
      </c>
      <c r="J1759" s="20">
        <v>596.98</v>
      </c>
      <c r="K1759" s="19">
        <f t="shared" si="2039"/>
        <v>0.79653270603905391</v>
      </c>
      <c r="L1759" s="19">
        <f t="shared" si="2040"/>
        <v>6.2594000071024007</v>
      </c>
      <c r="M1759" s="19">
        <f t="shared" si="2041"/>
        <v>0.25037600028409601</v>
      </c>
      <c r="N1759" s="19">
        <f t="shared" si="2042"/>
        <v>5.777426206555516</v>
      </c>
      <c r="O1759" s="19">
        <f t="shared" si="2043"/>
        <v>0.23109704826222066</v>
      </c>
      <c r="P1759" s="19">
        <f t="shared" si="2044"/>
        <v>0.48147304854631667</v>
      </c>
      <c r="Q1759" s="19">
        <f t="shared" si="2045"/>
        <v>3.0045120034091521</v>
      </c>
      <c r="R1759" s="19">
        <f t="shared" si="2046"/>
        <v>2.2531962205566511</v>
      </c>
      <c r="S1759" s="19">
        <f t="shared" si="2047"/>
        <v>5.2577082239658033</v>
      </c>
      <c r="T1759" s="19">
        <f t="shared" si="2048"/>
        <v>0.21030832895863213</v>
      </c>
      <c r="U1759" s="21">
        <f t="shared" si="2049"/>
        <v>12.036826213657918</v>
      </c>
    </row>
    <row r="1760" spans="1:21" ht="16" hidden="1" thickBot="1" x14ac:dyDescent="0.25">
      <c r="A1760" s="14">
        <v>2016</v>
      </c>
      <c r="B1760" s="15" t="s">
        <v>40</v>
      </c>
      <c r="C1760" s="16" t="s">
        <v>22</v>
      </c>
      <c r="D1760" s="16" t="str">
        <f t="shared" si="2050"/>
        <v>2016_2016 Sample Plot # 12_Avi</v>
      </c>
      <c r="E1760" s="17">
        <v>3.2</v>
      </c>
      <c r="F1760" s="17">
        <f t="shared" si="2051"/>
        <v>1.6</v>
      </c>
      <c r="G1760" s="18">
        <v>160</v>
      </c>
      <c r="H1760" s="19">
        <f t="shared" si="2053"/>
        <v>1.1000000000000001</v>
      </c>
      <c r="I1760" s="20">
        <f t="shared" si="2052"/>
        <v>110</v>
      </c>
      <c r="J1760" s="20">
        <v>345.62</v>
      </c>
      <c r="K1760" s="19">
        <f t="shared" si="2039"/>
        <v>0.28858034623860168</v>
      </c>
      <c r="L1760" s="19">
        <f t="shared" si="2040"/>
        <v>1.9434812104687251</v>
      </c>
      <c r="M1760" s="19">
        <f t="shared" si="2041"/>
        <v>7.7739248418749005E-2</v>
      </c>
      <c r="N1760" s="19">
        <f t="shared" si="2042"/>
        <v>1.7938331572626334</v>
      </c>
      <c r="O1760" s="19">
        <f t="shared" si="2043"/>
        <v>7.1753326290505334E-2</v>
      </c>
      <c r="P1760" s="19">
        <f t="shared" si="2044"/>
        <v>0.14949257470925434</v>
      </c>
      <c r="Q1760" s="19">
        <f t="shared" si="2045"/>
        <v>0.932870981024988</v>
      </c>
      <c r="R1760" s="19">
        <f t="shared" si="2046"/>
        <v>0.69959493133242701</v>
      </c>
      <c r="S1760" s="19">
        <f t="shared" si="2047"/>
        <v>1.632465912357415</v>
      </c>
      <c r="T1760" s="19">
        <f t="shared" si="2048"/>
        <v>6.5298636494296597E-2</v>
      </c>
      <c r="U1760" s="21">
        <f t="shared" si="2049"/>
        <v>3.7373143677313587</v>
      </c>
    </row>
    <row r="1761" spans="1:21" ht="16" hidden="1" thickBot="1" x14ac:dyDescent="0.25">
      <c r="A1761" s="14">
        <v>2016</v>
      </c>
      <c r="B1761" s="15" t="s">
        <v>40</v>
      </c>
      <c r="C1761" s="16" t="s">
        <v>22</v>
      </c>
      <c r="D1761" s="16" t="str">
        <f t="shared" si="2050"/>
        <v>2016_2016 Sample Plot # 12_Avi</v>
      </c>
      <c r="E1761" s="17">
        <v>2.7</v>
      </c>
      <c r="F1761" s="17">
        <f t="shared" si="2051"/>
        <v>1.9</v>
      </c>
      <c r="G1761" s="18">
        <v>190</v>
      </c>
      <c r="H1761" s="19">
        <f t="shared" si="2053"/>
        <v>2.8</v>
      </c>
      <c r="I1761" s="20">
        <f t="shared" si="2052"/>
        <v>280</v>
      </c>
      <c r="J1761" s="20">
        <v>879.76</v>
      </c>
      <c r="K1761" s="19">
        <f t="shared" si="2039"/>
        <v>1.1569181870723491</v>
      </c>
      <c r="L1761" s="19">
        <f t="shared" si="2040"/>
        <v>14.352190395613176</v>
      </c>
      <c r="M1761" s="19">
        <f t="shared" si="2041"/>
        <v>0.57408761582452705</v>
      </c>
      <c r="N1761" s="19">
        <f t="shared" si="2042"/>
        <v>13.247071735150962</v>
      </c>
      <c r="O1761" s="19">
        <f t="shared" si="2043"/>
        <v>0.52988286940603846</v>
      </c>
      <c r="P1761" s="19">
        <f t="shared" si="2044"/>
        <v>1.1039704852305654</v>
      </c>
      <c r="Q1761" s="19">
        <f t="shared" si="2045"/>
        <v>6.8890513898943242</v>
      </c>
      <c r="R1761" s="19">
        <f t="shared" si="2046"/>
        <v>5.1663579767088752</v>
      </c>
      <c r="S1761" s="19">
        <f t="shared" si="2047"/>
        <v>12.0554093666032</v>
      </c>
      <c r="T1761" s="19">
        <f t="shared" si="2048"/>
        <v>0.48221637466412803</v>
      </c>
      <c r="U1761" s="21">
        <f t="shared" si="2049"/>
        <v>27.599262130764139</v>
      </c>
    </row>
    <row r="1762" spans="1:21" ht="16" hidden="1" thickBot="1" x14ac:dyDescent="0.25">
      <c r="A1762" s="14">
        <v>2016</v>
      </c>
      <c r="B1762" s="15" t="s">
        <v>40</v>
      </c>
      <c r="C1762" s="16" t="s">
        <v>22</v>
      </c>
      <c r="D1762" s="16" t="str">
        <f t="shared" si="2050"/>
        <v>2016_2016 Sample Plot # 12_Avi</v>
      </c>
      <c r="E1762" s="17">
        <v>2.2999999999999998</v>
      </c>
      <c r="F1762" s="17">
        <f t="shared" si="2051"/>
        <v>1.6</v>
      </c>
      <c r="G1762" s="18">
        <v>160</v>
      </c>
      <c r="H1762" s="19">
        <f t="shared" si="2053"/>
        <v>1.4</v>
      </c>
      <c r="I1762" s="20">
        <f t="shared" si="2052"/>
        <v>140</v>
      </c>
      <c r="J1762" s="20">
        <v>439.88</v>
      </c>
      <c r="K1762" s="19">
        <f t="shared" si="2039"/>
        <v>0.51271399635142934</v>
      </c>
      <c r="L1762" s="19">
        <f t="shared" si="2040"/>
        <v>3.2562219261944847</v>
      </c>
      <c r="M1762" s="19">
        <f t="shared" si="2041"/>
        <v>0.13024887704777938</v>
      </c>
      <c r="N1762" s="19">
        <f t="shared" si="2042"/>
        <v>3.0054928378775094</v>
      </c>
      <c r="O1762" s="19">
        <f t="shared" si="2043"/>
        <v>0.12021971351510038</v>
      </c>
      <c r="P1762" s="19">
        <f t="shared" si="2044"/>
        <v>0.25046859056287973</v>
      </c>
      <c r="Q1762" s="19">
        <f t="shared" si="2045"/>
        <v>1.5629865245733525</v>
      </c>
      <c r="R1762" s="19">
        <f t="shared" si="2046"/>
        <v>1.1721422067722287</v>
      </c>
      <c r="S1762" s="19">
        <f t="shared" si="2047"/>
        <v>2.735128731345581</v>
      </c>
      <c r="T1762" s="19">
        <f t="shared" si="2048"/>
        <v>0.10940514925382323</v>
      </c>
      <c r="U1762" s="21">
        <f t="shared" si="2049"/>
        <v>6.2617147640719946</v>
      </c>
    </row>
    <row r="1763" spans="1:21" ht="16" hidden="1" thickBot="1" x14ac:dyDescent="0.25">
      <c r="A1763" s="14">
        <v>2016</v>
      </c>
      <c r="B1763" s="15" t="s">
        <v>40</v>
      </c>
      <c r="C1763" s="16" t="s">
        <v>22</v>
      </c>
      <c r="D1763" s="16" t="str">
        <f t="shared" si="2050"/>
        <v>2016_2016 Sample Plot # 12_Avi</v>
      </c>
      <c r="E1763" s="17">
        <v>3.0999999999999996</v>
      </c>
      <c r="F1763" s="17">
        <f t="shared" si="2051"/>
        <v>2.1</v>
      </c>
      <c r="G1763" s="18">
        <v>210</v>
      </c>
      <c r="H1763" s="19">
        <f t="shared" si="2053"/>
        <v>2.6</v>
      </c>
      <c r="I1763" s="20">
        <f t="shared" si="2052"/>
        <v>260</v>
      </c>
      <c r="J1763" s="20">
        <v>816.92</v>
      </c>
      <c r="K1763" s="19">
        <f t="shared" si="2039"/>
        <v>1.0880429646575505</v>
      </c>
      <c r="L1763" s="19">
        <f t="shared" si="2040"/>
        <v>12.247373562691473</v>
      </c>
      <c r="M1763" s="19">
        <f t="shared" si="2041"/>
        <v>0.48989494250765891</v>
      </c>
      <c r="N1763" s="19">
        <f t="shared" si="2042"/>
        <v>11.30432579836423</v>
      </c>
      <c r="O1763" s="19">
        <f t="shared" si="2043"/>
        <v>0.4521730319345692</v>
      </c>
      <c r="P1763" s="19">
        <f t="shared" si="2044"/>
        <v>0.94206797444222812</v>
      </c>
      <c r="Q1763" s="19">
        <f t="shared" si="2045"/>
        <v>5.8787393100919072</v>
      </c>
      <c r="R1763" s="19">
        <f t="shared" si="2046"/>
        <v>4.4086870613620501</v>
      </c>
      <c r="S1763" s="19">
        <f t="shared" si="2047"/>
        <v>10.287426371453957</v>
      </c>
      <c r="T1763" s="19">
        <f t="shared" si="2048"/>
        <v>0.4114970548581583</v>
      </c>
      <c r="U1763" s="21">
        <f t="shared" si="2049"/>
        <v>23.551699361055704</v>
      </c>
    </row>
    <row r="1764" spans="1:21" ht="16" hidden="1" thickBot="1" x14ac:dyDescent="0.25">
      <c r="A1764" s="14">
        <v>2016</v>
      </c>
      <c r="B1764" s="15" t="s">
        <v>40</v>
      </c>
      <c r="C1764" s="16" t="s">
        <v>22</v>
      </c>
      <c r="D1764" s="16" t="str">
        <f t="shared" si="2050"/>
        <v>2016_2016 Sample Plot # 12_Avi</v>
      </c>
      <c r="E1764" s="17">
        <v>4.3</v>
      </c>
      <c r="F1764" s="17">
        <f t="shared" si="2051"/>
        <v>1.7</v>
      </c>
      <c r="G1764" s="18">
        <v>170</v>
      </c>
      <c r="H1764" s="19">
        <f t="shared" si="2053"/>
        <v>3.1096117122851687</v>
      </c>
      <c r="I1764" s="20">
        <f t="shared" si="2052"/>
        <v>310.96117122851689</v>
      </c>
      <c r="J1764" s="20">
        <v>977.04</v>
      </c>
      <c r="K1764" s="19">
        <f t="shared" si="2039"/>
        <v>1.2543911896482891</v>
      </c>
      <c r="L1764" s="19">
        <f t="shared" si="2040"/>
        <v>17.963509568687471</v>
      </c>
      <c r="M1764" s="19">
        <f t="shared" si="2041"/>
        <v>0.71854038274749887</v>
      </c>
      <c r="N1764" s="19">
        <f t="shared" si="2042"/>
        <v>16.580319331898536</v>
      </c>
      <c r="O1764" s="19">
        <f t="shared" si="2043"/>
        <v>0.66321277327594141</v>
      </c>
      <c r="P1764" s="19">
        <f t="shared" si="2044"/>
        <v>1.3817531560234402</v>
      </c>
      <c r="Q1764" s="19">
        <f t="shared" si="2045"/>
        <v>8.622484592969986</v>
      </c>
      <c r="R1764" s="19">
        <f t="shared" si="2046"/>
        <v>6.4663245394404294</v>
      </c>
      <c r="S1764" s="19">
        <f t="shared" si="2047"/>
        <v>15.088809132410415</v>
      </c>
      <c r="T1764" s="19">
        <f t="shared" si="2048"/>
        <v>0.60355236529641665</v>
      </c>
      <c r="U1764" s="21">
        <f t="shared" si="2049"/>
        <v>34.543828900586007</v>
      </c>
    </row>
    <row r="1765" spans="1:21" ht="16" hidden="1" thickBot="1" x14ac:dyDescent="0.25">
      <c r="A1765" s="14">
        <v>2016</v>
      </c>
      <c r="B1765" s="15" t="s">
        <v>40</v>
      </c>
      <c r="C1765" s="16" t="s">
        <v>22</v>
      </c>
      <c r="D1765" s="16" t="str">
        <f t="shared" si="2050"/>
        <v>2016_2016 Sample Plot # 12_Avi</v>
      </c>
      <c r="E1765" s="17">
        <v>1.2</v>
      </c>
      <c r="F1765" s="17">
        <f t="shared" si="2051"/>
        <v>1.3</v>
      </c>
      <c r="G1765" s="18">
        <v>130</v>
      </c>
      <c r="H1765" s="19">
        <f t="shared" si="2053"/>
        <v>0.95</v>
      </c>
      <c r="I1765" s="20">
        <f t="shared" si="2052"/>
        <v>95</v>
      </c>
      <c r="J1765" s="20">
        <v>298.49</v>
      </c>
      <c r="K1765" s="19">
        <f t="shared" si="2039"/>
        <v>0.15232851531813418</v>
      </c>
      <c r="L1765" s="19">
        <f t="shared" si="2040"/>
        <v>1.42013135180945</v>
      </c>
      <c r="M1765" s="19">
        <f t="shared" si="2041"/>
        <v>5.6805254072378006E-2</v>
      </c>
      <c r="N1765" s="19">
        <f t="shared" si="2042"/>
        <v>1.3107812377201224</v>
      </c>
      <c r="O1765" s="19">
        <f t="shared" si="2043"/>
        <v>5.2431249508804893E-2</v>
      </c>
      <c r="P1765" s="19">
        <f t="shared" si="2044"/>
        <v>0.10923650358118289</v>
      </c>
      <c r="Q1765" s="19">
        <f t="shared" si="2045"/>
        <v>0.68166304886853601</v>
      </c>
      <c r="R1765" s="19">
        <f t="shared" si="2046"/>
        <v>0.51120468271084774</v>
      </c>
      <c r="S1765" s="19">
        <f t="shared" si="2047"/>
        <v>1.1928677315793839</v>
      </c>
      <c r="T1765" s="19">
        <f t="shared" si="2048"/>
        <v>4.7714709263175351E-2</v>
      </c>
      <c r="U1765" s="21">
        <f t="shared" si="2049"/>
        <v>2.7309125895295727</v>
      </c>
    </row>
    <row r="1766" spans="1:21" ht="16" hidden="1" thickBot="1" x14ac:dyDescent="0.25">
      <c r="A1766" s="14">
        <v>2016</v>
      </c>
      <c r="B1766" s="15" t="s">
        <v>40</v>
      </c>
      <c r="C1766" s="16" t="s">
        <v>22</v>
      </c>
      <c r="D1766" s="16" t="str">
        <f t="shared" si="2050"/>
        <v>2016_2016 Sample Plot # 12_Avi</v>
      </c>
      <c r="E1766" s="17">
        <v>3.3</v>
      </c>
      <c r="F1766" s="17">
        <f t="shared" si="2051"/>
        <v>2.2000000000000002</v>
      </c>
      <c r="G1766" s="18">
        <v>220</v>
      </c>
      <c r="H1766" s="19">
        <f t="shared" si="2053"/>
        <v>2.15</v>
      </c>
      <c r="I1766" s="20">
        <f t="shared" si="2052"/>
        <v>215</v>
      </c>
      <c r="J1766" s="20">
        <v>675.53</v>
      </c>
      <c r="K1766" s="19">
        <f t="shared" si="2039"/>
        <v>0.91141830421939529</v>
      </c>
      <c r="L1766" s="19">
        <f t="shared" si="2040"/>
        <v>8.1548936978581601</v>
      </c>
      <c r="M1766" s="19">
        <f t="shared" si="2041"/>
        <v>0.32619574791432637</v>
      </c>
      <c r="N1766" s="19">
        <f t="shared" si="2042"/>
        <v>7.526966883123082</v>
      </c>
      <c r="O1766" s="19">
        <f t="shared" si="2043"/>
        <v>0.30107867532492327</v>
      </c>
      <c r="P1766" s="19">
        <f t="shared" si="2044"/>
        <v>0.62727442323924965</v>
      </c>
      <c r="Q1766" s="19">
        <f t="shared" si="2045"/>
        <v>3.9143489749719169</v>
      </c>
      <c r="R1766" s="19">
        <f t="shared" si="2046"/>
        <v>2.9355170844180023</v>
      </c>
      <c r="S1766" s="19">
        <f t="shared" si="2047"/>
        <v>6.8498660593899192</v>
      </c>
      <c r="T1766" s="19">
        <f t="shared" si="2048"/>
        <v>0.27399464237559673</v>
      </c>
      <c r="U1766" s="21">
        <f t="shared" si="2049"/>
        <v>15.681860580981242</v>
      </c>
    </row>
    <row r="1767" spans="1:21" ht="16" hidden="1" thickBot="1" x14ac:dyDescent="0.25">
      <c r="A1767" s="14">
        <v>2016</v>
      </c>
      <c r="B1767" s="15" t="s">
        <v>40</v>
      </c>
      <c r="C1767" s="16" t="s">
        <v>22</v>
      </c>
      <c r="D1767" s="16" t="str">
        <f t="shared" si="2050"/>
        <v>2016_2016 Sample Plot # 12_Avi</v>
      </c>
      <c r="E1767" s="17">
        <v>3.2</v>
      </c>
      <c r="F1767" s="17">
        <f t="shared" si="2051"/>
        <v>1.9</v>
      </c>
      <c r="G1767" s="18">
        <v>190</v>
      </c>
      <c r="H1767" s="19">
        <f t="shared" si="2053"/>
        <v>1.2</v>
      </c>
      <c r="I1767" s="20">
        <f t="shared" si="2052"/>
        <v>119.99999999999999</v>
      </c>
      <c r="J1767" s="20">
        <v>377.03999999999996</v>
      </c>
      <c r="K1767" s="19">
        <f t="shared" si="2039"/>
        <v>0.36944786654191708</v>
      </c>
      <c r="L1767" s="19">
        <f t="shared" si="2040"/>
        <v>2.3412504105656415</v>
      </c>
      <c r="M1767" s="19">
        <f t="shared" si="2041"/>
        <v>9.3650016422625673E-2</v>
      </c>
      <c r="N1767" s="19">
        <f t="shared" si="2042"/>
        <v>2.1609741289520872</v>
      </c>
      <c r="O1767" s="19">
        <f t="shared" si="2043"/>
        <v>8.6438965158083497E-2</v>
      </c>
      <c r="P1767" s="19">
        <f t="shared" si="2044"/>
        <v>0.18008898158070918</v>
      </c>
      <c r="Q1767" s="19">
        <f t="shared" si="2045"/>
        <v>1.1238001970715079</v>
      </c>
      <c r="R1767" s="19">
        <f t="shared" si="2046"/>
        <v>0.84277991029131405</v>
      </c>
      <c r="S1767" s="19">
        <f t="shared" si="2047"/>
        <v>1.966580107362822</v>
      </c>
      <c r="T1767" s="19">
        <f t="shared" si="2048"/>
        <v>7.8663204294512887E-2</v>
      </c>
      <c r="U1767" s="21">
        <f t="shared" si="2049"/>
        <v>4.5022245395177283</v>
      </c>
    </row>
    <row r="1768" spans="1:21" ht="16" hidden="1" thickBot="1" x14ac:dyDescent="0.25">
      <c r="A1768" s="14">
        <v>2016</v>
      </c>
      <c r="B1768" s="15" t="s">
        <v>40</v>
      </c>
      <c r="C1768" s="16" t="s">
        <v>22</v>
      </c>
      <c r="D1768" s="16" t="str">
        <f t="shared" si="2050"/>
        <v>2016_2016 Sample Plot # 12_Avi</v>
      </c>
      <c r="E1768" s="17">
        <v>2.2000000000000002</v>
      </c>
      <c r="F1768" s="17">
        <f t="shared" si="2051"/>
        <v>1.6</v>
      </c>
      <c r="G1768" s="18">
        <v>160</v>
      </c>
      <c r="H1768" s="19">
        <f t="shared" si="2053"/>
        <v>1.4</v>
      </c>
      <c r="I1768" s="20">
        <f t="shared" si="2052"/>
        <v>140</v>
      </c>
      <c r="J1768" s="20">
        <v>439.88</v>
      </c>
      <c r="K1768" s="19">
        <f t="shared" si="2039"/>
        <v>0.51271399635142934</v>
      </c>
      <c r="L1768" s="19">
        <f t="shared" si="2040"/>
        <v>3.2562219261944847</v>
      </c>
      <c r="M1768" s="19">
        <f t="shared" si="2041"/>
        <v>0.13024887704777938</v>
      </c>
      <c r="N1768" s="19">
        <f t="shared" si="2042"/>
        <v>3.0054928378775094</v>
      </c>
      <c r="O1768" s="19">
        <f t="shared" si="2043"/>
        <v>0.12021971351510038</v>
      </c>
      <c r="P1768" s="19">
        <f t="shared" si="2044"/>
        <v>0.25046859056287973</v>
      </c>
      <c r="Q1768" s="19">
        <f t="shared" si="2045"/>
        <v>1.5629865245733525</v>
      </c>
      <c r="R1768" s="19">
        <f t="shared" si="2046"/>
        <v>1.1721422067722287</v>
      </c>
      <c r="S1768" s="19">
        <f t="shared" si="2047"/>
        <v>2.735128731345581</v>
      </c>
      <c r="T1768" s="19">
        <f t="shared" si="2048"/>
        <v>0.10940514925382323</v>
      </c>
      <c r="U1768" s="21">
        <f t="shared" si="2049"/>
        <v>6.2617147640719946</v>
      </c>
    </row>
    <row r="1769" spans="1:21" ht="16" hidden="1" thickBot="1" x14ac:dyDescent="0.25">
      <c r="A1769" s="14">
        <v>2016</v>
      </c>
      <c r="B1769" s="15" t="s">
        <v>40</v>
      </c>
      <c r="C1769" s="16" t="s">
        <v>22</v>
      </c>
      <c r="D1769" s="16" t="str">
        <f t="shared" si="2050"/>
        <v>2016_2016 Sample Plot # 12_Avi</v>
      </c>
      <c r="E1769" s="17">
        <v>1</v>
      </c>
      <c r="F1769" s="17">
        <f t="shared" si="2051"/>
        <v>0.95</v>
      </c>
      <c r="G1769" s="18">
        <v>95</v>
      </c>
      <c r="H1769" s="19">
        <f t="shared" si="2053"/>
        <v>0.6</v>
      </c>
      <c r="I1769" s="20">
        <f t="shared" si="2052"/>
        <v>59.999999999999993</v>
      </c>
      <c r="J1769" s="20">
        <v>188.51999999999998</v>
      </c>
      <c r="K1769" s="19">
        <f t="shared" si="2039"/>
        <v>-0.27475632417900264</v>
      </c>
      <c r="L1769" s="19">
        <f t="shared" si="2040"/>
        <v>0.53118239874562168</v>
      </c>
      <c r="M1769" s="19">
        <f t="shared" si="2041"/>
        <v>2.1247295949824867E-2</v>
      </c>
      <c r="N1769" s="19">
        <f t="shared" si="2042"/>
        <v>0.49028135404220885</v>
      </c>
      <c r="O1769" s="19">
        <f t="shared" si="2043"/>
        <v>1.9611254161688355E-2</v>
      </c>
      <c r="P1769" s="19">
        <f t="shared" si="2044"/>
        <v>4.0858550111513223E-2</v>
      </c>
      <c r="Q1769" s="19">
        <f t="shared" si="2045"/>
        <v>0.2549675513978984</v>
      </c>
      <c r="R1769" s="19">
        <f t="shared" si="2046"/>
        <v>0.19120972807646147</v>
      </c>
      <c r="S1769" s="19">
        <f t="shared" si="2047"/>
        <v>0.44617727947435987</v>
      </c>
      <c r="T1769" s="19">
        <f t="shared" si="2048"/>
        <v>1.7847091178974397E-2</v>
      </c>
      <c r="U1769" s="21">
        <f t="shared" si="2049"/>
        <v>1.0214637527878305</v>
      </c>
    </row>
    <row r="1770" spans="1:21" ht="16" hidden="1" thickBot="1" x14ac:dyDescent="0.25">
      <c r="A1770" s="14">
        <v>2016</v>
      </c>
      <c r="B1770" s="15" t="s">
        <v>40</v>
      </c>
      <c r="C1770" s="16" t="s">
        <v>22</v>
      </c>
      <c r="D1770" s="16" t="str">
        <f t="shared" si="2050"/>
        <v>2016_2016 Sample Plot # 12_Avi</v>
      </c>
      <c r="E1770" s="17">
        <v>1.3</v>
      </c>
      <c r="F1770" s="17">
        <f t="shared" si="2051"/>
        <v>1.1000000000000001</v>
      </c>
      <c r="G1770" s="18">
        <v>110</v>
      </c>
      <c r="H1770" s="19">
        <f t="shared" si="2053"/>
        <v>0.6</v>
      </c>
      <c r="I1770" s="20">
        <f t="shared" si="2052"/>
        <v>59.999999999999993</v>
      </c>
      <c r="J1770" s="20">
        <v>188.51999999999998</v>
      </c>
      <c r="K1770" s="19">
        <f t="shared" si="2039"/>
        <v>-0.27475632417900264</v>
      </c>
      <c r="L1770" s="19">
        <f t="shared" si="2040"/>
        <v>0.53118239874562168</v>
      </c>
      <c r="M1770" s="19">
        <f t="shared" si="2041"/>
        <v>2.1247295949824867E-2</v>
      </c>
      <c r="N1770" s="19">
        <f t="shared" si="2042"/>
        <v>0.49028135404220885</v>
      </c>
      <c r="O1770" s="19">
        <f t="shared" si="2043"/>
        <v>1.9611254161688355E-2</v>
      </c>
      <c r="P1770" s="19">
        <f t="shared" si="2044"/>
        <v>4.0858550111513223E-2</v>
      </c>
      <c r="Q1770" s="19">
        <f t="shared" si="2045"/>
        <v>0.2549675513978984</v>
      </c>
      <c r="R1770" s="19">
        <f t="shared" si="2046"/>
        <v>0.19120972807646147</v>
      </c>
      <c r="S1770" s="19">
        <f t="shared" si="2047"/>
        <v>0.44617727947435987</v>
      </c>
      <c r="T1770" s="19">
        <f t="shared" si="2048"/>
        <v>1.7847091178974397E-2</v>
      </c>
      <c r="U1770" s="21">
        <f t="shared" si="2049"/>
        <v>1.0214637527878305</v>
      </c>
    </row>
    <row r="1771" spans="1:21" ht="16" hidden="1" thickBot="1" x14ac:dyDescent="0.25">
      <c r="A1771" s="14">
        <v>2016</v>
      </c>
      <c r="B1771" s="15" t="s">
        <v>40</v>
      </c>
      <c r="C1771" s="16" t="s">
        <v>22</v>
      </c>
      <c r="D1771" s="16" t="str">
        <f t="shared" si="2050"/>
        <v>2016_2016 Sample Plot # 12_Avi</v>
      </c>
      <c r="E1771" s="17">
        <v>1.2</v>
      </c>
      <c r="F1771" s="17">
        <f t="shared" si="2051"/>
        <v>1.1499999999999999</v>
      </c>
      <c r="G1771" s="18">
        <v>115</v>
      </c>
      <c r="H1771" s="19">
        <f t="shared" si="2053"/>
        <v>0.7</v>
      </c>
      <c r="I1771" s="20">
        <f t="shared" si="2052"/>
        <v>70</v>
      </c>
      <c r="J1771" s="20">
        <v>219.94</v>
      </c>
      <c r="K1771" s="19">
        <f t="shared" si="2039"/>
        <v>-0.13149019436949044</v>
      </c>
      <c r="L1771" s="19">
        <f t="shared" si="2040"/>
        <v>0.73877094299630919</v>
      </c>
      <c r="M1771" s="19">
        <f t="shared" si="2041"/>
        <v>2.9550837719852369E-2</v>
      </c>
      <c r="N1771" s="19">
        <f t="shared" si="2042"/>
        <v>0.68188558038559344</v>
      </c>
      <c r="O1771" s="19">
        <f t="shared" si="2043"/>
        <v>2.7275423215423734E-2</v>
      </c>
      <c r="P1771" s="19">
        <f t="shared" si="2044"/>
        <v>5.6826260935276103E-2</v>
      </c>
      <c r="Q1771" s="19">
        <f t="shared" si="2045"/>
        <v>0.35461005263822842</v>
      </c>
      <c r="R1771" s="19">
        <f t="shared" si="2046"/>
        <v>0.26593537635038145</v>
      </c>
      <c r="S1771" s="19">
        <f t="shared" si="2047"/>
        <v>0.62054542898860987</v>
      </c>
      <c r="T1771" s="19">
        <f t="shared" si="2048"/>
        <v>2.4821817159544395E-2</v>
      </c>
      <c r="U1771" s="21">
        <f t="shared" si="2049"/>
        <v>1.4206565233819026</v>
      </c>
    </row>
    <row r="1772" spans="1:21" ht="16" hidden="1" thickBot="1" x14ac:dyDescent="0.25">
      <c r="A1772" s="14">
        <v>2016</v>
      </c>
      <c r="B1772" s="15" t="s">
        <v>40</v>
      </c>
      <c r="C1772" s="16" t="s">
        <v>22</v>
      </c>
      <c r="D1772" s="16" t="str">
        <f t="shared" ref="D1772:D1782" si="2054">A1772&amp;"_"&amp;B1772&amp;"_"&amp;C1772</f>
        <v>2016_2016 Sample Plot # 12_Avi</v>
      </c>
      <c r="E1772" s="17">
        <v>1.4</v>
      </c>
      <c r="F1772" s="17">
        <f t="shared" si="2051"/>
        <v>0.8</v>
      </c>
      <c r="G1772" s="18">
        <v>80</v>
      </c>
      <c r="H1772" s="19">
        <f t="shared" si="2053"/>
        <v>0.6</v>
      </c>
      <c r="I1772" s="20">
        <f t="shared" si="2052"/>
        <v>59.999999999999993</v>
      </c>
      <c r="J1772" s="20">
        <v>188.51999999999998</v>
      </c>
      <c r="K1772" s="19">
        <f t="shared" ref="K1772:K1782" si="2055">2.14*(LOG(H1772,10))+0.2</f>
        <v>-0.27475632417900264</v>
      </c>
      <c r="L1772" s="19">
        <f t="shared" ref="L1772:L1782" si="2056">10^K1772</f>
        <v>0.53118239874562168</v>
      </c>
      <c r="M1772" s="19">
        <f t="shared" ref="M1772:M1799" si="2057">L1772*40/1000</f>
        <v>2.1247295949824867E-2</v>
      </c>
      <c r="N1772" s="19">
        <f t="shared" ref="N1772:N1782" si="2058">0.923*L1772</f>
        <v>0.49028135404220885</v>
      </c>
      <c r="O1772" s="19">
        <f t="shared" ref="O1772:O1799" si="2059">N1772*40/1000</f>
        <v>1.9611254161688355E-2</v>
      </c>
      <c r="P1772" s="19">
        <f t="shared" ref="P1772:P1799" si="2060">M1772+O1772</f>
        <v>4.0858550111513223E-2</v>
      </c>
      <c r="Q1772" s="19">
        <f t="shared" ref="Q1772:Q1799" si="2061">L1772*0.48</f>
        <v>0.2549675513978984</v>
      </c>
      <c r="R1772" s="19">
        <f t="shared" ref="R1772:R1799" si="2062">N1772*0.39</f>
        <v>0.19120972807646147</v>
      </c>
      <c r="S1772" s="19">
        <f t="shared" ref="S1772:S1799" si="2063">R1772+Q1772</f>
        <v>0.44617727947435987</v>
      </c>
      <c r="T1772" s="19">
        <f t="shared" ref="T1772:T1799" si="2064">S1772*40/1000</f>
        <v>1.7847091178974397E-2</v>
      </c>
      <c r="U1772" s="21">
        <f t="shared" ref="U1772:U1799" si="2065">(L1772+N1772)</f>
        <v>1.0214637527878305</v>
      </c>
    </row>
    <row r="1773" spans="1:21" ht="16" hidden="1" thickBot="1" x14ac:dyDescent="0.25">
      <c r="A1773" s="14">
        <v>2016</v>
      </c>
      <c r="B1773" s="15" t="s">
        <v>40</v>
      </c>
      <c r="C1773" s="16" t="s">
        <v>22</v>
      </c>
      <c r="D1773" s="16" t="str">
        <f t="shared" si="2054"/>
        <v>2016_2016 Sample Plot # 12_Avi</v>
      </c>
      <c r="E1773" s="17">
        <v>1.3</v>
      </c>
      <c r="F1773" s="17">
        <f t="shared" si="2051"/>
        <v>0.7</v>
      </c>
      <c r="G1773" s="18">
        <v>70</v>
      </c>
      <c r="H1773" s="19">
        <f t="shared" si="2053"/>
        <v>0.4</v>
      </c>
      <c r="I1773" s="20">
        <f t="shared" si="2052"/>
        <v>40</v>
      </c>
      <c r="J1773" s="20">
        <v>125.67999999999999</v>
      </c>
      <c r="K1773" s="19">
        <f t="shared" si="2055"/>
        <v>-0.6515916185581605</v>
      </c>
      <c r="L1773" s="19">
        <f t="shared" si="2056"/>
        <v>0.22305316059538585</v>
      </c>
      <c r="M1773" s="19">
        <f t="shared" si="2057"/>
        <v>8.9221264238154348E-3</v>
      </c>
      <c r="N1773" s="19">
        <f t="shared" si="2058"/>
        <v>0.20587806722954116</v>
      </c>
      <c r="O1773" s="19">
        <f t="shared" si="2059"/>
        <v>8.2351226891816467E-3</v>
      </c>
      <c r="P1773" s="19">
        <f t="shared" si="2060"/>
        <v>1.7157249112997083E-2</v>
      </c>
      <c r="Q1773" s="19">
        <f t="shared" si="2061"/>
        <v>0.10706551708578521</v>
      </c>
      <c r="R1773" s="19">
        <f t="shared" si="2062"/>
        <v>8.0292446219521058E-2</v>
      </c>
      <c r="S1773" s="19">
        <f t="shared" si="2063"/>
        <v>0.18735796330530627</v>
      </c>
      <c r="T1773" s="19">
        <f t="shared" si="2064"/>
        <v>7.4943185322122506E-3</v>
      </c>
      <c r="U1773" s="21">
        <f t="shared" si="2065"/>
        <v>0.42893122782492699</v>
      </c>
    </row>
    <row r="1774" spans="1:21" ht="16" hidden="1" thickBot="1" x14ac:dyDescent="0.25">
      <c r="A1774" s="14">
        <v>2016</v>
      </c>
      <c r="B1774" s="15" t="s">
        <v>40</v>
      </c>
      <c r="C1774" s="16" t="s">
        <v>22</v>
      </c>
      <c r="D1774" s="16" t="str">
        <f t="shared" si="2054"/>
        <v>2016_2016 Sample Plot # 12_Avi</v>
      </c>
      <c r="E1774" s="17">
        <v>3.3</v>
      </c>
      <c r="F1774" s="17">
        <f t="shared" si="2051"/>
        <v>2.4</v>
      </c>
      <c r="G1774" s="18">
        <v>240</v>
      </c>
      <c r="H1774" s="19">
        <f t="shared" si="2053"/>
        <v>2.2499999999999996</v>
      </c>
      <c r="I1774" s="20">
        <f t="shared" si="2052"/>
        <v>224.99999999999997</v>
      </c>
      <c r="J1774" s="20">
        <v>706.94999999999993</v>
      </c>
      <c r="K1774" s="19">
        <f t="shared" si="2055"/>
        <v>0.95367058875831545</v>
      </c>
      <c r="L1774" s="19">
        <f t="shared" si="2056"/>
        <v>8.9881557362334981</v>
      </c>
      <c r="M1774" s="19">
        <f t="shared" si="2057"/>
        <v>0.35952622944933987</v>
      </c>
      <c r="N1774" s="19">
        <f t="shared" si="2058"/>
        <v>8.2960677445435191</v>
      </c>
      <c r="O1774" s="19">
        <f t="shared" si="2059"/>
        <v>0.3318427097817408</v>
      </c>
      <c r="P1774" s="19">
        <f t="shared" si="2060"/>
        <v>0.69136893923108067</v>
      </c>
      <c r="Q1774" s="19">
        <f t="shared" si="2061"/>
        <v>4.3143147533920789</v>
      </c>
      <c r="R1774" s="19">
        <f t="shared" si="2062"/>
        <v>3.2354664203719725</v>
      </c>
      <c r="S1774" s="19">
        <f t="shared" si="2063"/>
        <v>7.5497811737640514</v>
      </c>
      <c r="T1774" s="19">
        <f t="shared" si="2064"/>
        <v>0.30199124695056206</v>
      </c>
      <c r="U1774" s="21">
        <f t="shared" si="2065"/>
        <v>17.284223480777015</v>
      </c>
    </row>
    <row r="1775" spans="1:21" ht="16" hidden="1" thickBot="1" x14ac:dyDescent="0.25">
      <c r="A1775" s="14">
        <v>2016</v>
      </c>
      <c r="B1775" s="15" t="s">
        <v>40</v>
      </c>
      <c r="C1775" s="16" t="s">
        <v>22</v>
      </c>
      <c r="D1775" s="16" t="str">
        <f t="shared" si="2054"/>
        <v>2016_2016 Sample Plot # 12_Avi</v>
      </c>
      <c r="E1775" s="17">
        <v>3.4000000000000004</v>
      </c>
      <c r="F1775" s="17">
        <f t="shared" si="2051"/>
        <v>1.8</v>
      </c>
      <c r="G1775" s="18">
        <v>180</v>
      </c>
      <c r="H1775" s="19">
        <f t="shared" si="2053"/>
        <v>1.6</v>
      </c>
      <c r="I1775" s="20">
        <f t="shared" si="2052"/>
        <v>160</v>
      </c>
      <c r="J1775" s="20">
        <v>502.71999999999997</v>
      </c>
      <c r="K1775" s="19">
        <f t="shared" si="2055"/>
        <v>0.63681676288367917</v>
      </c>
      <c r="L1775" s="19">
        <f t="shared" si="2056"/>
        <v>4.3332801046890328</v>
      </c>
      <c r="M1775" s="19">
        <f t="shared" si="2057"/>
        <v>0.17333120418756129</v>
      </c>
      <c r="N1775" s="19">
        <f t="shared" si="2058"/>
        <v>3.9996175366279774</v>
      </c>
      <c r="O1775" s="19">
        <f t="shared" si="2059"/>
        <v>0.15998470146511909</v>
      </c>
      <c r="P1775" s="19">
        <f t="shared" si="2060"/>
        <v>0.33331590565268038</v>
      </c>
      <c r="Q1775" s="19">
        <f t="shared" si="2061"/>
        <v>2.0799744502507358</v>
      </c>
      <c r="R1775" s="19">
        <f t="shared" si="2062"/>
        <v>1.5598508392849113</v>
      </c>
      <c r="S1775" s="19">
        <f t="shared" si="2063"/>
        <v>3.6398252895356471</v>
      </c>
      <c r="T1775" s="19">
        <f t="shared" si="2064"/>
        <v>0.14559301158142587</v>
      </c>
      <c r="U1775" s="21">
        <f t="shared" si="2065"/>
        <v>8.3328976413170111</v>
      </c>
    </row>
    <row r="1776" spans="1:21" ht="16" hidden="1" thickBot="1" x14ac:dyDescent="0.25">
      <c r="A1776" s="14">
        <v>2016</v>
      </c>
      <c r="B1776" s="15" t="s">
        <v>40</v>
      </c>
      <c r="C1776" s="16" t="s">
        <v>22</v>
      </c>
      <c r="D1776" s="16" t="str">
        <f t="shared" si="2054"/>
        <v>2016_2016 Sample Plot # 12_Avi</v>
      </c>
      <c r="E1776" s="17">
        <v>2.5999999999999996</v>
      </c>
      <c r="F1776" s="17">
        <f t="shared" si="2051"/>
        <v>1.6</v>
      </c>
      <c r="G1776" s="18">
        <v>160</v>
      </c>
      <c r="H1776" s="19">
        <f t="shared" si="2053"/>
        <v>1.95</v>
      </c>
      <c r="I1776" s="20">
        <f t="shared" si="2052"/>
        <v>195</v>
      </c>
      <c r="J1776" s="20">
        <v>612.68999999999994</v>
      </c>
      <c r="K1776" s="19">
        <f t="shared" si="2055"/>
        <v>0.82067406831578849</v>
      </c>
      <c r="L1776" s="19">
        <f t="shared" si="2056"/>
        <v>6.6171970630225241</v>
      </c>
      <c r="M1776" s="19">
        <f t="shared" si="2057"/>
        <v>0.26468788252090097</v>
      </c>
      <c r="N1776" s="19">
        <f t="shared" si="2058"/>
        <v>6.1076728891697902</v>
      </c>
      <c r="O1776" s="19">
        <f t="shared" si="2059"/>
        <v>0.24430691556679163</v>
      </c>
      <c r="P1776" s="19">
        <f t="shared" si="2060"/>
        <v>0.50899479808769255</v>
      </c>
      <c r="Q1776" s="19">
        <f t="shared" si="2061"/>
        <v>3.1762545902508115</v>
      </c>
      <c r="R1776" s="19">
        <f t="shared" si="2062"/>
        <v>2.3819924267762183</v>
      </c>
      <c r="S1776" s="19">
        <f t="shared" si="2063"/>
        <v>5.5582470170270302</v>
      </c>
      <c r="T1776" s="19">
        <f t="shared" si="2064"/>
        <v>0.2223298806810812</v>
      </c>
      <c r="U1776" s="21">
        <f t="shared" si="2065"/>
        <v>12.724869952192314</v>
      </c>
    </row>
    <row r="1777" spans="1:21" ht="16" hidden="1" thickBot="1" x14ac:dyDescent="0.25">
      <c r="A1777" s="14">
        <v>2016</v>
      </c>
      <c r="B1777" s="15" t="s">
        <v>40</v>
      </c>
      <c r="C1777" s="16" t="s">
        <v>22</v>
      </c>
      <c r="D1777" s="16" t="str">
        <f t="shared" si="2054"/>
        <v>2016_2016 Sample Plot # 12_Avi</v>
      </c>
      <c r="E1777" s="17">
        <v>2.9</v>
      </c>
      <c r="F1777" s="17">
        <f t="shared" si="2051"/>
        <v>1.8</v>
      </c>
      <c r="G1777" s="18">
        <v>180</v>
      </c>
      <c r="H1777" s="19">
        <f t="shared" si="2053"/>
        <v>1.2</v>
      </c>
      <c r="I1777" s="20">
        <f t="shared" si="2052"/>
        <v>119.99999999999999</v>
      </c>
      <c r="J1777" s="20">
        <v>377.03999999999996</v>
      </c>
      <c r="K1777" s="19">
        <f t="shared" si="2055"/>
        <v>0.36944786654191708</v>
      </c>
      <c r="L1777" s="19">
        <f t="shared" si="2056"/>
        <v>2.3412504105656415</v>
      </c>
      <c r="M1777" s="19">
        <f t="shared" si="2057"/>
        <v>9.3650016422625673E-2</v>
      </c>
      <c r="N1777" s="19">
        <f t="shared" si="2058"/>
        <v>2.1609741289520872</v>
      </c>
      <c r="O1777" s="19">
        <f t="shared" si="2059"/>
        <v>8.6438965158083497E-2</v>
      </c>
      <c r="P1777" s="19">
        <f t="shared" si="2060"/>
        <v>0.18008898158070918</v>
      </c>
      <c r="Q1777" s="19">
        <f t="shared" si="2061"/>
        <v>1.1238001970715079</v>
      </c>
      <c r="R1777" s="19">
        <f t="shared" si="2062"/>
        <v>0.84277991029131405</v>
      </c>
      <c r="S1777" s="19">
        <f t="shared" si="2063"/>
        <v>1.966580107362822</v>
      </c>
      <c r="T1777" s="19">
        <f t="shared" si="2064"/>
        <v>7.8663204294512887E-2</v>
      </c>
      <c r="U1777" s="21">
        <f t="shared" si="2065"/>
        <v>4.5022245395177283</v>
      </c>
    </row>
    <row r="1778" spans="1:21" ht="16" hidden="1" thickBot="1" x14ac:dyDescent="0.25">
      <c r="A1778" s="14">
        <v>2016</v>
      </c>
      <c r="B1778" s="15" t="s">
        <v>40</v>
      </c>
      <c r="C1778" s="16" t="s">
        <v>22</v>
      </c>
      <c r="D1778" s="16" t="str">
        <f t="shared" si="2054"/>
        <v>2016_2016 Sample Plot # 12_Avi</v>
      </c>
      <c r="E1778" s="17">
        <v>3.3</v>
      </c>
      <c r="F1778" s="17">
        <f t="shared" si="2051"/>
        <v>2.2000000000000002</v>
      </c>
      <c r="G1778" s="18">
        <v>220</v>
      </c>
      <c r="H1778" s="19">
        <f t="shared" si="2053"/>
        <v>1.9</v>
      </c>
      <c r="I1778" s="20">
        <f t="shared" si="2052"/>
        <v>190</v>
      </c>
      <c r="J1778" s="20">
        <v>596.98</v>
      </c>
      <c r="K1778" s="19">
        <f t="shared" si="2055"/>
        <v>0.79653270603905391</v>
      </c>
      <c r="L1778" s="19">
        <f t="shared" si="2056"/>
        <v>6.2594000071024007</v>
      </c>
      <c r="M1778" s="19">
        <f t="shared" si="2057"/>
        <v>0.25037600028409601</v>
      </c>
      <c r="N1778" s="19">
        <f t="shared" si="2058"/>
        <v>5.777426206555516</v>
      </c>
      <c r="O1778" s="19">
        <f t="shared" si="2059"/>
        <v>0.23109704826222066</v>
      </c>
      <c r="P1778" s="19">
        <f t="shared" si="2060"/>
        <v>0.48147304854631667</v>
      </c>
      <c r="Q1778" s="19">
        <f t="shared" si="2061"/>
        <v>3.0045120034091521</v>
      </c>
      <c r="R1778" s="19">
        <f t="shared" si="2062"/>
        <v>2.2531962205566511</v>
      </c>
      <c r="S1778" s="19">
        <f t="shared" si="2063"/>
        <v>5.2577082239658033</v>
      </c>
      <c r="T1778" s="19">
        <f t="shared" si="2064"/>
        <v>0.21030832895863213</v>
      </c>
      <c r="U1778" s="21">
        <f t="shared" si="2065"/>
        <v>12.036826213657918</v>
      </c>
    </row>
    <row r="1779" spans="1:21" ht="16" hidden="1" thickBot="1" x14ac:dyDescent="0.25">
      <c r="A1779" s="14">
        <v>2016</v>
      </c>
      <c r="B1779" s="15" t="s">
        <v>40</v>
      </c>
      <c r="C1779" s="16" t="s">
        <v>22</v>
      </c>
      <c r="D1779" s="16" t="str">
        <f t="shared" si="2054"/>
        <v>2016_2016 Sample Plot # 12_Avi</v>
      </c>
      <c r="E1779" s="17">
        <v>4.2</v>
      </c>
      <c r="F1779" s="17">
        <f t="shared" si="2051"/>
        <v>1.4</v>
      </c>
      <c r="G1779" s="18">
        <v>140</v>
      </c>
      <c r="H1779" s="19">
        <f t="shared" si="2053"/>
        <v>2.1</v>
      </c>
      <c r="I1779" s="20">
        <f t="shared" si="2052"/>
        <v>210</v>
      </c>
      <c r="J1779" s="20">
        <v>659.81999999999994</v>
      </c>
      <c r="K1779" s="19">
        <f t="shared" si="2055"/>
        <v>0.88954929073058731</v>
      </c>
      <c r="L1779" s="19">
        <f t="shared" si="2056"/>
        <v>7.7544194800342856</v>
      </c>
      <c r="M1779" s="19">
        <f t="shared" si="2057"/>
        <v>0.31017677920137138</v>
      </c>
      <c r="N1779" s="19">
        <f t="shared" si="2058"/>
        <v>7.1573291800716463</v>
      </c>
      <c r="O1779" s="19">
        <f t="shared" si="2059"/>
        <v>0.28629316720286585</v>
      </c>
      <c r="P1779" s="19">
        <f t="shared" si="2060"/>
        <v>0.59646994640423723</v>
      </c>
      <c r="Q1779" s="19">
        <f t="shared" si="2061"/>
        <v>3.7221213504164568</v>
      </c>
      <c r="R1779" s="19">
        <f t="shared" si="2062"/>
        <v>2.7913583802279422</v>
      </c>
      <c r="S1779" s="19">
        <f t="shared" si="2063"/>
        <v>6.5134797306443986</v>
      </c>
      <c r="T1779" s="19">
        <f t="shared" si="2064"/>
        <v>0.26053918922577596</v>
      </c>
      <c r="U1779" s="21">
        <f t="shared" si="2065"/>
        <v>14.911748660105932</v>
      </c>
    </row>
    <row r="1780" spans="1:21" ht="16" hidden="1" thickBot="1" x14ac:dyDescent="0.25">
      <c r="A1780" s="14">
        <v>2016</v>
      </c>
      <c r="B1780" s="15" t="s">
        <v>40</v>
      </c>
      <c r="C1780" s="16" t="s">
        <v>22</v>
      </c>
      <c r="D1780" s="16" t="str">
        <f t="shared" si="2054"/>
        <v>2016_2016 Sample Plot # 12_Avi</v>
      </c>
      <c r="E1780" s="17">
        <v>2.8</v>
      </c>
      <c r="F1780" s="17">
        <f t="shared" si="2051"/>
        <v>1.85</v>
      </c>
      <c r="G1780" s="18">
        <v>185</v>
      </c>
      <c r="H1780" s="19">
        <f t="shared" si="2053"/>
        <v>1.5</v>
      </c>
      <c r="I1780" s="20">
        <f t="shared" si="2052"/>
        <v>150</v>
      </c>
      <c r="J1780" s="20">
        <v>471.3</v>
      </c>
      <c r="K1780" s="19">
        <f t="shared" si="2055"/>
        <v>0.57683529437915793</v>
      </c>
      <c r="L1780" s="19">
        <f t="shared" si="2056"/>
        <v>3.7742902430969441</v>
      </c>
      <c r="M1780" s="19">
        <f t="shared" si="2057"/>
        <v>0.15097160972387774</v>
      </c>
      <c r="N1780" s="19">
        <f t="shared" si="2058"/>
        <v>3.4836698943784796</v>
      </c>
      <c r="O1780" s="19">
        <f t="shared" si="2059"/>
        <v>0.1393467957751392</v>
      </c>
      <c r="P1780" s="19">
        <f t="shared" si="2060"/>
        <v>0.29031840549901694</v>
      </c>
      <c r="Q1780" s="19">
        <f t="shared" si="2061"/>
        <v>1.8116593166865331</v>
      </c>
      <c r="R1780" s="19">
        <f t="shared" si="2062"/>
        <v>1.358631258807607</v>
      </c>
      <c r="S1780" s="19">
        <f t="shared" si="2063"/>
        <v>3.17029057549414</v>
      </c>
      <c r="T1780" s="19">
        <f t="shared" si="2064"/>
        <v>0.12681162301976559</v>
      </c>
      <c r="U1780" s="21">
        <f t="shared" si="2065"/>
        <v>7.2579601374754237</v>
      </c>
    </row>
    <row r="1781" spans="1:21" ht="16" hidden="1" thickBot="1" x14ac:dyDescent="0.25">
      <c r="A1781" s="14">
        <v>2016</v>
      </c>
      <c r="B1781" s="15" t="s">
        <v>40</v>
      </c>
      <c r="C1781" s="16" t="s">
        <v>22</v>
      </c>
      <c r="D1781" s="16" t="str">
        <f t="shared" si="2054"/>
        <v>2016_2016 Sample Plot # 12_Avi</v>
      </c>
      <c r="E1781" s="17">
        <v>3.3</v>
      </c>
      <c r="F1781" s="17">
        <f t="shared" si="2051"/>
        <v>1.86</v>
      </c>
      <c r="G1781" s="18">
        <v>186</v>
      </c>
      <c r="H1781" s="19">
        <f t="shared" si="2053"/>
        <v>1.75</v>
      </c>
      <c r="I1781" s="20">
        <f t="shared" si="2052"/>
        <v>175</v>
      </c>
      <c r="J1781" s="20">
        <v>549.85</v>
      </c>
      <c r="K1781" s="19">
        <f t="shared" si="2055"/>
        <v>0.72010142418867007</v>
      </c>
      <c r="L1781" s="19">
        <f t="shared" si="2056"/>
        <v>5.249300369551225</v>
      </c>
      <c r="M1781" s="19">
        <f t="shared" si="2057"/>
        <v>0.20997201478204899</v>
      </c>
      <c r="N1781" s="19">
        <f t="shared" si="2058"/>
        <v>4.8451042410957808</v>
      </c>
      <c r="O1781" s="19">
        <f t="shared" si="2059"/>
        <v>0.19380416964383124</v>
      </c>
      <c r="P1781" s="19">
        <f t="shared" si="2060"/>
        <v>0.40377618442588026</v>
      </c>
      <c r="Q1781" s="19">
        <f t="shared" si="2061"/>
        <v>2.519664177384588</v>
      </c>
      <c r="R1781" s="19">
        <f t="shared" si="2062"/>
        <v>1.8895906540273546</v>
      </c>
      <c r="S1781" s="19">
        <f t="shared" si="2063"/>
        <v>4.4092548314119426</v>
      </c>
      <c r="T1781" s="19">
        <f t="shared" si="2064"/>
        <v>0.17637019325647771</v>
      </c>
      <c r="U1781" s="21">
        <f t="shared" si="2065"/>
        <v>10.094404610647006</v>
      </c>
    </row>
    <row r="1782" spans="1:21" ht="16" hidden="1" thickBot="1" x14ac:dyDescent="0.25">
      <c r="A1782" s="23">
        <v>2016</v>
      </c>
      <c r="B1782" s="24" t="s">
        <v>40</v>
      </c>
      <c r="C1782" s="25" t="s">
        <v>22</v>
      </c>
      <c r="D1782" s="25" t="str">
        <f t="shared" si="2054"/>
        <v>2016_2016 Sample Plot # 12_Avi</v>
      </c>
      <c r="E1782" s="26">
        <v>2.8</v>
      </c>
      <c r="F1782" s="26">
        <f t="shared" si="2051"/>
        <v>1.6</v>
      </c>
      <c r="G1782" s="27">
        <v>160</v>
      </c>
      <c r="H1782" s="28">
        <f t="shared" si="2053"/>
        <v>1.3</v>
      </c>
      <c r="I1782" s="29">
        <f t="shared" si="2052"/>
        <v>130</v>
      </c>
      <c r="J1782" s="29">
        <v>408.46</v>
      </c>
      <c r="K1782" s="28">
        <f t="shared" si="2055"/>
        <v>0.44383877393663074</v>
      </c>
      <c r="L1782" s="28">
        <f t="shared" si="2056"/>
        <v>2.778681527616873</v>
      </c>
      <c r="M1782" s="28">
        <f t="shared" si="2057"/>
        <v>0.11114726110467492</v>
      </c>
      <c r="N1782" s="28">
        <f t="shared" si="2058"/>
        <v>2.5647230499903739</v>
      </c>
      <c r="O1782" s="28">
        <f t="shared" si="2059"/>
        <v>0.10258892199961496</v>
      </c>
      <c r="P1782" s="28">
        <f t="shared" si="2060"/>
        <v>0.21373618310428988</v>
      </c>
      <c r="Q1782" s="28">
        <f t="shared" si="2061"/>
        <v>1.333767133256099</v>
      </c>
      <c r="R1782" s="28">
        <f t="shared" si="2062"/>
        <v>1.0002419894962458</v>
      </c>
      <c r="S1782" s="28">
        <f t="shared" si="2063"/>
        <v>2.3340091227523447</v>
      </c>
      <c r="T1782" s="28">
        <f t="shared" si="2064"/>
        <v>9.3360364910093793E-2</v>
      </c>
      <c r="U1782" s="30">
        <f t="shared" si="2065"/>
        <v>5.343404577607247</v>
      </c>
    </row>
    <row r="1783" spans="1:21" ht="16" hidden="1" thickBot="1" x14ac:dyDescent="0.25">
      <c r="A1783" s="31"/>
      <c r="B1783" s="32"/>
      <c r="C1783" s="33"/>
      <c r="D1783" s="33"/>
      <c r="E1783" s="34"/>
      <c r="F1783" s="34"/>
      <c r="G1783" s="35"/>
      <c r="H1783" s="36"/>
      <c r="I1783" s="22"/>
      <c r="J1783" s="22"/>
      <c r="K1783" s="36"/>
      <c r="L1783" s="36"/>
      <c r="M1783" s="36"/>
      <c r="N1783" s="36"/>
      <c r="O1783" s="36"/>
      <c r="P1783" s="36"/>
      <c r="Q1783" s="36"/>
      <c r="R1783" s="36"/>
      <c r="S1783" s="36"/>
      <c r="T1783" s="36"/>
      <c r="U1783" s="37"/>
    </row>
    <row r="1784" spans="1:21" ht="16" hidden="1" thickBot="1" x14ac:dyDescent="0.25">
      <c r="A1784" s="14"/>
      <c r="B1784" s="15"/>
      <c r="C1784" s="16"/>
      <c r="D1784" s="16"/>
      <c r="E1784" s="17"/>
      <c r="F1784" s="17"/>
      <c r="G1784" s="18"/>
      <c r="H1784" s="19"/>
      <c r="I1784" s="20"/>
      <c r="J1784" s="20"/>
      <c r="K1784" s="19"/>
      <c r="L1784" s="19"/>
      <c r="M1784" s="19"/>
      <c r="N1784" s="19"/>
      <c r="O1784" s="19"/>
      <c r="P1784" s="19"/>
      <c r="Q1784" s="19"/>
      <c r="R1784" s="19"/>
      <c r="S1784" s="19"/>
      <c r="T1784" s="19"/>
      <c r="U1784" s="21"/>
    </row>
    <row r="1785" spans="1:21" ht="16" hidden="1" thickBot="1" x14ac:dyDescent="0.25">
      <c r="A1785" s="14"/>
      <c r="B1785" s="15"/>
      <c r="C1785" s="16"/>
      <c r="D1785" s="16"/>
      <c r="E1785" s="17"/>
      <c r="F1785" s="17"/>
      <c r="G1785" s="18"/>
      <c r="H1785" s="19"/>
      <c r="I1785" s="20"/>
      <c r="J1785" s="20"/>
      <c r="K1785" s="19"/>
      <c r="L1785" s="19"/>
      <c r="M1785" s="19"/>
      <c r="N1785" s="19"/>
      <c r="O1785" s="19"/>
      <c r="P1785" s="19"/>
      <c r="Q1785" s="19"/>
      <c r="R1785" s="19"/>
      <c r="S1785" s="19"/>
      <c r="T1785" s="19"/>
      <c r="U1785" s="21"/>
    </row>
    <row r="1786" spans="1:21" ht="16" hidden="1" thickBot="1" x14ac:dyDescent="0.25">
      <c r="A1786" s="14"/>
      <c r="B1786" s="15"/>
      <c r="C1786" s="16"/>
      <c r="D1786" s="16"/>
      <c r="E1786" s="17"/>
      <c r="F1786" s="17"/>
      <c r="G1786" s="18"/>
      <c r="H1786" s="19"/>
      <c r="I1786" s="20"/>
      <c r="J1786" s="20"/>
      <c r="K1786" s="19"/>
      <c r="L1786" s="19"/>
      <c r="M1786" s="19"/>
      <c r="N1786" s="19"/>
      <c r="O1786" s="19"/>
      <c r="P1786" s="19"/>
      <c r="Q1786" s="19"/>
      <c r="R1786" s="19"/>
      <c r="S1786" s="19"/>
      <c r="T1786" s="19"/>
      <c r="U1786" s="21"/>
    </row>
    <row r="1787" spans="1:21" ht="16" hidden="1" thickBot="1" x14ac:dyDescent="0.25">
      <c r="A1787" s="14"/>
      <c r="B1787" s="15"/>
      <c r="C1787" s="16"/>
      <c r="D1787" s="16"/>
      <c r="E1787" s="17"/>
      <c r="F1787" s="17"/>
      <c r="G1787" s="18"/>
      <c r="H1787" s="19"/>
      <c r="I1787" s="20"/>
      <c r="J1787" s="20"/>
      <c r="K1787" s="19"/>
      <c r="L1787" s="19"/>
      <c r="M1787" s="19"/>
      <c r="N1787" s="19"/>
      <c r="O1787" s="19"/>
      <c r="P1787" s="19"/>
      <c r="Q1787" s="19"/>
      <c r="R1787" s="19"/>
      <c r="S1787" s="19"/>
      <c r="T1787" s="19"/>
      <c r="U1787" s="21"/>
    </row>
    <row r="1788" spans="1:21" ht="16" hidden="1" thickBot="1" x14ac:dyDescent="0.25">
      <c r="A1788" s="14"/>
      <c r="B1788" s="15"/>
      <c r="C1788" s="16"/>
      <c r="D1788" s="16"/>
      <c r="E1788" s="17"/>
      <c r="F1788" s="17"/>
      <c r="G1788" s="18"/>
      <c r="H1788" s="19"/>
      <c r="I1788" s="20"/>
      <c r="J1788" s="20"/>
      <c r="K1788" s="19"/>
      <c r="L1788" s="19"/>
      <c r="M1788" s="19"/>
      <c r="N1788" s="19"/>
      <c r="O1788" s="19"/>
      <c r="P1788" s="19"/>
      <c r="Q1788" s="19"/>
      <c r="R1788" s="19"/>
      <c r="S1788" s="19"/>
      <c r="T1788" s="19"/>
      <c r="U1788" s="21"/>
    </row>
    <row r="1789" spans="1:21" ht="16" hidden="1" thickBot="1" x14ac:dyDescent="0.25">
      <c r="A1789" s="14"/>
      <c r="B1789" s="15"/>
      <c r="C1789" s="16"/>
      <c r="D1789" s="16"/>
      <c r="E1789" s="17"/>
      <c r="F1789" s="17"/>
      <c r="G1789" s="18"/>
      <c r="H1789" s="19"/>
      <c r="I1789" s="20"/>
      <c r="J1789" s="20"/>
      <c r="K1789" s="19"/>
      <c r="L1789" s="19"/>
      <c r="M1789" s="19"/>
      <c r="N1789" s="19"/>
      <c r="O1789" s="19"/>
      <c r="P1789" s="19"/>
      <c r="Q1789" s="19"/>
      <c r="R1789" s="19"/>
      <c r="S1789" s="19"/>
      <c r="T1789" s="19"/>
      <c r="U1789" s="21"/>
    </row>
    <row r="1790" spans="1:21" ht="16" hidden="1" thickBot="1" x14ac:dyDescent="0.25">
      <c r="A1790" s="14"/>
      <c r="B1790" s="15"/>
      <c r="C1790" s="16"/>
      <c r="D1790" s="16"/>
      <c r="E1790" s="17"/>
      <c r="F1790" s="17"/>
      <c r="G1790" s="18"/>
      <c r="H1790" s="19"/>
      <c r="I1790" s="20"/>
      <c r="J1790" s="20"/>
      <c r="K1790" s="19"/>
      <c r="L1790" s="19"/>
      <c r="M1790" s="19"/>
      <c r="N1790" s="19"/>
      <c r="O1790" s="19"/>
      <c r="P1790" s="19"/>
      <c r="Q1790" s="19"/>
      <c r="R1790" s="19"/>
      <c r="S1790" s="19"/>
      <c r="T1790" s="19"/>
      <c r="U1790" s="21"/>
    </row>
    <row r="1791" spans="1:21" ht="16" hidden="1" thickBot="1" x14ac:dyDescent="0.25">
      <c r="A1791" s="14"/>
      <c r="B1791" s="15"/>
      <c r="C1791" s="16"/>
      <c r="D1791" s="16"/>
      <c r="E1791" s="17"/>
      <c r="F1791" s="17"/>
      <c r="G1791" s="18"/>
      <c r="H1791" s="19"/>
      <c r="I1791" s="20"/>
      <c r="J1791" s="20"/>
      <c r="K1791" s="19"/>
      <c r="L1791" s="19"/>
      <c r="M1791" s="19"/>
      <c r="N1791" s="19"/>
      <c r="O1791" s="19"/>
      <c r="P1791" s="19"/>
      <c r="Q1791" s="19"/>
      <c r="R1791" s="19"/>
      <c r="S1791" s="19"/>
      <c r="T1791" s="19"/>
      <c r="U1791" s="21"/>
    </row>
    <row r="1792" spans="1:21" ht="16" hidden="1" thickBot="1" x14ac:dyDescent="0.25">
      <c r="A1792" s="14"/>
      <c r="B1792" s="15"/>
      <c r="C1792" s="16"/>
      <c r="D1792" s="16"/>
      <c r="E1792" s="17"/>
      <c r="F1792" s="17"/>
      <c r="G1792" s="18"/>
      <c r="H1792" s="19"/>
      <c r="I1792" s="20"/>
      <c r="J1792" s="20"/>
      <c r="K1792" s="19"/>
      <c r="L1792" s="19"/>
      <c r="M1792" s="19"/>
      <c r="N1792" s="19"/>
      <c r="O1792" s="19"/>
      <c r="P1792" s="19"/>
      <c r="Q1792" s="19"/>
      <c r="R1792" s="19"/>
      <c r="S1792" s="19"/>
      <c r="T1792" s="19"/>
      <c r="U1792" s="21"/>
    </row>
    <row r="1793" spans="1:21" ht="16" hidden="1" thickBot="1" x14ac:dyDescent="0.25">
      <c r="A1793" s="14"/>
      <c r="B1793" s="15"/>
      <c r="C1793" s="16"/>
      <c r="D1793" s="16"/>
      <c r="E1793" s="17"/>
      <c r="F1793" s="17"/>
      <c r="G1793" s="18"/>
      <c r="H1793" s="19"/>
      <c r="I1793" s="20"/>
      <c r="J1793" s="20"/>
      <c r="K1793" s="19"/>
      <c r="L1793" s="19"/>
      <c r="M1793" s="19"/>
      <c r="N1793" s="19"/>
      <c r="O1793" s="19"/>
      <c r="P1793" s="19"/>
      <c r="Q1793" s="19"/>
      <c r="R1793" s="19"/>
      <c r="S1793" s="19"/>
      <c r="T1793" s="19"/>
      <c r="U1793" s="21"/>
    </row>
    <row r="1794" spans="1:21" ht="16" hidden="1" thickBot="1" x14ac:dyDescent="0.25">
      <c r="A1794" s="14"/>
      <c r="B1794" s="15"/>
      <c r="C1794" s="16"/>
      <c r="D1794" s="16"/>
      <c r="E1794" s="17"/>
      <c r="F1794" s="17"/>
      <c r="G1794" s="18"/>
      <c r="H1794" s="19"/>
      <c r="I1794" s="20"/>
      <c r="J1794" s="20"/>
      <c r="K1794" s="19"/>
      <c r="L1794" s="19"/>
      <c r="M1794" s="19"/>
      <c r="N1794" s="19"/>
      <c r="O1794" s="19"/>
      <c r="P1794" s="19"/>
      <c r="Q1794" s="19"/>
      <c r="R1794" s="19"/>
      <c r="S1794" s="19"/>
      <c r="T1794" s="19"/>
      <c r="U1794" s="21"/>
    </row>
    <row r="1795" spans="1:21" ht="16" hidden="1" thickBot="1" x14ac:dyDescent="0.25">
      <c r="A1795" s="14"/>
      <c r="B1795" s="15"/>
      <c r="C1795" s="16"/>
      <c r="D1795" s="16"/>
      <c r="E1795" s="17"/>
      <c r="F1795" s="17"/>
      <c r="G1795" s="18"/>
      <c r="H1795" s="19"/>
      <c r="I1795" s="20"/>
      <c r="J1795" s="20"/>
      <c r="K1795" s="19"/>
      <c r="L1795" s="19"/>
      <c r="M1795" s="19"/>
      <c r="N1795" s="19"/>
      <c r="O1795" s="19"/>
      <c r="P1795" s="19"/>
      <c r="Q1795" s="19"/>
      <c r="R1795" s="19"/>
      <c r="S1795" s="19"/>
      <c r="T1795" s="19"/>
      <c r="U1795" s="21"/>
    </row>
    <row r="1796" spans="1:21" ht="16" hidden="1" thickBot="1" x14ac:dyDescent="0.25">
      <c r="A1796" s="14"/>
      <c r="B1796" s="15"/>
      <c r="C1796" s="16"/>
      <c r="D1796" s="16"/>
      <c r="E1796" s="17"/>
      <c r="F1796" s="17"/>
      <c r="G1796" s="18"/>
      <c r="H1796" s="19"/>
      <c r="I1796" s="20"/>
      <c r="J1796" s="20"/>
      <c r="K1796" s="19"/>
      <c r="L1796" s="19"/>
      <c r="M1796" s="19"/>
      <c r="N1796" s="19"/>
      <c r="O1796" s="19"/>
      <c r="P1796" s="19"/>
      <c r="Q1796" s="19"/>
      <c r="R1796" s="19"/>
      <c r="S1796" s="19"/>
      <c r="T1796" s="19"/>
      <c r="U1796" s="21"/>
    </row>
    <row r="1797" spans="1:21" ht="16" hidden="1" thickBot="1" x14ac:dyDescent="0.25">
      <c r="A1797" s="14"/>
      <c r="B1797" s="15"/>
      <c r="C1797" s="16"/>
      <c r="D1797" s="16"/>
      <c r="E1797" s="17"/>
      <c r="F1797" s="17"/>
      <c r="G1797" s="18"/>
      <c r="H1797" s="19"/>
      <c r="I1797" s="20"/>
      <c r="J1797" s="20"/>
      <c r="K1797" s="19"/>
      <c r="L1797" s="19"/>
      <c r="M1797" s="19"/>
      <c r="N1797" s="19"/>
      <c r="O1797" s="19"/>
      <c r="P1797" s="19"/>
      <c r="Q1797" s="19"/>
      <c r="R1797" s="19"/>
      <c r="S1797" s="19"/>
      <c r="T1797" s="19"/>
      <c r="U1797" s="21"/>
    </row>
    <row r="1798" spans="1:21" ht="16" hidden="1" thickBot="1" x14ac:dyDescent="0.25">
      <c r="A1798" s="14"/>
      <c r="B1798" s="15"/>
      <c r="C1798" s="16"/>
      <c r="D1798" s="16"/>
      <c r="E1798" s="17"/>
      <c r="F1798" s="17"/>
      <c r="G1798" s="18"/>
      <c r="H1798" s="19"/>
      <c r="I1798" s="20"/>
      <c r="J1798" s="20"/>
      <c r="K1798" s="19"/>
      <c r="L1798" s="19"/>
      <c r="M1798" s="19"/>
      <c r="N1798" s="19"/>
      <c r="O1798" s="19"/>
      <c r="P1798" s="19"/>
      <c r="Q1798" s="19"/>
      <c r="R1798" s="19"/>
      <c r="S1798" s="19"/>
      <c r="T1798" s="19"/>
      <c r="U1798" s="21"/>
    </row>
    <row r="1799" spans="1:21" ht="16" hidden="1" thickBot="1" x14ac:dyDescent="0.25">
      <c r="A1799" s="14">
        <v>2016</v>
      </c>
      <c r="B1799" s="15" t="s">
        <v>41</v>
      </c>
      <c r="C1799" s="16" t="s">
        <v>22</v>
      </c>
      <c r="D1799" s="16" t="str">
        <f>A1799&amp;"_"&amp;B1799&amp;"_"&amp;C1799</f>
        <v>2016_2016 Sample Plot # 13_Avi</v>
      </c>
      <c r="E1799" s="17">
        <v>1.5</v>
      </c>
      <c r="F1799" s="17">
        <f t="shared" si="2051"/>
        <v>0.86</v>
      </c>
      <c r="G1799" s="18">
        <v>86</v>
      </c>
      <c r="H1799" s="19">
        <f t="shared" si="2053"/>
        <v>1.1365372374283895</v>
      </c>
      <c r="I1799" s="20">
        <f t="shared" si="2052"/>
        <v>113.65372374283896</v>
      </c>
      <c r="J1799" s="20">
        <v>357.1</v>
      </c>
      <c r="K1799" s="19">
        <f>2.14*(LOG(H1799,10))+0.2</f>
        <v>0.31894905270609064</v>
      </c>
      <c r="L1799" s="19">
        <f t="shared" ref="L1799" si="2066">10^K1799</f>
        <v>2.0842463648148715</v>
      </c>
      <c r="M1799" s="19">
        <f t="shared" si="2057"/>
        <v>8.3369854592594855E-2</v>
      </c>
      <c r="N1799" s="19">
        <f t="shared" ref="N1799" si="2067">0.923*L1799</f>
        <v>1.9237593947241265</v>
      </c>
      <c r="O1799" s="19">
        <f t="shared" si="2059"/>
        <v>7.6950375788965061E-2</v>
      </c>
      <c r="P1799" s="19">
        <f t="shared" si="2060"/>
        <v>0.1603202303815599</v>
      </c>
      <c r="Q1799" s="19">
        <f t="shared" si="2061"/>
        <v>1.0004382551111384</v>
      </c>
      <c r="R1799" s="19">
        <f t="shared" si="2062"/>
        <v>0.7502661639424093</v>
      </c>
      <c r="S1799" s="19">
        <f t="shared" si="2063"/>
        <v>1.7507044190535477</v>
      </c>
      <c r="T1799" s="19">
        <f t="shared" si="2064"/>
        <v>7.0028176762141917E-2</v>
      </c>
      <c r="U1799" s="21">
        <f t="shared" si="2065"/>
        <v>4.0080057595389977</v>
      </c>
    </row>
    <row r="1800" spans="1:21" ht="16" hidden="1" thickBot="1" x14ac:dyDescent="0.25">
      <c r="A1800" s="14"/>
      <c r="B1800" s="15"/>
      <c r="C1800" s="16"/>
      <c r="D1800" s="16"/>
      <c r="E1800" s="17"/>
      <c r="F1800" s="17"/>
      <c r="G1800" s="18"/>
      <c r="H1800" s="19"/>
      <c r="I1800" s="20"/>
      <c r="J1800" s="20"/>
      <c r="K1800" s="19"/>
      <c r="L1800" s="19"/>
      <c r="M1800" s="19"/>
      <c r="N1800" s="19"/>
      <c r="O1800" s="19"/>
      <c r="P1800" s="19"/>
      <c r="Q1800" s="19"/>
      <c r="R1800" s="19"/>
      <c r="S1800" s="19"/>
      <c r="T1800" s="19"/>
      <c r="U1800" s="21"/>
    </row>
    <row r="1801" spans="1:21" ht="16" hidden="1" thickBot="1" x14ac:dyDescent="0.25">
      <c r="A1801" s="14">
        <v>2016</v>
      </c>
      <c r="B1801" s="15" t="s">
        <v>41</v>
      </c>
      <c r="C1801" s="16" t="s">
        <v>22</v>
      </c>
      <c r="D1801" s="16" t="str">
        <f>A1801&amp;"_"&amp;B1801&amp;"_"&amp;C1801</f>
        <v>2016_2016 Sample Plot # 13_Avi</v>
      </c>
      <c r="E1801" s="17">
        <v>1.5</v>
      </c>
      <c r="F1801" s="17">
        <f t="shared" si="2051"/>
        <v>1.5</v>
      </c>
      <c r="G1801" s="18">
        <v>150</v>
      </c>
      <c r="H1801" s="19">
        <f t="shared" si="2053"/>
        <v>1.0682686187141948</v>
      </c>
      <c r="I1801" s="20">
        <f t="shared" si="2052"/>
        <v>106.82686187141947</v>
      </c>
      <c r="J1801" s="20">
        <v>335.65</v>
      </c>
      <c r="K1801" s="19">
        <f>2.14*(LOG(H1801,10))+0.2</f>
        <v>0.26137620754834728</v>
      </c>
      <c r="L1801" s="19">
        <f t="shared" ref="L1801" si="2068">10^K1801</f>
        <v>1.8254763362892241</v>
      </c>
      <c r="M1801" s="19">
        <f t="shared" ref="M1801" si="2069">L1801*40/1000</f>
        <v>7.3019053451568963E-2</v>
      </c>
      <c r="N1801" s="19">
        <f t="shared" ref="N1801" si="2070">0.923*L1801</f>
        <v>1.6849146583949539</v>
      </c>
      <c r="O1801" s="19">
        <f t="shared" ref="O1801" si="2071">N1801*40/1000</f>
        <v>6.7396586335798161E-2</v>
      </c>
      <c r="P1801" s="19">
        <f t="shared" ref="P1801" si="2072">M1801+O1801</f>
        <v>0.14041563978736712</v>
      </c>
      <c r="Q1801" s="19">
        <f t="shared" ref="Q1801" si="2073">L1801*0.48</f>
        <v>0.8762286414188275</v>
      </c>
      <c r="R1801" s="19">
        <f t="shared" ref="R1801" si="2074">N1801*0.39</f>
        <v>0.65711671677403205</v>
      </c>
      <c r="S1801" s="19">
        <f t="shared" ref="S1801" si="2075">R1801+Q1801</f>
        <v>1.5333453581928596</v>
      </c>
      <c r="T1801" s="19">
        <f t="shared" ref="T1801" si="2076">S1801*40/1000</f>
        <v>6.1333814327714377E-2</v>
      </c>
      <c r="U1801" s="21">
        <f t="shared" ref="U1801" si="2077">(L1801+N1801)</f>
        <v>3.5103909946841778</v>
      </c>
    </row>
    <row r="1802" spans="1:21" ht="16" hidden="1" thickBot="1" x14ac:dyDescent="0.25">
      <c r="A1802" s="14"/>
      <c r="B1802" s="15"/>
      <c r="C1802" s="16"/>
      <c r="D1802" s="16"/>
      <c r="E1802" s="17"/>
      <c r="F1802" s="17"/>
      <c r="G1802" s="18"/>
      <c r="H1802" s="19"/>
      <c r="I1802" s="20"/>
      <c r="J1802" s="20"/>
      <c r="K1802" s="19"/>
      <c r="L1802" s="19"/>
      <c r="M1802" s="19"/>
      <c r="N1802" s="19"/>
      <c r="O1802" s="19"/>
      <c r="P1802" s="19"/>
      <c r="Q1802" s="19"/>
      <c r="R1802" s="19"/>
      <c r="S1802" s="19"/>
      <c r="T1802" s="19"/>
      <c r="U1802" s="21"/>
    </row>
    <row r="1803" spans="1:21" ht="16" hidden="1" thickBot="1" x14ac:dyDescent="0.25">
      <c r="A1803" s="14">
        <v>2016</v>
      </c>
      <c r="B1803" s="15" t="s">
        <v>41</v>
      </c>
      <c r="C1803" s="16" t="s">
        <v>22</v>
      </c>
      <c r="D1803" s="16" t="str">
        <f>A1803&amp;"_"&amp;B1803&amp;"_"&amp;C1803</f>
        <v>2016_2016 Sample Plot # 13_Avi</v>
      </c>
      <c r="E1803" s="17">
        <v>1.8</v>
      </c>
      <c r="F1803" s="17">
        <f t="shared" si="2051"/>
        <v>0.55000000000000004</v>
      </c>
      <c r="G1803" s="18">
        <v>55</v>
      </c>
      <c r="H1803" s="19">
        <f t="shared" si="2053"/>
        <v>1.1882686187141949</v>
      </c>
      <c r="I1803" s="20">
        <f t="shared" si="2052"/>
        <v>118.82686187141948</v>
      </c>
      <c r="J1803" s="20">
        <v>373.35399999999998</v>
      </c>
      <c r="K1803" s="19">
        <f>2.14*(LOG(H1803,10))+0.2</f>
        <v>0.3603173036692715</v>
      </c>
      <c r="L1803" s="19">
        <f t="shared" ref="L1803" si="2078">10^K1803</f>
        <v>2.2925420150971316</v>
      </c>
      <c r="M1803" s="19">
        <f t="shared" ref="M1803" si="2079">L1803*40/1000</f>
        <v>9.1701680603885269E-2</v>
      </c>
      <c r="N1803" s="19">
        <f t="shared" ref="N1803" si="2080">0.923*L1803</f>
        <v>2.1160162799346525</v>
      </c>
      <c r="O1803" s="19">
        <f t="shared" ref="O1803" si="2081">N1803*40/1000</f>
        <v>8.4640651197386091E-2</v>
      </c>
      <c r="P1803" s="19">
        <f t="shared" ref="P1803" si="2082">M1803+O1803</f>
        <v>0.17634233180127135</v>
      </c>
      <c r="Q1803" s="19">
        <f t="shared" ref="Q1803" si="2083">L1803*0.48</f>
        <v>1.1004201672466232</v>
      </c>
      <c r="R1803" s="19">
        <f t="shared" ref="R1803" si="2084">N1803*0.39</f>
        <v>0.82524634917451445</v>
      </c>
      <c r="S1803" s="19">
        <f t="shared" ref="S1803" si="2085">R1803+Q1803</f>
        <v>1.9256665164211375</v>
      </c>
      <c r="T1803" s="19">
        <f t="shared" ref="T1803" si="2086">S1803*40/1000</f>
        <v>7.7026660656845505E-2</v>
      </c>
      <c r="U1803" s="21">
        <f t="shared" ref="U1803" si="2087">(L1803+N1803)</f>
        <v>4.4085582950317841</v>
      </c>
    </row>
    <row r="1804" spans="1:21" ht="16" hidden="1" thickBot="1" x14ac:dyDescent="0.25">
      <c r="A1804" s="14"/>
      <c r="B1804" s="15"/>
      <c r="C1804" s="16"/>
      <c r="D1804" s="16"/>
      <c r="E1804" s="17"/>
      <c r="F1804" s="17"/>
      <c r="G1804" s="18"/>
      <c r="H1804" s="19"/>
      <c r="I1804" s="20"/>
      <c r="J1804" s="20"/>
      <c r="K1804" s="19"/>
      <c r="L1804" s="19"/>
      <c r="M1804" s="19"/>
      <c r="N1804" s="19"/>
      <c r="O1804" s="19"/>
      <c r="P1804" s="19"/>
      <c r="Q1804" s="19"/>
      <c r="R1804" s="19"/>
      <c r="S1804" s="19"/>
      <c r="T1804" s="19"/>
      <c r="U1804" s="21"/>
    </row>
    <row r="1805" spans="1:21" ht="16" hidden="1" thickBot="1" x14ac:dyDescent="0.25">
      <c r="A1805" s="14">
        <v>2016</v>
      </c>
      <c r="B1805" s="15" t="s">
        <v>41</v>
      </c>
      <c r="C1805" s="16" t="s">
        <v>22</v>
      </c>
      <c r="D1805" s="16" t="str">
        <f>A1805&amp;"_"&amp;B1805&amp;"_"&amp;C1805</f>
        <v>2016_2016 Sample Plot # 13_Avi</v>
      </c>
      <c r="E1805" s="17">
        <v>1.2</v>
      </c>
      <c r="F1805" s="17">
        <f t="shared" si="2051"/>
        <v>1.45</v>
      </c>
      <c r="G1805" s="18">
        <v>145</v>
      </c>
      <c r="H1805" s="19">
        <f t="shared" si="2053"/>
        <v>1.0982686187141948</v>
      </c>
      <c r="I1805" s="20">
        <f t="shared" si="2052"/>
        <v>109.82686187141948</v>
      </c>
      <c r="J1805" s="20">
        <v>345.07600000000002</v>
      </c>
      <c r="K1805" s="19">
        <f>2.14*(LOG(H1805,10))+0.2</f>
        <v>0.28711634943364933</v>
      </c>
      <c r="L1805" s="19">
        <f t="shared" ref="L1805" si="2088">10^K1805</f>
        <v>1.9369408095468827</v>
      </c>
      <c r="M1805" s="19">
        <f t="shared" ref="M1805:M1867" si="2089">L1805*40/1000</f>
        <v>7.7477632381875314E-2</v>
      </c>
      <c r="N1805" s="19">
        <f t="shared" ref="N1805" si="2090">0.923*L1805</f>
        <v>1.7877963672117729</v>
      </c>
      <c r="O1805" s="19">
        <f t="shared" ref="O1805:O1867" si="2091">N1805*40/1000</f>
        <v>7.1511854688470919E-2</v>
      </c>
      <c r="P1805" s="19">
        <f t="shared" ref="P1805:P1867" si="2092">M1805+O1805</f>
        <v>0.14898948707034623</v>
      </c>
      <c r="Q1805" s="19">
        <f t="shared" ref="Q1805:Q1867" si="2093">L1805*0.48</f>
        <v>0.92973158858250371</v>
      </c>
      <c r="R1805" s="19">
        <f t="shared" ref="R1805:R1867" si="2094">N1805*0.39</f>
        <v>0.69724058321259141</v>
      </c>
      <c r="S1805" s="19">
        <f t="shared" ref="S1805:S1867" si="2095">R1805+Q1805</f>
        <v>1.6269721717950951</v>
      </c>
      <c r="T1805" s="19">
        <f t="shared" ref="T1805:T1867" si="2096">S1805*40/1000</f>
        <v>6.5078886871803798E-2</v>
      </c>
      <c r="U1805" s="21">
        <f t="shared" ref="U1805:U1867" si="2097">(L1805+N1805)</f>
        <v>3.7247371767586559</v>
      </c>
    </row>
    <row r="1806" spans="1:21" ht="16" hidden="1" thickBot="1" x14ac:dyDescent="0.25">
      <c r="A1806" s="14"/>
      <c r="B1806" s="15"/>
      <c r="C1806" s="16"/>
      <c r="D1806" s="16"/>
      <c r="E1806" s="17"/>
      <c r="F1806" s="17"/>
      <c r="G1806" s="18"/>
      <c r="H1806" s="19"/>
      <c r="I1806" s="20"/>
      <c r="J1806" s="20"/>
      <c r="K1806" s="19"/>
      <c r="L1806" s="19"/>
      <c r="M1806" s="19"/>
      <c r="N1806" s="19"/>
      <c r="O1806" s="19"/>
      <c r="P1806" s="19"/>
      <c r="Q1806" s="19"/>
      <c r="R1806" s="19"/>
      <c r="S1806" s="19"/>
      <c r="T1806" s="19"/>
      <c r="U1806" s="21"/>
    </row>
    <row r="1807" spans="1:21" ht="16" hidden="1" thickBot="1" x14ac:dyDescent="0.25">
      <c r="A1807" s="14"/>
      <c r="B1807" s="15"/>
      <c r="C1807" s="16"/>
      <c r="D1807" s="16"/>
      <c r="E1807" s="17"/>
      <c r="F1807" s="17"/>
      <c r="G1807" s="18"/>
      <c r="H1807" s="19"/>
      <c r="I1807" s="20"/>
      <c r="J1807" s="20"/>
      <c r="K1807" s="19"/>
      <c r="L1807" s="19"/>
      <c r="M1807" s="19"/>
      <c r="N1807" s="19"/>
      <c r="O1807" s="19"/>
      <c r="P1807" s="19"/>
      <c r="Q1807" s="19"/>
      <c r="R1807" s="19"/>
      <c r="S1807" s="19"/>
      <c r="T1807" s="19"/>
      <c r="U1807" s="21"/>
    </row>
    <row r="1808" spans="1:21" ht="16" hidden="1" thickBot="1" x14ac:dyDescent="0.25">
      <c r="A1808" s="14">
        <v>2016</v>
      </c>
      <c r="B1808" s="15" t="s">
        <v>41</v>
      </c>
      <c r="C1808" s="16" t="s">
        <v>22</v>
      </c>
      <c r="D1808" s="16" t="str">
        <f>A1808&amp;"_"&amp;B1808&amp;"_"&amp;C1808</f>
        <v>2016_2016 Sample Plot # 13_Avi</v>
      </c>
      <c r="E1808" s="17">
        <v>2.2999999999999998</v>
      </c>
      <c r="F1808" s="17">
        <f t="shared" si="2051"/>
        <v>0.64</v>
      </c>
      <c r="G1808" s="18">
        <v>64</v>
      </c>
      <c r="H1808" s="19">
        <f t="shared" si="2053"/>
        <v>1.1299999999999999</v>
      </c>
      <c r="I1808" s="20">
        <f t="shared" si="2052"/>
        <v>113</v>
      </c>
      <c r="J1808" s="20">
        <v>355.04599999999999</v>
      </c>
      <c r="K1808" s="19">
        <f>2.14*(LOG(H1808,10))+0.2</f>
        <v>0.31358786905451813</v>
      </c>
      <c r="L1808" s="19">
        <f t="shared" ref="L1808" si="2098">10^K1808</f>
        <v>2.0586753719101072</v>
      </c>
      <c r="M1808" s="19">
        <f t="shared" si="2089"/>
        <v>8.2347014876404293E-2</v>
      </c>
      <c r="N1808" s="19">
        <f t="shared" ref="N1808" si="2099">0.923*L1808</f>
        <v>1.9001573682730291</v>
      </c>
      <c r="O1808" s="19">
        <f t="shared" si="2091"/>
        <v>7.6006294730921159E-2</v>
      </c>
      <c r="P1808" s="19">
        <f t="shared" si="2092"/>
        <v>0.15835330960732547</v>
      </c>
      <c r="Q1808" s="19">
        <f t="shared" si="2093"/>
        <v>0.98816417851685145</v>
      </c>
      <c r="R1808" s="19">
        <f t="shared" si="2094"/>
        <v>0.74106137362648139</v>
      </c>
      <c r="S1808" s="19">
        <f t="shared" si="2095"/>
        <v>1.7292255521433328</v>
      </c>
      <c r="T1808" s="19">
        <f t="shared" si="2096"/>
        <v>6.916902208573332E-2</v>
      </c>
      <c r="U1808" s="21">
        <f t="shared" si="2097"/>
        <v>3.9588327401831362</v>
      </c>
    </row>
    <row r="1809" spans="1:21" ht="16" hidden="1" thickBot="1" x14ac:dyDescent="0.25">
      <c r="A1809" s="14"/>
      <c r="B1809" s="15"/>
      <c r="C1809" s="16"/>
      <c r="D1809" s="16"/>
      <c r="E1809" s="17"/>
      <c r="F1809" s="17"/>
      <c r="G1809" s="18"/>
      <c r="H1809" s="19"/>
      <c r="I1809" s="20"/>
      <c r="J1809" s="20"/>
      <c r="K1809" s="19"/>
      <c r="L1809" s="19"/>
      <c r="M1809" s="19"/>
      <c r="N1809" s="19"/>
      <c r="O1809" s="19"/>
      <c r="P1809" s="19"/>
      <c r="Q1809" s="19"/>
      <c r="R1809" s="19"/>
      <c r="S1809" s="19"/>
      <c r="T1809" s="19"/>
      <c r="U1809" s="21"/>
    </row>
    <row r="1810" spans="1:21" ht="16" hidden="1" thickBot="1" x14ac:dyDescent="0.25">
      <c r="A1810" s="14"/>
      <c r="B1810" s="15"/>
      <c r="C1810" s="16"/>
      <c r="D1810" s="16"/>
      <c r="E1810" s="17"/>
      <c r="F1810" s="17"/>
      <c r="G1810" s="18"/>
      <c r="H1810" s="19"/>
      <c r="I1810" s="20"/>
      <c r="J1810" s="20"/>
      <c r="K1810" s="19"/>
      <c r="L1810" s="19"/>
      <c r="M1810" s="19"/>
      <c r="N1810" s="19"/>
      <c r="O1810" s="19"/>
      <c r="P1810" s="19"/>
      <c r="Q1810" s="19"/>
      <c r="R1810" s="19"/>
      <c r="S1810" s="19"/>
      <c r="T1810" s="19"/>
      <c r="U1810" s="21"/>
    </row>
    <row r="1811" spans="1:21" ht="16" hidden="1" thickBot="1" x14ac:dyDescent="0.25">
      <c r="A1811" s="14">
        <v>2016</v>
      </c>
      <c r="B1811" s="15" t="s">
        <v>41</v>
      </c>
      <c r="C1811" s="16" t="s">
        <v>22</v>
      </c>
      <c r="D1811" s="16" t="str">
        <f>A1811&amp;"_"&amp;B1811&amp;"_"&amp;C1811</f>
        <v>2016_2016 Sample Plot # 13_Avi</v>
      </c>
      <c r="E1811" s="17">
        <v>4.1500000000000004</v>
      </c>
      <c r="F1811" s="17">
        <f t="shared" si="2051"/>
        <v>1.34</v>
      </c>
      <c r="G1811" s="18">
        <v>134</v>
      </c>
      <c r="H1811" s="19">
        <f t="shared" si="2053"/>
        <v>2.926148949713558</v>
      </c>
      <c r="I1811" s="20">
        <f t="shared" si="2052"/>
        <v>292.6148949713558</v>
      </c>
      <c r="J1811" s="20">
        <v>919.39599999999996</v>
      </c>
      <c r="K1811" s="19">
        <f>2.14*(LOG(H1811,10))+0.2</f>
        <v>1.1978743585673632</v>
      </c>
      <c r="L1811" s="19">
        <f t="shared" ref="L1811" si="2100">10^K1811</f>
        <v>15.771549326296341</v>
      </c>
      <c r="M1811" s="19">
        <f t="shared" si="2089"/>
        <v>0.63086197305185365</v>
      </c>
      <c r="N1811" s="19">
        <f t="shared" ref="N1811" si="2101">0.923*L1811</f>
        <v>14.557140028171524</v>
      </c>
      <c r="O1811" s="19">
        <f t="shared" si="2091"/>
        <v>0.5822856011268609</v>
      </c>
      <c r="P1811" s="19">
        <f t="shared" si="2092"/>
        <v>1.2131475741787145</v>
      </c>
      <c r="Q1811" s="19">
        <f t="shared" si="2093"/>
        <v>7.5703436766222438</v>
      </c>
      <c r="R1811" s="19">
        <f t="shared" si="2094"/>
        <v>5.6772846109868942</v>
      </c>
      <c r="S1811" s="19">
        <f t="shared" si="2095"/>
        <v>13.247628287609139</v>
      </c>
      <c r="T1811" s="19">
        <f t="shared" si="2096"/>
        <v>0.52990513150436547</v>
      </c>
      <c r="U1811" s="21">
        <f t="shared" si="2097"/>
        <v>30.328689354467866</v>
      </c>
    </row>
    <row r="1812" spans="1:21" ht="16" hidden="1" thickBot="1" x14ac:dyDescent="0.25">
      <c r="A1812" s="14"/>
      <c r="B1812" s="15"/>
      <c r="C1812" s="16"/>
      <c r="D1812" s="16"/>
      <c r="E1812" s="17"/>
      <c r="F1812" s="17"/>
      <c r="G1812" s="18"/>
      <c r="H1812" s="19"/>
      <c r="I1812" s="20"/>
      <c r="J1812" s="20"/>
      <c r="K1812" s="19"/>
      <c r="L1812" s="19"/>
      <c r="M1812" s="19"/>
      <c r="N1812" s="19"/>
      <c r="O1812" s="19"/>
      <c r="P1812" s="19"/>
      <c r="Q1812" s="19"/>
      <c r="R1812" s="19"/>
      <c r="S1812" s="19"/>
      <c r="T1812" s="19"/>
      <c r="U1812" s="21"/>
    </row>
    <row r="1813" spans="1:21" ht="16" hidden="1" thickBot="1" x14ac:dyDescent="0.25">
      <c r="A1813" s="14">
        <v>2016</v>
      </c>
      <c r="B1813" s="15" t="s">
        <v>41</v>
      </c>
      <c r="C1813" s="16" t="s">
        <v>22</v>
      </c>
      <c r="D1813" s="16" t="str">
        <f>A1813&amp;"_"&amp;B1813&amp;"_"&amp;C1813</f>
        <v>2016_2016 Sample Plot # 13_Avi</v>
      </c>
      <c r="E1813" s="17">
        <v>3.85</v>
      </c>
      <c r="F1813" s="17">
        <f t="shared" ref="F1813:F1875" si="2102">G1813/100</f>
        <v>1.44</v>
      </c>
      <c r="G1813" s="18">
        <v>144</v>
      </c>
      <c r="H1813" s="19">
        <f t="shared" si="2053"/>
        <v>2.7070146403564608</v>
      </c>
      <c r="I1813" s="20">
        <f t="shared" ref="I1813:I1875" si="2103">J1813/3.142</f>
        <v>270.7014640356461</v>
      </c>
      <c r="J1813" s="20">
        <v>850.54399999999998</v>
      </c>
      <c r="K1813" s="19">
        <f t="shared" ref="K1813:K1814" si="2104">2.14*(LOG(H1813,10))+0.2</f>
        <v>1.1255298937865996</v>
      </c>
      <c r="L1813" s="19">
        <f t="shared" ref="L1813:L1814" si="2105">10^K1813</f>
        <v>13.351494887274198</v>
      </c>
      <c r="M1813" s="19">
        <f t="shared" ref="M1813:M1814" si="2106">L1813*40/1000</f>
        <v>0.53405979549096783</v>
      </c>
      <c r="N1813" s="19">
        <f t="shared" ref="N1813:N1814" si="2107">0.923*L1813</f>
        <v>12.323429780954084</v>
      </c>
      <c r="O1813" s="19">
        <f t="shared" ref="O1813:O1814" si="2108">N1813*40/1000</f>
        <v>0.49293719123816337</v>
      </c>
      <c r="P1813" s="19">
        <f t="shared" ref="P1813:P1814" si="2109">M1813+O1813</f>
        <v>1.0269969867291313</v>
      </c>
      <c r="Q1813" s="19">
        <f t="shared" ref="Q1813:Q1814" si="2110">L1813*0.48</f>
        <v>6.4087175458916148</v>
      </c>
      <c r="R1813" s="19">
        <f t="shared" ref="R1813:R1814" si="2111">N1813*0.39</f>
        <v>4.8061376145720933</v>
      </c>
      <c r="S1813" s="19">
        <f t="shared" ref="S1813:S1814" si="2112">R1813+Q1813</f>
        <v>11.214855160463708</v>
      </c>
      <c r="T1813" s="19">
        <f t="shared" ref="T1813:T1814" si="2113">S1813*40/1000</f>
        <v>0.4485942064185483</v>
      </c>
      <c r="U1813" s="21">
        <f t="shared" ref="U1813:U1814" si="2114">(L1813+N1813)</f>
        <v>25.674924668228282</v>
      </c>
    </row>
    <row r="1814" spans="1:21" ht="16" hidden="1" thickBot="1" x14ac:dyDescent="0.25">
      <c r="A1814" s="14">
        <v>2016</v>
      </c>
      <c r="B1814" s="15" t="s">
        <v>41</v>
      </c>
      <c r="C1814" s="16" t="s">
        <v>22</v>
      </c>
      <c r="D1814" s="16" t="str">
        <f>A1814&amp;"_"&amp;B1814&amp;"_"&amp;C1814</f>
        <v>2016_2016 Sample Plot # 13_Avi</v>
      </c>
      <c r="E1814" s="17">
        <v>1.3</v>
      </c>
      <c r="F1814" s="17">
        <f t="shared" si="2102"/>
        <v>0.55000000000000004</v>
      </c>
      <c r="G1814" s="18">
        <v>55</v>
      </c>
      <c r="H1814" s="19">
        <f t="shared" si="2053"/>
        <v>0.99826861871419481</v>
      </c>
      <c r="I1814" s="20">
        <f t="shared" si="2103"/>
        <v>99.826861871419482</v>
      </c>
      <c r="J1814" s="20">
        <v>313.65600000000001</v>
      </c>
      <c r="K1814" s="19">
        <f t="shared" si="2104"/>
        <v>0.19838947659791142</v>
      </c>
      <c r="L1814" s="19">
        <f t="shared" si="2105"/>
        <v>1.5790267108231981</v>
      </c>
      <c r="M1814" s="19">
        <f t="shared" si="2106"/>
        <v>6.316106843292793E-2</v>
      </c>
      <c r="N1814" s="19">
        <f t="shared" si="2107"/>
        <v>1.4574416540898119</v>
      </c>
      <c r="O1814" s="19">
        <f t="shared" si="2108"/>
        <v>5.8297666163592471E-2</v>
      </c>
      <c r="P1814" s="19">
        <f t="shared" si="2109"/>
        <v>0.1214587345965204</v>
      </c>
      <c r="Q1814" s="19">
        <f t="shared" si="2110"/>
        <v>0.75793282119513505</v>
      </c>
      <c r="R1814" s="19">
        <f t="shared" si="2111"/>
        <v>0.56840224509502668</v>
      </c>
      <c r="S1814" s="19">
        <f t="shared" si="2112"/>
        <v>1.3263350662901616</v>
      </c>
      <c r="T1814" s="19">
        <f t="shared" si="2113"/>
        <v>5.3053402651606463E-2</v>
      </c>
      <c r="U1814" s="21">
        <f t="shared" si="2114"/>
        <v>3.0364683649130102</v>
      </c>
    </row>
    <row r="1815" spans="1:21" ht="16" hidden="1" thickBot="1" x14ac:dyDescent="0.25">
      <c r="A1815" s="14"/>
      <c r="B1815" s="15"/>
      <c r="C1815" s="16"/>
      <c r="D1815" s="16"/>
      <c r="E1815" s="17"/>
      <c r="F1815" s="17"/>
      <c r="G1815" s="18"/>
      <c r="H1815" s="19"/>
      <c r="I1815" s="20"/>
      <c r="J1815" s="20"/>
      <c r="K1815" s="19"/>
      <c r="L1815" s="19"/>
      <c r="M1815" s="19"/>
      <c r="N1815" s="19"/>
      <c r="O1815" s="19"/>
      <c r="P1815" s="19"/>
      <c r="Q1815" s="19"/>
      <c r="R1815" s="19"/>
      <c r="S1815" s="19"/>
      <c r="T1815" s="19"/>
      <c r="U1815" s="21"/>
    </row>
    <row r="1816" spans="1:21" ht="16" hidden="1" thickBot="1" x14ac:dyDescent="0.25">
      <c r="A1816" s="14"/>
      <c r="B1816" s="15"/>
      <c r="C1816" s="16"/>
      <c r="D1816" s="16"/>
      <c r="E1816" s="17"/>
      <c r="F1816" s="17"/>
      <c r="G1816" s="18"/>
      <c r="H1816" s="19"/>
      <c r="I1816" s="20"/>
      <c r="J1816" s="20"/>
      <c r="K1816" s="19"/>
      <c r="L1816" s="19"/>
      <c r="M1816" s="19"/>
      <c r="N1816" s="19"/>
      <c r="O1816" s="19"/>
      <c r="P1816" s="19"/>
      <c r="Q1816" s="19"/>
      <c r="R1816" s="19"/>
      <c r="S1816" s="19"/>
      <c r="T1816" s="19"/>
      <c r="U1816" s="21"/>
    </row>
    <row r="1817" spans="1:21" ht="16" hidden="1" thickBot="1" x14ac:dyDescent="0.25">
      <c r="A1817" s="14">
        <v>2016</v>
      </c>
      <c r="B1817" s="15" t="s">
        <v>41</v>
      </c>
      <c r="C1817" s="16" t="s">
        <v>22</v>
      </c>
      <c r="D1817" s="16" t="str">
        <f>A1817&amp;"_"&amp;B1817&amp;"_"&amp;C1817</f>
        <v>2016_2016 Sample Plot # 13_Avi</v>
      </c>
      <c r="E1817" s="17">
        <v>1.7</v>
      </c>
      <c r="F1817" s="17">
        <f t="shared" si="2102"/>
        <v>1.48</v>
      </c>
      <c r="G1817" s="18">
        <v>148</v>
      </c>
      <c r="H1817" s="19">
        <f t="shared" si="2053"/>
        <v>1.0682686187141948</v>
      </c>
      <c r="I1817" s="20">
        <f t="shared" si="2103"/>
        <v>106.82686187141947</v>
      </c>
      <c r="J1817" s="20">
        <v>335.65</v>
      </c>
      <c r="K1817" s="19">
        <f>2.14*(LOG(H1817,10))+0.2</f>
        <v>0.26137620754834728</v>
      </c>
      <c r="L1817" s="19">
        <f t="shared" ref="L1817" si="2115">10^K1817</f>
        <v>1.8254763362892241</v>
      </c>
      <c r="M1817" s="19">
        <f t="shared" si="2089"/>
        <v>7.3019053451568963E-2</v>
      </c>
      <c r="N1817" s="19">
        <f t="shared" ref="N1817" si="2116">0.923*L1817</f>
        <v>1.6849146583949539</v>
      </c>
      <c r="O1817" s="19">
        <f t="shared" si="2091"/>
        <v>6.7396586335798161E-2</v>
      </c>
      <c r="P1817" s="19">
        <f t="shared" si="2092"/>
        <v>0.14041563978736712</v>
      </c>
      <c r="Q1817" s="19">
        <f t="shared" si="2093"/>
        <v>0.8762286414188275</v>
      </c>
      <c r="R1817" s="19">
        <f t="shared" si="2094"/>
        <v>0.65711671677403205</v>
      </c>
      <c r="S1817" s="19">
        <f t="shared" si="2095"/>
        <v>1.5333453581928596</v>
      </c>
      <c r="T1817" s="19">
        <f t="shared" si="2096"/>
        <v>6.1333814327714377E-2</v>
      </c>
      <c r="U1817" s="21">
        <f t="shared" si="2097"/>
        <v>3.5103909946841778</v>
      </c>
    </row>
    <row r="1818" spans="1:21" ht="16" hidden="1" thickBot="1" x14ac:dyDescent="0.25">
      <c r="A1818" s="14"/>
      <c r="B1818" s="15"/>
      <c r="C1818" s="16"/>
      <c r="D1818" s="16"/>
      <c r="E1818" s="17"/>
      <c r="F1818" s="17"/>
      <c r="G1818" s="18"/>
      <c r="H1818" s="19"/>
      <c r="I1818" s="20"/>
      <c r="J1818" s="20"/>
      <c r="K1818" s="19"/>
      <c r="L1818" s="19"/>
      <c r="M1818" s="19"/>
      <c r="N1818" s="19"/>
      <c r="O1818" s="19"/>
      <c r="P1818" s="19"/>
      <c r="Q1818" s="19"/>
      <c r="R1818" s="19"/>
      <c r="S1818" s="19"/>
      <c r="T1818" s="19"/>
      <c r="U1818" s="21"/>
    </row>
    <row r="1819" spans="1:21" ht="16" hidden="1" thickBot="1" x14ac:dyDescent="0.25">
      <c r="A1819" s="14">
        <v>2016</v>
      </c>
      <c r="B1819" s="15" t="s">
        <v>41</v>
      </c>
      <c r="C1819" s="16" t="s">
        <v>22</v>
      </c>
      <c r="D1819" s="16" t="str">
        <f>A1819&amp;"_"&amp;B1819&amp;"_"&amp;C1819</f>
        <v>2016_2016 Sample Plot # 13_Avi</v>
      </c>
      <c r="E1819" s="17">
        <v>1.3</v>
      </c>
      <c r="F1819" s="17">
        <f t="shared" si="2102"/>
        <v>0.96</v>
      </c>
      <c r="G1819" s="18">
        <v>96</v>
      </c>
      <c r="H1819" s="19">
        <f t="shared" ref="H1819:H1882" si="2117">I1819/100</f>
        <v>1.1365372374283895</v>
      </c>
      <c r="I1819" s="20">
        <f t="shared" si="2103"/>
        <v>113.65372374283896</v>
      </c>
      <c r="J1819" s="20">
        <v>357.1</v>
      </c>
      <c r="K1819" s="19">
        <f t="shared" ref="K1819:K1820" si="2118">2.14*(LOG(H1819,10))+0.2</f>
        <v>0.31894905270609064</v>
      </c>
      <c r="L1819" s="19">
        <f t="shared" ref="L1819:L1820" si="2119">10^K1819</f>
        <v>2.0842463648148715</v>
      </c>
      <c r="M1819" s="19">
        <f t="shared" ref="M1819:M1820" si="2120">L1819*40/1000</f>
        <v>8.3369854592594855E-2</v>
      </c>
      <c r="N1819" s="19">
        <f t="shared" ref="N1819:N1820" si="2121">0.923*L1819</f>
        <v>1.9237593947241265</v>
      </c>
      <c r="O1819" s="19">
        <f t="shared" ref="O1819:O1820" si="2122">N1819*40/1000</f>
        <v>7.6950375788965061E-2</v>
      </c>
      <c r="P1819" s="19">
        <f t="shared" ref="P1819:P1820" si="2123">M1819+O1819</f>
        <v>0.1603202303815599</v>
      </c>
      <c r="Q1819" s="19">
        <f t="shared" ref="Q1819:Q1820" si="2124">L1819*0.48</f>
        <v>1.0004382551111384</v>
      </c>
      <c r="R1819" s="19">
        <f t="shared" ref="R1819:R1820" si="2125">N1819*0.39</f>
        <v>0.7502661639424093</v>
      </c>
      <c r="S1819" s="19">
        <f t="shared" ref="S1819:S1820" si="2126">R1819+Q1819</f>
        <v>1.7507044190535477</v>
      </c>
      <c r="T1819" s="19">
        <f t="shared" ref="T1819:T1820" si="2127">S1819*40/1000</f>
        <v>7.0028176762141917E-2</v>
      </c>
      <c r="U1819" s="21">
        <f t="shared" ref="U1819:U1820" si="2128">(L1819+N1819)</f>
        <v>4.0080057595389977</v>
      </c>
    </row>
    <row r="1820" spans="1:21" ht="16" hidden="1" thickBot="1" x14ac:dyDescent="0.25">
      <c r="A1820" s="14">
        <v>2016</v>
      </c>
      <c r="B1820" s="15" t="s">
        <v>41</v>
      </c>
      <c r="C1820" s="16" t="s">
        <v>22</v>
      </c>
      <c r="D1820" s="16" t="str">
        <f>A1820&amp;"_"&amp;B1820&amp;"_"&amp;C1820</f>
        <v>2016_2016 Sample Plot # 13_Avi</v>
      </c>
      <c r="E1820" s="17">
        <v>3.54</v>
      </c>
      <c r="F1820" s="17">
        <f t="shared" si="2102"/>
        <v>1.46</v>
      </c>
      <c r="G1820" s="18">
        <v>146</v>
      </c>
      <c r="H1820" s="19">
        <f t="shared" si="2117"/>
        <v>2.7978803309993641</v>
      </c>
      <c r="I1820" s="20">
        <f t="shared" si="2103"/>
        <v>279.7880330999364</v>
      </c>
      <c r="J1820" s="20">
        <v>879.09400000000005</v>
      </c>
      <c r="K1820" s="19">
        <f t="shared" si="2118"/>
        <v>1.1562143493496382</v>
      </c>
      <c r="L1820" s="19">
        <f t="shared" si="2119"/>
        <v>14.328949409890081</v>
      </c>
      <c r="M1820" s="19">
        <f t="shared" si="2120"/>
        <v>0.57315797639560317</v>
      </c>
      <c r="N1820" s="19">
        <f t="shared" si="2121"/>
        <v>13.225620305328546</v>
      </c>
      <c r="O1820" s="19">
        <f t="shared" si="2122"/>
        <v>0.52902481221314179</v>
      </c>
      <c r="P1820" s="19">
        <f t="shared" si="2123"/>
        <v>1.102182788608745</v>
      </c>
      <c r="Q1820" s="19">
        <f t="shared" si="2124"/>
        <v>6.8778957167472381</v>
      </c>
      <c r="R1820" s="19">
        <f t="shared" si="2125"/>
        <v>5.1579919190781327</v>
      </c>
      <c r="S1820" s="19">
        <f t="shared" si="2126"/>
        <v>12.035887635825372</v>
      </c>
      <c r="T1820" s="19">
        <f t="shared" si="2127"/>
        <v>0.48143550543301489</v>
      </c>
      <c r="U1820" s="21">
        <f t="shared" si="2128"/>
        <v>27.554569715218626</v>
      </c>
    </row>
    <row r="1821" spans="1:21" ht="16" hidden="1" thickBot="1" x14ac:dyDescent="0.25">
      <c r="A1821" s="14"/>
      <c r="B1821" s="15"/>
      <c r="C1821" s="16"/>
      <c r="D1821" s="16"/>
      <c r="E1821" s="17"/>
      <c r="F1821" s="17"/>
      <c r="G1821" s="18"/>
      <c r="H1821" s="19"/>
      <c r="I1821" s="20"/>
      <c r="J1821" s="20"/>
      <c r="K1821" s="19"/>
      <c r="L1821" s="19"/>
      <c r="M1821" s="19"/>
      <c r="N1821" s="19"/>
      <c r="O1821" s="19"/>
      <c r="P1821" s="19"/>
      <c r="Q1821" s="19"/>
      <c r="R1821" s="19"/>
      <c r="S1821" s="19"/>
      <c r="T1821" s="19"/>
      <c r="U1821" s="21"/>
    </row>
    <row r="1822" spans="1:21" ht="16" hidden="1" thickBot="1" x14ac:dyDescent="0.25">
      <c r="A1822" s="14"/>
      <c r="B1822" s="15"/>
      <c r="C1822" s="16"/>
      <c r="D1822" s="16"/>
      <c r="E1822" s="17"/>
      <c r="F1822" s="17"/>
      <c r="G1822" s="18"/>
      <c r="H1822" s="19"/>
      <c r="I1822" s="20"/>
      <c r="J1822" s="20"/>
      <c r="K1822" s="19"/>
      <c r="L1822" s="19"/>
      <c r="M1822" s="19"/>
      <c r="N1822" s="19"/>
      <c r="O1822" s="19"/>
      <c r="P1822" s="19"/>
      <c r="Q1822" s="19"/>
      <c r="R1822" s="19"/>
      <c r="S1822" s="19"/>
      <c r="T1822" s="19"/>
      <c r="U1822" s="21"/>
    </row>
    <row r="1823" spans="1:21" ht="16" hidden="1" thickBot="1" x14ac:dyDescent="0.25">
      <c r="A1823" s="14">
        <v>2016</v>
      </c>
      <c r="B1823" s="15" t="s">
        <v>41</v>
      </c>
      <c r="C1823" s="16" t="s">
        <v>22</v>
      </c>
      <c r="D1823" s="16" t="str">
        <f>A1823&amp;"_"&amp;B1823&amp;"_"&amp;C1823</f>
        <v>2016_2016 Sample Plot # 13_Avi</v>
      </c>
      <c r="E1823" s="17">
        <v>2.1</v>
      </c>
      <c r="F1823" s="17">
        <f t="shared" si="2102"/>
        <v>0.8</v>
      </c>
      <c r="G1823" s="18">
        <v>80</v>
      </c>
      <c r="H1823" s="19">
        <f t="shared" si="2117"/>
        <v>1.1000000000000001</v>
      </c>
      <c r="I1823" s="20">
        <f t="shared" si="2103"/>
        <v>110</v>
      </c>
      <c r="J1823" s="20">
        <v>345.62</v>
      </c>
      <c r="K1823" s="19">
        <f t="shared" ref="K1823:K1824" si="2129">2.14*(LOG(H1823,10))+0.2</f>
        <v>0.28858034623860168</v>
      </c>
      <c r="L1823" s="19">
        <f t="shared" ref="L1823:L1824" si="2130">10^K1823</f>
        <v>1.9434812104687251</v>
      </c>
      <c r="M1823" s="19">
        <f t="shared" si="2089"/>
        <v>7.7739248418749005E-2</v>
      </c>
      <c r="N1823" s="19">
        <f t="shared" ref="N1823:N1824" si="2131">0.923*L1823</f>
        <v>1.7938331572626334</v>
      </c>
      <c r="O1823" s="19">
        <f t="shared" si="2091"/>
        <v>7.1753326290505334E-2</v>
      </c>
      <c r="P1823" s="19">
        <f t="shared" si="2092"/>
        <v>0.14949257470925434</v>
      </c>
      <c r="Q1823" s="19">
        <f t="shared" si="2093"/>
        <v>0.932870981024988</v>
      </c>
      <c r="R1823" s="19">
        <f t="shared" si="2094"/>
        <v>0.69959493133242701</v>
      </c>
      <c r="S1823" s="19">
        <f t="shared" si="2095"/>
        <v>1.632465912357415</v>
      </c>
      <c r="T1823" s="19">
        <f t="shared" si="2096"/>
        <v>6.5298636494296597E-2</v>
      </c>
      <c r="U1823" s="21">
        <f t="shared" si="2097"/>
        <v>3.7373143677313587</v>
      </c>
    </row>
    <row r="1824" spans="1:21" ht="16" hidden="1" thickBot="1" x14ac:dyDescent="0.25">
      <c r="A1824" s="14">
        <v>2016</v>
      </c>
      <c r="B1824" s="15" t="s">
        <v>41</v>
      </c>
      <c r="C1824" s="16" t="s">
        <v>22</v>
      </c>
      <c r="D1824" s="16" t="str">
        <f>A1824&amp;"_"&amp;B1824&amp;"_"&amp;C1824</f>
        <v>2016_2016 Sample Plot # 13_Avi</v>
      </c>
      <c r="E1824" s="17">
        <v>2.1</v>
      </c>
      <c r="F1824" s="17">
        <f t="shared" si="2102"/>
        <v>0.55000000000000004</v>
      </c>
      <c r="G1824" s="18">
        <v>55</v>
      </c>
      <c r="H1824" s="19">
        <f t="shared" si="2117"/>
        <v>0.98</v>
      </c>
      <c r="I1824" s="20">
        <f t="shared" si="2103"/>
        <v>98</v>
      </c>
      <c r="J1824" s="20">
        <v>307.916</v>
      </c>
      <c r="K1824" s="19">
        <f t="shared" si="2129"/>
        <v>0.18122380198193899</v>
      </c>
      <c r="L1824" s="19">
        <f t="shared" si="2130"/>
        <v>1.517832340035735</v>
      </c>
      <c r="M1824" s="19">
        <f t="shared" si="2089"/>
        <v>6.0713293601429401E-2</v>
      </c>
      <c r="N1824" s="19">
        <f t="shared" si="2131"/>
        <v>1.4009592498529835</v>
      </c>
      <c r="O1824" s="19">
        <f t="shared" si="2091"/>
        <v>5.6038369994119333E-2</v>
      </c>
      <c r="P1824" s="19">
        <f t="shared" si="2092"/>
        <v>0.11675166359554873</v>
      </c>
      <c r="Q1824" s="19">
        <f t="shared" si="2093"/>
        <v>0.72855952321715278</v>
      </c>
      <c r="R1824" s="19">
        <f t="shared" si="2094"/>
        <v>0.54637410744266357</v>
      </c>
      <c r="S1824" s="19">
        <f t="shared" si="2095"/>
        <v>1.2749336306598162</v>
      </c>
      <c r="T1824" s="19">
        <f t="shared" si="2096"/>
        <v>5.0997345226392654E-2</v>
      </c>
      <c r="U1824" s="21">
        <f t="shared" si="2097"/>
        <v>2.9187915898887185</v>
      </c>
    </row>
    <row r="1825" spans="1:21" ht="16" hidden="1" thickBot="1" x14ac:dyDescent="0.25">
      <c r="A1825" s="14"/>
      <c r="B1825" s="15"/>
      <c r="C1825" s="16"/>
      <c r="D1825" s="16"/>
      <c r="E1825" s="17"/>
      <c r="F1825" s="17"/>
      <c r="G1825" s="18"/>
      <c r="H1825" s="19"/>
      <c r="I1825" s="20"/>
      <c r="J1825" s="20"/>
      <c r="K1825" s="19"/>
      <c r="L1825" s="19"/>
      <c r="M1825" s="19"/>
      <c r="N1825" s="19"/>
      <c r="O1825" s="19"/>
      <c r="P1825" s="19"/>
      <c r="Q1825" s="19"/>
      <c r="R1825" s="19"/>
      <c r="S1825" s="19"/>
      <c r="T1825" s="19"/>
      <c r="U1825" s="21"/>
    </row>
    <row r="1826" spans="1:21" ht="16" hidden="1" thickBot="1" x14ac:dyDescent="0.25">
      <c r="A1826" s="14"/>
      <c r="B1826" s="15"/>
      <c r="C1826" s="16"/>
      <c r="D1826" s="16"/>
      <c r="E1826" s="17"/>
      <c r="F1826" s="17"/>
      <c r="G1826" s="18"/>
      <c r="H1826" s="19"/>
      <c r="I1826" s="20"/>
      <c r="J1826" s="20"/>
      <c r="K1826" s="19"/>
      <c r="L1826" s="19"/>
      <c r="M1826" s="19"/>
      <c r="N1826" s="19"/>
      <c r="O1826" s="19"/>
      <c r="P1826" s="19"/>
      <c r="Q1826" s="19"/>
      <c r="R1826" s="19"/>
      <c r="S1826" s="19"/>
      <c r="T1826" s="19"/>
      <c r="U1826" s="21"/>
    </row>
    <row r="1827" spans="1:21" ht="16" hidden="1" thickBot="1" x14ac:dyDescent="0.25">
      <c r="A1827" s="14">
        <v>2016</v>
      </c>
      <c r="B1827" s="15" t="s">
        <v>41</v>
      </c>
      <c r="C1827" s="16" t="s">
        <v>22</v>
      </c>
      <c r="D1827" s="16" t="str">
        <f>A1827&amp;"_"&amp;B1827&amp;"_"&amp;C1827</f>
        <v>2016_2016 Sample Plot # 13_Avi</v>
      </c>
      <c r="E1827" s="17">
        <v>2.4</v>
      </c>
      <c r="F1827" s="17">
        <f t="shared" si="2102"/>
        <v>0.68</v>
      </c>
      <c r="G1827" s="18">
        <v>68</v>
      </c>
      <c r="H1827" s="19">
        <f t="shared" si="2117"/>
        <v>1.1499999999999999</v>
      </c>
      <c r="I1827" s="20">
        <f t="shared" si="2103"/>
        <v>115</v>
      </c>
      <c r="J1827" s="20">
        <v>361.33</v>
      </c>
      <c r="K1827" s="19">
        <f t="shared" ref="K1827:K1828" si="2132">2.14*(LOG(H1827,10))+0.2</f>
        <v>0.32989337835672894</v>
      </c>
      <c r="L1827" s="19">
        <f t="shared" ref="L1827:L1828" si="2133">10^K1827</f>
        <v>2.1374372726759301</v>
      </c>
      <c r="M1827" s="19">
        <f t="shared" si="2089"/>
        <v>8.5497490907037205E-2</v>
      </c>
      <c r="N1827" s="19">
        <f t="shared" ref="N1827:N1828" si="2134">0.923*L1827</f>
        <v>1.9728546026798837</v>
      </c>
      <c r="O1827" s="19">
        <f t="shared" si="2091"/>
        <v>7.8914184107195348E-2</v>
      </c>
      <c r="P1827" s="19">
        <f t="shared" si="2092"/>
        <v>0.16441167501423254</v>
      </c>
      <c r="Q1827" s="19">
        <f t="shared" si="2093"/>
        <v>1.0259698908844463</v>
      </c>
      <c r="R1827" s="19">
        <f t="shared" si="2094"/>
        <v>0.76941329504515465</v>
      </c>
      <c r="S1827" s="19">
        <f t="shared" si="2095"/>
        <v>1.795383185929601</v>
      </c>
      <c r="T1827" s="19">
        <f t="shared" si="2096"/>
        <v>7.1815327437184037E-2</v>
      </c>
      <c r="U1827" s="21">
        <f t="shared" si="2097"/>
        <v>4.1102918753558138</v>
      </c>
    </row>
    <row r="1828" spans="1:21" ht="16" hidden="1" thickBot="1" x14ac:dyDescent="0.25">
      <c r="A1828" s="14">
        <v>2016</v>
      </c>
      <c r="B1828" s="15" t="s">
        <v>41</v>
      </c>
      <c r="C1828" s="16" t="s">
        <v>22</v>
      </c>
      <c r="D1828" s="16" t="str">
        <f>A1828&amp;"_"&amp;B1828&amp;"_"&amp;C1828</f>
        <v>2016_2016 Sample Plot # 13_Avi</v>
      </c>
      <c r="E1828" s="17">
        <v>2.2999999999999998</v>
      </c>
      <c r="F1828" s="17">
        <f t="shared" si="2102"/>
        <v>0.56999999999999995</v>
      </c>
      <c r="G1828" s="18">
        <v>57</v>
      </c>
      <c r="H1828" s="19">
        <f t="shared" si="2117"/>
        <v>1.23</v>
      </c>
      <c r="I1828" s="20">
        <f t="shared" si="2103"/>
        <v>123</v>
      </c>
      <c r="J1828" s="20">
        <v>386.46600000000001</v>
      </c>
      <c r="K1828" s="19">
        <f t="shared" si="2132"/>
        <v>0.39239693848031154</v>
      </c>
      <c r="L1828" s="19">
        <f t="shared" si="2133"/>
        <v>2.4682942896185627</v>
      </c>
      <c r="M1828" s="19">
        <f t="shared" si="2089"/>
        <v>9.87317715847425E-2</v>
      </c>
      <c r="N1828" s="19">
        <f t="shared" si="2134"/>
        <v>2.2782356293179333</v>
      </c>
      <c r="O1828" s="19">
        <f t="shared" si="2091"/>
        <v>9.1129425172717327E-2</v>
      </c>
      <c r="P1828" s="19">
        <f t="shared" si="2092"/>
        <v>0.18986119675745983</v>
      </c>
      <c r="Q1828" s="19">
        <f t="shared" si="2093"/>
        <v>1.18478125901691</v>
      </c>
      <c r="R1828" s="19">
        <f t="shared" si="2094"/>
        <v>0.888511895433994</v>
      </c>
      <c r="S1828" s="19">
        <f t="shared" si="2095"/>
        <v>2.0732931544509041</v>
      </c>
      <c r="T1828" s="19">
        <f t="shared" si="2096"/>
        <v>8.2931726178036166E-2</v>
      </c>
      <c r="U1828" s="21">
        <f t="shared" si="2097"/>
        <v>4.7465299189364956</v>
      </c>
    </row>
    <row r="1829" spans="1:21" ht="16" hidden="1" thickBot="1" x14ac:dyDescent="0.25">
      <c r="A1829" s="14"/>
      <c r="B1829" s="15"/>
      <c r="C1829" s="16"/>
      <c r="D1829" s="16"/>
      <c r="E1829" s="17"/>
      <c r="F1829" s="17"/>
      <c r="G1829" s="18"/>
      <c r="H1829" s="19"/>
      <c r="I1829" s="20"/>
      <c r="J1829" s="20"/>
      <c r="K1829" s="19"/>
      <c r="L1829" s="19"/>
      <c r="M1829" s="19"/>
      <c r="N1829" s="19"/>
      <c r="O1829" s="19"/>
      <c r="P1829" s="19"/>
      <c r="Q1829" s="19"/>
      <c r="R1829" s="19"/>
      <c r="S1829" s="19"/>
      <c r="T1829" s="19"/>
      <c r="U1829" s="21"/>
    </row>
    <row r="1830" spans="1:21" ht="16" hidden="1" thickBot="1" x14ac:dyDescent="0.25">
      <c r="A1830" s="14">
        <v>2016</v>
      </c>
      <c r="B1830" s="15" t="s">
        <v>41</v>
      </c>
      <c r="C1830" s="16" t="s">
        <v>22</v>
      </c>
      <c r="D1830" s="16" t="str">
        <f>A1830&amp;"_"&amp;B1830&amp;"_"&amp;C1830</f>
        <v>2016_2016 Sample Plot # 13_Avi</v>
      </c>
      <c r="E1830" s="17">
        <v>1.4</v>
      </c>
      <c r="F1830" s="17">
        <f t="shared" si="2102"/>
        <v>0.86</v>
      </c>
      <c r="G1830" s="18">
        <v>86</v>
      </c>
      <c r="H1830" s="19">
        <f t="shared" si="2117"/>
        <v>1.08</v>
      </c>
      <c r="I1830" s="20">
        <f t="shared" si="2103"/>
        <v>108.00000000000001</v>
      </c>
      <c r="J1830" s="20">
        <v>339.33600000000001</v>
      </c>
      <c r="K1830" s="19">
        <f>2.14*(LOG(H1830,10))+0.2</f>
        <v>0.27152683674207245</v>
      </c>
      <c r="L1830" s="19">
        <f t="shared" ref="L1830" si="2135">10^K1830</f>
        <v>1.8686451445262409</v>
      </c>
      <c r="M1830" s="19">
        <f t="shared" ref="M1830" si="2136">L1830*40/1000</f>
        <v>7.474580578104964E-2</v>
      </c>
      <c r="N1830" s="19">
        <f t="shared" ref="N1830" si="2137">0.923*L1830</f>
        <v>1.7247594683977203</v>
      </c>
      <c r="O1830" s="19">
        <f t="shared" ref="O1830" si="2138">N1830*40/1000</f>
        <v>6.8990378735908825E-2</v>
      </c>
      <c r="P1830" s="19">
        <f t="shared" ref="P1830" si="2139">M1830+O1830</f>
        <v>0.14373618451695847</v>
      </c>
      <c r="Q1830" s="19">
        <f t="shared" ref="Q1830" si="2140">L1830*0.48</f>
        <v>0.89694966937259557</v>
      </c>
      <c r="R1830" s="19">
        <f t="shared" ref="R1830" si="2141">N1830*0.39</f>
        <v>0.6726561926751109</v>
      </c>
      <c r="S1830" s="19">
        <f t="shared" ref="S1830" si="2142">R1830+Q1830</f>
        <v>1.5696058620477065</v>
      </c>
      <c r="T1830" s="19">
        <f t="shared" ref="T1830" si="2143">S1830*40/1000</f>
        <v>6.2784234481908258E-2</v>
      </c>
      <c r="U1830" s="21">
        <f t="shared" ref="U1830" si="2144">(L1830+N1830)</f>
        <v>3.593404612923961</v>
      </c>
    </row>
    <row r="1831" spans="1:21" ht="16" hidden="1" thickBot="1" x14ac:dyDescent="0.25">
      <c r="A1831" s="14"/>
      <c r="B1831" s="15"/>
      <c r="C1831" s="16"/>
      <c r="D1831" s="16"/>
      <c r="E1831" s="17"/>
      <c r="F1831" s="17"/>
      <c r="G1831" s="18"/>
      <c r="H1831" s="19"/>
      <c r="I1831" s="20"/>
      <c r="J1831" s="20"/>
      <c r="K1831" s="19"/>
      <c r="L1831" s="19"/>
      <c r="M1831" s="19"/>
      <c r="N1831" s="19"/>
      <c r="O1831" s="19"/>
      <c r="P1831" s="19"/>
      <c r="Q1831" s="19"/>
      <c r="R1831" s="19"/>
      <c r="S1831" s="19"/>
      <c r="T1831" s="19"/>
      <c r="U1831" s="21"/>
    </row>
    <row r="1832" spans="1:21" ht="16" hidden="1" thickBot="1" x14ac:dyDescent="0.25">
      <c r="A1832" s="14">
        <v>2016</v>
      </c>
      <c r="B1832" s="15" t="s">
        <v>41</v>
      </c>
      <c r="C1832" s="16" t="s">
        <v>22</v>
      </c>
      <c r="D1832" s="16" t="str">
        <f>A1832&amp;"_"&amp;B1832&amp;"_"&amp;C1832</f>
        <v>2016_2016 Sample Plot # 13_Avi</v>
      </c>
      <c r="E1832" s="17">
        <v>1.7</v>
      </c>
      <c r="F1832" s="17">
        <f t="shared" si="2102"/>
        <v>0.6</v>
      </c>
      <c r="G1832" s="18">
        <v>60</v>
      </c>
      <c r="H1832" s="19">
        <f t="shared" si="2117"/>
        <v>1.1782686187141949</v>
      </c>
      <c r="I1832" s="20">
        <f t="shared" si="2103"/>
        <v>117.82686187141948</v>
      </c>
      <c r="J1832" s="20">
        <v>370.21199999999999</v>
      </c>
      <c r="K1832" s="19">
        <f t="shared" ref="K1832:K1834" si="2145">2.14*(LOG(H1832,10))+0.2</f>
        <v>0.35246282575761845</v>
      </c>
      <c r="L1832" s="19">
        <f t="shared" ref="L1832:L1834" si="2146">10^K1832</f>
        <v>2.2514526912237942</v>
      </c>
      <c r="M1832" s="19">
        <f t="shared" ref="M1832:M1834" si="2147">L1832*40/1000</f>
        <v>9.0058107648951766E-2</v>
      </c>
      <c r="N1832" s="19">
        <f t="shared" ref="N1832:N1834" si="2148">0.923*L1832</f>
        <v>2.0780908339995623</v>
      </c>
      <c r="O1832" s="19">
        <f t="shared" ref="O1832:O1834" si="2149">N1832*40/1000</f>
        <v>8.3123633359982491E-2</v>
      </c>
      <c r="P1832" s="19">
        <f t="shared" ref="P1832:P1834" si="2150">M1832+O1832</f>
        <v>0.17318174100893424</v>
      </c>
      <c r="Q1832" s="19">
        <f t="shared" ref="Q1832:Q1834" si="2151">L1832*0.48</f>
        <v>1.0806972917874211</v>
      </c>
      <c r="R1832" s="19">
        <f t="shared" ref="R1832:R1834" si="2152">N1832*0.39</f>
        <v>0.81045542525982928</v>
      </c>
      <c r="S1832" s="19">
        <f t="shared" ref="S1832:S1834" si="2153">R1832+Q1832</f>
        <v>1.8911527170472504</v>
      </c>
      <c r="T1832" s="19">
        <f t="shared" ref="T1832:T1834" si="2154">S1832*40/1000</f>
        <v>7.5646108681890006E-2</v>
      </c>
      <c r="U1832" s="21">
        <f t="shared" ref="U1832:U1834" si="2155">(L1832+N1832)</f>
        <v>4.3295435252233565</v>
      </c>
    </row>
    <row r="1833" spans="1:21" ht="16" hidden="1" thickBot="1" x14ac:dyDescent="0.25">
      <c r="A1833" s="14">
        <v>2016</v>
      </c>
      <c r="B1833" s="15" t="s">
        <v>41</v>
      </c>
      <c r="C1833" s="16" t="s">
        <v>22</v>
      </c>
      <c r="D1833" s="16" t="str">
        <f>A1833&amp;"_"&amp;B1833&amp;"_"&amp;C1833</f>
        <v>2016_2016 Sample Plot # 13_Avi</v>
      </c>
      <c r="E1833" s="17">
        <v>1.3</v>
      </c>
      <c r="F1833" s="17">
        <f t="shared" si="2102"/>
        <v>1.47</v>
      </c>
      <c r="G1833" s="18">
        <v>147</v>
      </c>
      <c r="H1833" s="19">
        <f t="shared" si="2117"/>
        <v>1.1182686187141948</v>
      </c>
      <c r="I1833" s="20">
        <f t="shared" si="2103"/>
        <v>111.82686187141948</v>
      </c>
      <c r="J1833" s="20">
        <v>351.36</v>
      </c>
      <c r="K1833" s="19">
        <f t="shared" si="2145"/>
        <v>0.30388873474225259</v>
      </c>
      <c r="L1833" s="19">
        <f t="shared" si="2146"/>
        <v>2.0132084043751388</v>
      </c>
      <c r="M1833" s="19">
        <f t="shared" si="2147"/>
        <v>8.0528336175005544E-2</v>
      </c>
      <c r="N1833" s="19">
        <f t="shared" si="2148"/>
        <v>1.8581913572382531</v>
      </c>
      <c r="O1833" s="19">
        <f t="shared" si="2149"/>
        <v>7.4327654289530129E-2</v>
      </c>
      <c r="P1833" s="19">
        <f t="shared" si="2150"/>
        <v>0.15485599046453569</v>
      </c>
      <c r="Q1833" s="19">
        <f t="shared" si="2151"/>
        <v>0.96634003410006664</v>
      </c>
      <c r="R1833" s="19">
        <f t="shared" si="2152"/>
        <v>0.72469462932291873</v>
      </c>
      <c r="S1833" s="19">
        <f t="shared" si="2153"/>
        <v>1.6910346634229854</v>
      </c>
      <c r="T1833" s="19">
        <f t="shared" si="2154"/>
        <v>6.764138653691941E-2</v>
      </c>
      <c r="U1833" s="21">
        <f t="shared" si="2155"/>
        <v>3.8713997616133922</v>
      </c>
    </row>
    <row r="1834" spans="1:21" ht="16" hidden="1" thickBot="1" x14ac:dyDescent="0.25">
      <c r="A1834" s="14">
        <v>2016</v>
      </c>
      <c r="B1834" s="15" t="s">
        <v>41</v>
      </c>
      <c r="C1834" s="16" t="s">
        <v>22</v>
      </c>
      <c r="D1834" s="16" t="str">
        <f>A1834&amp;"_"&amp;B1834&amp;"_"&amp;C1834</f>
        <v>2016_2016 Sample Plot # 13_Avi</v>
      </c>
      <c r="E1834" s="17">
        <v>3.29</v>
      </c>
      <c r="F1834" s="17">
        <f t="shared" si="2102"/>
        <v>0.63</v>
      </c>
      <c r="G1834" s="18">
        <v>63</v>
      </c>
      <c r="H1834" s="19">
        <f t="shared" si="2117"/>
        <v>2.7961489497135581</v>
      </c>
      <c r="I1834" s="20">
        <f t="shared" si="2103"/>
        <v>279.6148949713558</v>
      </c>
      <c r="J1834" s="20">
        <v>878.55</v>
      </c>
      <c r="K1834" s="19">
        <f t="shared" si="2145"/>
        <v>1.1556390470925297</v>
      </c>
      <c r="L1834" s="19">
        <f t="shared" si="2146"/>
        <v>14.309980669331576</v>
      </c>
      <c r="M1834" s="19">
        <f t="shared" si="2147"/>
        <v>0.57239922677326305</v>
      </c>
      <c r="N1834" s="19">
        <f t="shared" si="2148"/>
        <v>13.208112157793046</v>
      </c>
      <c r="O1834" s="19">
        <f t="shared" si="2149"/>
        <v>0.5283244863117218</v>
      </c>
      <c r="P1834" s="19">
        <f t="shared" si="2150"/>
        <v>1.1007237130849847</v>
      </c>
      <c r="Q1834" s="19">
        <f t="shared" si="2151"/>
        <v>6.8687907212791561</v>
      </c>
      <c r="R1834" s="19">
        <f t="shared" si="2152"/>
        <v>5.1511637415392881</v>
      </c>
      <c r="S1834" s="19">
        <f t="shared" si="2153"/>
        <v>12.019954462818443</v>
      </c>
      <c r="T1834" s="19">
        <f t="shared" si="2154"/>
        <v>0.48079817851273776</v>
      </c>
      <c r="U1834" s="21">
        <f t="shared" si="2155"/>
        <v>27.518092827124622</v>
      </c>
    </row>
    <row r="1835" spans="1:21" ht="16" hidden="1" thickBot="1" x14ac:dyDescent="0.25">
      <c r="A1835" s="14"/>
      <c r="B1835" s="15"/>
      <c r="C1835" s="16"/>
      <c r="D1835" s="16"/>
      <c r="E1835" s="17"/>
      <c r="F1835" s="17"/>
      <c r="G1835" s="18"/>
      <c r="H1835" s="19"/>
      <c r="I1835" s="20"/>
      <c r="J1835" s="20"/>
      <c r="K1835" s="19"/>
      <c r="L1835" s="19"/>
      <c r="M1835" s="19"/>
      <c r="N1835" s="19"/>
      <c r="O1835" s="19"/>
      <c r="P1835" s="19"/>
      <c r="Q1835" s="19"/>
      <c r="R1835" s="19"/>
      <c r="S1835" s="19"/>
      <c r="T1835" s="19"/>
      <c r="U1835" s="21"/>
    </row>
    <row r="1836" spans="1:21" ht="16" hidden="1" thickBot="1" x14ac:dyDescent="0.25">
      <c r="A1836" s="14"/>
      <c r="B1836" s="15"/>
      <c r="C1836" s="16"/>
      <c r="D1836" s="16"/>
      <c r="E1836" s="17"/>
      <c r="F1836" s="17"/>
      <c r="G1836" s="18"/>
      <c r="H1836" s="19"/>
      <c r="I1836" s="20"/>
      <c r="J1836" s="20"/>
      <c r="K1836" s="19"/>
      <c r="L1836" s="19"/>
      <c r="M1836" s="19"/>
      <c r="N1836" s="19"/>
      <c r="O1836" s="19"/>
      <c r="P1836" s="19"/>
      <c r="Q1836" s="19"/>
      <c r="R1836" s="19"/>
      <c r="S1836" s="19"/>
      <c r="T1836" s="19"/>
      <c r="U1836" s="21"/>
    </row>
    <row r="1837" spans="1:21" ht="16" hidden="1" thickBot="1" x14ac:dyDescent="0.25">
      <c r="A1837" s="14"/>
      <c r="B1837" s="15"/>
      <c r="C1837" s="16"/>
      <c r="D1837" s="16"/>
      <c r="E1837" s="17"/>
      <c r="F1837" s="17"/>
      <c r="G1837" s="18"/>
      <c r="H1837" s="19"/>
      <c r="I1837" s="20"/>
      <c r="J1837" s="20"/>
      <c r="K1837" s="19"/>
      <c r="L1837" s="19"/>
      <c r="M1837" s="19"/>
      <c r="N1837" s="19"/>
      <c r="O1837" s="19"/>
      <c r="P1837" s="19"/>
      <c r="Q1837" s="19"/>
      <c r="R1837" s="19"/>
      <c r="S1837" s="19"/>
      <c r="T1837" s="19"/>
      <c r="U1837" s="21"/>
    </row>
    <row r="1838" spans="1:21" ht="16" hidden="1" thickBot="1" x14ac:dyDescent="0.25">
      <c r="A1838" s="14"/>
      <c r="B1838" s="15"/>
      <c r="C1838" s="16"/>
      <c r="D1838" s="16"/>
      <c r="E1838" s="17"/>
      <c r="F1838" s="17"/>
      <c r="G1838" s="18"/>
      <c r="H1838" s="19"/>
      <c r="I1838" s="20"/>
      <c r="J1838" s="20"/>
      <c r="K1838" s="19"/>
      <c r="L1838" s="19"/>
      <c r="M1838" s="19"/>
      <c r="N1838" s="19"/>
      <c r="O1838" s="19"/>
      <c r="P1838" s="19"/>
      <c r="Q1838" s="19"/>
      <c r="R1838" s="19"/>
      <c r="S1838" s="19"/>
      <c r="T1838" s="19"/>
      <c r="U1838" s="21"/>
    </row>
    <row r="1839" spans="1:21" ht="16" hidden="1" thickBot="1" x14ac:dyDescent="0.25">
      <c r="A1839" s="14"/>
      <c r="B1839" s="15"/>
      <c r="C1839" s="16"/>
      <c r="D1839" s="16"/>
      <c r="E1839" s="17"/>
      <c r="F1839" s="17"/>
      <c r="G1839" s="18"/>
      <c r="H1839" s="19"/>
      <c r="I1839" s="20"/>
      <c r="J1839" s="20"/>
      <c r="K1839" s="19"/>
      <c r="L1839" s="19"/>
      <c r="M1839" s="19"/>
      <c r="N1839" s="19"/>
      <c r="O1839" s="19"/>
      <c r="P1839" s="19"/>
      <c r="Q1839" s="19"/>
      <c r="R1839" s="19"/>
      <c r="S1839" s="19"/>
      <c r="T1839" s="19"/>
      <c r="U1839" s="21"/>
    </row>
    <row r="1840" spans="1:21" ht="16" hidden="1" thickBot="1" x14ac:dyDescent="0.25">
      <c r="A1840" s="14"/>
      <c r="B1840" s="15"/>
      <c r="C1840" s="16"/>
      <c r="D1840" s="16"/>
      <c r="E1840" s="17"/>
      <c r="F1840" s="17"/>
      <c r="G1840" s="18"/>
      <c r="H1840" s="19"/>
      <c r="I1840" s="20"/>
      <c r="J1840" s="20"/>
      <c r="K1840" s="19"/>
      <c r="L1840" s="19"/>
      <c r="M1840" s="19"/>
      <c r="N1840" s="19"/>
      <c r="O1840" s="19"/>
      <c r="P1840" s="19"/>
      <c r="Q1840" s="19"/>
      <c r="R1840" s="19"/>
      <c r="S1840" s="19"/>
      <c r="T1840" s="19"/>
      <c r="U1840" s="21"/>
    </row>
    <row r="1841" spans="1:21" ht="16" hidden="1" thickBot="1" x14ac:dyDescent="0.25">
      <c r="A1841" s="14"/>
      <c r="B1841" s="15"/>
      <c r="C1841" s="16"/>
      <c r="D1841" s="16"/>
      <c r="E1841" s="17"/>
      <c r="F1841" s="17"/>
      <c r="G1841" s="18"/>
      <c r="H1841" s="19"/>
      <c r="I1841" s="20"/>
      <c r="J1841" s="20"/>
      <c r="K1841" s="19"/>
      <c r="L1841" s="19"/>
      <c r="M1841" s="19"/>
      <c r="N1841" s="19"/>
      <c r="O1841" s="19"/>
      <c r="P1841" s="19"/>
      <c r="Q1841" s="19"/>
      <c r="R1841" s="19"/>
      <c r="S1841" s="19"/>
      <c r="T1841" s="19"/>
      <c r="U1841" s="21"/>
    </row>
    <row r="1842" spans="1:21" ht="16" hidden="1" thickBot="1" x14ac:dyDescent="0.25">
      <c r="A1842" s="14"/>
      <c r="B1842" s="15"/>
      <c r="C1842" s="16"/>
      <c r="D1842" s="16"/>
      <c r="E1842" s="17"/>
      <c r="F1842" s="17"/>
      <c r="G1842" s="18"/>
      <c r="H1842" s="19"/>
      <c r="I1842" s="20"/>
      <c r="J1842" s="20"/>
      <c r="K1842" s="19"/>
      <c r="L1842" s="19"/>
      <c r="M1842" s="19"/>
      <c r="N1842" s="19"/>
      <c r="O1842" s="19"/>
      <c r="P1842" s="19"/>
      <c r="Q1842" s="19"/>
      <c r="R1842" s="19"/>
      <c r="S1842" s="19"/>
      <c r="T1842" s="19"/>
      <c r="U1842" s="21"/>
    </row>
    <row r="1843" spans="1:21" ht="16" hidden="1" thickBot="1" x14ac:dyDescent="0.25">
      <c r="A1843" s="14"/>
      <c r="B1843" s="15"/>
      <c r="C1843" s="16"/>
      <c r="D1843" s="16"/>
      <c r="E1843" s="17"/>
      <c r="F1843" s="17"/>
      <c r="G1843" s="18"/>
      <c r="H1843" s="19"/>
      <c r="I1843" s="20"/>
      <c r="J1843" s="20"/>
      <c r="K1843" s="19"/>
      <c r="L1843" s="19"/>
      <c r="M1843" s="19"/>
      <c r="N1843" s="19"/>
      <c r="O1843" s="19"/>
      <c r="P1843" s="19"/>
      <c r="Q1843" s="19"/>
      <c r="R1843" s="19"/>
      <c r="S1843" s="19"/>
      <c r="T1843" s="19"/>
      <c r="U1843" s="21"/>
    </row>
    <row r="1844" spans="1:21" ht="16" hidden="1" thickBot="1" x14ac:dyDescent="0.25">
      <c r="A1844" s="14"/>
      <c r="B1844" s="15"/>
      <c r="C1844" s="16"/>
      <c r="D1844" s="16"/>
      <c r="E1844" s="17"/>
      <c r="F1844" s="17"/>
      <c r="G1844" s="18"/>
      <c r="H1844" s="19"/>
      <c r="I1844" s="20"/>
      <c r="J1844" s="20"/>
      <c r="K1844" s="19"/>
      <c r="L1844" s="19"/>
      <c r="M1844" s="19"/>
      <c r="N1844" s="19"/>
      <c r="O1844" s="19"/>
      <c r="P1844" s="19"/>
      <c r="Q1844" s="19"/>
      <c r="R1844" s="19"/>
      <c r="S1844" s="19"/>
      <c r="T1844" s="19"/>
      <c r="U1844" s="21"/>
    </row>
    <row r="1845" spans="1:21" ht="16" hidden="1" thickBot="1" x14ac:dyDescent="0.25">
      <c r="A1845" s="14"/>
      <c r="B1845" s="15"/>
      <c r="C1845" s="16"/>
      <c r="D1845" s="16"/>
      <c r="E1845" s="17"/>
      <c r="F1845" s="17"/>
      <c r="G1845" s="18"/>
      <c r="H1845" s="19"/>
      <c r="I1845" s="20"/>
      <c r="J1845" s="20"/>
      <c r="K1845" s="19"/>
      <c r="L1845" s="19"/>
      <c r="M1845" s="19"/>
      <c r="N1845" s="19"/>
      <c r="O1845" s="19"/>
      <c r="P1845" s="19"/>
      <c r="Q1845" s="19"/>
      <c r="R1845" s="19"/>
      <c r="S1845" s="19"/>
      <c r="T1845" s="19"/>
      <c r="U1845" s="21"/>
    </row>
    <row r="1846" spans="1:21" ht="16" hidden="1" thickBot="1" x14ac:dyDescent="0.25">
      <c r="A1846" s="14"/>
      <c r="B1846" s="15"/>
      <c r="C1846" s="16"/>
      <c r="D1846" s="16"/>
      <c r="E1846" s="17"/>
      <c r="F1846" s="17"/>
      <c r="G1846" s="18"/>
      <c r="H1846" s="19"/>
      <c r="I1846" s="20"/>
      <c r="J1846" s="20"/>
      <c r="K1846" s="19"/>
      <c r="L1846" s="19"/>
      <c r="M1846" s="19"/>
      <c r="N1846" s="19"/>
      <c r="O1846" s="19"/>
      <c r="P1846" s="19"/>
      <c r="Q1846" s="19"/>
      <c r="R1846" s="19"/>
      <c r="S1846" s="19"/>
      <c r="T1846" s="19"/>
      <c r="U1846" s="21"/>
    </row>
    <row r="1847" spans="1:21" ht="16" hidden="1" thickBot="1" x14ac:dyDescent="0.25">
      <c r="A1847" s="14"/>
      <c r="B1847" s="15"/>
      <c r="C1847" s="16"/>
      <c r="D1847" s="16"/>
      <c r="E1847" s="17"/>
      <c r="F1847" s="17"/>
      <c r="G1847" s="18"/>
      <c r="H1847" s="19"/>
      <c r="I1847" s="20"/>
      <c r="J1847" s="20"/>
      <c r="K1847" s="19"/>
      <c r="L1847" s="19"/>
      <c r="M1847" s="19"/>
      <c r="N1847" s="19"/>
      <c r="O1847" s="19"/>
      <c r="P1847" s="19"/>
      <c r="Q1847" s="19"/>
      <c r="R1847" s="19"/>
      <c r="S1847" s="19"/>
      <c r="T1847" s="19"/>
      <c r="U1847" s="21"/>
    </row>
    <row r="1848" spans="1:21" ht="16" hidden="1" thickBot="1" x14ac:dyDescent="0.25">
      <c r="A1848" s="14"/>
      <c r="B1848" s="15"/>
      <c r="C1848" s="16"/>
      <c r="D1848" s="16"/>
      <c r="E1848" s="17"/>
      <c r="F1848" s="17"/>
      <c r="G1848" s="18"/>
      <c r="H1848" s="19"/>
      <c r="I1848" s="20"/>
      <c r="J1848" s="20"/>
      <c r="K1848" s="19"/>
      <c r="L1848" s="19"/>
      <c r="M1848" s="19"/>
      <c r="N1848" s="19"/>
      <c r="O1848" s="19"/>
      <c r="P1848" s="19"/>
      <c r="Q1848" s="19"/>
      <c r="R1848" s="19"/>
      <c r="S1848" s="19"/>
      <c r="T1848" s="19"/>
      <c r="U1848" s="21"/>
    </row>
    <row r="1849" spans="1:21" ht="16" hidden="1" thickBot="1" x14ac:dyDescent="0.25">
      <c r="A1849" s="14">
        <v>2016</v>
      </c>
      <c r="B1849" s="15" t="s">
        <v>41</v>
      </c>
      <c r="C1849" s="16" t="s">
        <v>22</v>
      </c>
      <c r="D1849" s="16" t="str">
        <f>A1849&amp;"_"&amp;B1849&amp;"_"&amp;C1849</f>
        <v>2016_2016 Sample Plot # 13_Avi</v>
      </c>
      <c r="E1849" s="17">
        <v>2.4</v>
      </c>
      <c r="F1849" s="17">
        <f t="shared" si="2102"/>
        <v>1.35</v>
      </c>
      <c r="G1849" s="18">
        <v>135</v>
      </c>
      <c r="H1849" s="19">
        <f t="shared" si="2117"/>
        <v>1.65</v>
      </c>
      <c r="I1849" s="20">
        <f t="shared" si="2103"/>
        <v>165</v>
      </c>
      <c r="J1849" s="20">
        <v>518.42999999999995</v>
      </c>
      <c r="K1849" s="19">
        <f t="shared" ref="K1849:K1851" si="2156">2.14*(LOG(H1849,10))+0.2</f>
        <v>0.66541564061775937</v>
      </c>
      <c r="L1849" s="19">
        <f t="shared" ref="L1849:L1851" si="2157">10^K1849</f>
        <v>4.6282375400475573</v>
      </c>
      <c r="M1849" s="19">
        <f t="shared" si="2089"/>
        <v>0.18512950160190228</v>
      </c>
      <c r="N1849" s="19">
        <f t="shared" ref="N1849:N1851" si="2158">0.923*L1849</f>
        <v>4.2718632494638955</v>
      </c>
      <c r="O1849" s="19">
        <f t="shared" si="2091"/>
        <v>0.17087452997855582</v>
      </c>
      <c r="P1849" s="19">
        <f t="shared" si="2092"/>
        <v>0.35600403158045812</v>
      </c>
      <c r="Q1849" s="19">
        <f t="shared" si="2093"/>
        <v>2.2215540192228276</v>
      </c>
      <c r="R1849" s="19">
        <f t="shared" si="2094"/>
        <v>1.6660266672909192</v>
      </c>
      <c r="S1849" s="19">
        <f t="shared" si="2095"/>
        <v>3.887580686513747</v>
      </c>
      <c r="T1849" s="19">
        <f t="shared" si="2096"/>
        <v>0.15550322746054987</v>
      </c>
      <c r="U1849" s="21">
        <f t="shared" si="2097"/>
        <v>8.9001007895114519</v>
      </c>
    </row>
    <row r="1850" spans="1:21" ht="16" hidden="1" thickBot="1" x14ac:dyDescent="0.25">
      <c r="A1850" s="14">
        <v>2016</v>
      </c>
      <c r="B1850" s="15" t="s">
        <v>41</v>
      </c>
      <c r="C1850" s="16" t="s">
        <v>22</v>
      </c>
      <c r="D1850" s="16" t="str">
        <f>A1850&amp;"_"&amp;B1850&amp;"_"&amp;C1850</f>
        <v>2016_2016 Sample Plot # 13_Avi</v>
      </c>
      <c r="E1850" s="17">
        <v>4.5</v>
      </c>
      <c r="F1850" s="17">
        <f t="shared" si="2102"/>
        <v>1.1000000000000001</v>
      </c>
      <c r="G1850" s="18">
        <v>110</v>
      </c>
      <c r="H1850" s="19">
        <f t="shared" si="2117"/>
        <v>3.2596117122851691</v>
      </c>
      <c r="I1850" s="20">
        <f t="shared" si="2103"/>
        <v>325.96117122851689</v>
      </c>
      <c r="J1850" s="20">
        <v>1024.17</v>
      </c>
      <c r="K1850" s="19">
        <f t="shared" si="2156"/>
        <v>1.2981749609900766</v>
      </c>
      <c r="L1850" s="19">
        <f t="shared" si="2157"/>
        <v>19.868952018467954</v>
      </c>
      <c r="M1850" s="19">
        <f t="shared" si="2089"/>
        <v>0.79475808073871812</v>
      </c>
      <c r="N1850" s="19">
        <f t="shared" si="2158"/>
        <v>18.339042713045924</v>
      </c>
      <c r="O1850" s="19">
        <f t="shared" si="2091"/>
        <v>0.733561708521837</v>
      </c>
      <c r="P1850" s="19">
        <f t="shared" si="2092"/>
        <v>1.5283197892605551</v>
      </c>
      <c r="Q1850" s="19">
        <f t="shared" si="2093"/>
        <v>9.537096968864617</v>
      </c>
      <c r="R1850" s="19">
        <f t="shared" si="2094"/>
        <v>7.1522266580879101</v>
      </c>
      <c r="S1850" s="19">
        <f t="shared" si="2095"/>
        <v>16.689323626952529</v>
      </c>
      <c r="T1850" s="19">
        <f t="shared" si="2096"/>
        <v>0.66757294507810117</v>
      </c>
      <c r="U1850" s="21">
        <f t="shared" si="2097"/>
        <v>38.207994731513878</v>
      </c>
    </row>
    <row r="1851" spans="1:21" ht="16" hidden="1" thickBot="1" x14ac:dyDescent="0.25">
      <c r="A1851" s="14">
        <v>2016</v>
      </c>
      <c r="B1851" s="15" t="s">
        <v>41</v>
      </c>
      <c r="C1851" s="16" t="s">
        <v>22</v>
      </c>
      <c r="D1851" s="16" t="str">
        <f>A1851&amp;"_"&amp;B1851&amp;"_"&amp;C1851</f>
        <v>2016_2016 Sample Plot # 13_Avi</v>
      </c>
      <c r="E1851" s="17">
        <v>3.2</v>
      </c>
      <c r="F1851" s="17">
        <f t="shared" si="2102"/>
        <v>0.6</v>
      </c>
      <c r="G1851" s="18">
        <v>60</v>
      </c>
      <c r="H1851" s="19">
        <f t="shared" si="2117"/>
        <v>2.0548058561425844</v>
      </c>
      <c r="I1851" s="20">
        <f t="shared" si="2103"/>
        <v>205.48058561425844</v>
      </c>
      <c r="J1851" s="20">
        <v>645.62</v>
      </c>
      <c r="K1851" s="19">
        <f t="shared" si="2156"/>
        <v>0.86932950083326865</v>
      </c>
      <c r="L1851" s="19">
        <f t="shared" si="2157"/>
        <v>7.4016662924582732</v>
      </c>
      <c r="M1851" s="19">
        <f t="shared" si="2089"/>
        <v>0.29606665169833091</v>
      </c>
      <c r="N1851" s="19">
        <f t="shared" si="2158"/>
        <v>6.8317379879389861</v>
      </c>
      <c r="O1851" s="19">
        <f t="shared" si="2091"/>
        <v>0.27326951951755946</v>
      </c>
      <c r="P1851" s="19">
        <f t="shared" si="2092"/>
        <v>0.56933617121589042</v>
      </c>
      <c r="Q1851" s="19">
        <f t="shared" si="2093"/>
        <v>3.5527998203799709</v>
      </c>
      <c r="R1851" s="19">
        <f t="shared" si="2094"/>
        <v>2.6643778152962048</v>
      </c>
      <c r="S1851" s="19">
        <f t="shared" si="2095"/>
        <v>6.2171776356761761</v>
      </c>
      <c r="T1851" s="19">
        <f t="shared" si="2096"/>
        <v>0.24868710542704706</v>
      </c>
      <c r="U1851" s="21">
        <f t="shared" si="2097"/>
        <v>14.233404280397259</v>
      </c>
    </row>
    <row r="1852" spans="1:21" ht="16" hidden="1" thickBot="1" x14ac:dyDescent="0.25">
      <c r="A1852" s="14"/>
      <c r="B1852" s="15"/>
      <c r="C1852" s="16"/>
      <c r="D1852" s="16"/>
      <c r="E1852" s="17"/>
      <c r="F1852" s="17"/>
      <c r="G1852" s="18"/>
      <c r="H1852" s="19"/>
      <c r="I1852" s="20"/>
      <c r="J1852" s="20"/>
      <c r="K1852" s="19"/>
      <c r="L1852" s="19"/>
      <c r="M1852" s="19"/>
      <c r="N1852" s="19"/>
      <c r="O1852" s="19"/>
      <c r="P1852" s="19"/>
      <c r="Q1852" s="19"/>
      <c r="R1852" s="19"/>
      <c r="S1852" s="19"/>
      <c r="T1852" s="19"/>
      <c r="U1852" s="21"/>
    </row>
    <row r="1853" spans="1:21" ht="16" hidden="1" thickBot="1" x14ac:dyDescent="0.25">
      <c r="A1853" s="14"/>
      <c r="B1853" s="15"/>
      <c r="C1853" s="16"/>
      <c r="D1853" s="16"/>
      <c r="E1853" s="17"/>
      <c r="F1853" s="17"/>
      <c r="G1853" s="18"/>
      <c r="H1853" s="19"/>
      <c r="I1853" s="20"/>
      <c r="J1853" s="20"/>
      <c r="K1853" s="19"/>
      <c r="L1853" s="19"/>
      <c r="M1853" s="19"/>
      <c r="N1853" s="19"/>
      <c r="O1853" s="19"/>
      <c r="P1853" s="19"/>
      <c r="Q1853" s="19"/>
      <c r="R1853" s="19"/>
      <c r="S1853" s="19"/>
      <c r="T1853" s="19"/>
      <c r="U1853" s="21"/>
    </row>
    <row r="1854" spans="1:21" ht="16" hidden="1" thickBot="1" x14ac:dyDescent="0.25">
      <c r="A1854" s="14"/>
      <c r="B1854" s="15"/>
      <c r="C1854" s="16"/>
      <c r="D1854" s="16"/>
      <c r="E1854" s="17"/>
      <c r="F1854" s="17"/>
      <c r="G1854" s="18"/>
      <c r="H1854" s="19"/>
      <c r="I1854" s="20"/>
      <c r="J1854" s="20"/>
      <c r="K1854" s="19"/>
      <c r="L1854" s="19"/>
      <c r="M1854" s="19"/>
      <c r="N1854" s="19"/>
      <c r="O1854" s="19"/>
      <c r="P1854" s="19"/>
      <c r="Q1854" s="19"/>
      <c r="R1854" s="19"/>
      <c r="S1854" s="19"/>
      <c r="T1854" s="19"/>
      <c r="U1854" s="21"/>
    </row>
    <row r="1855" spans="1:21" ht="16" hidden="1" thickBot="1" x14ac:dyDescent="0.25">
      <c r="A1855" s="14">
        <v>2016</v>
      </c>
      <c r="B1855" s="15" t="s">
        <v>41</v>
      </c>
      <c r="C1855" s="16" t="s">
        <v>22</v>
      </c>
      <c r="D1855" s="16" t="str">
        <f>A1855&amp;"_"&amp;B1855&amp;"_"&amp;C1855</f>
        <v>2016_2016 Sample Plot # 13_Avi</v>
      </c>
      <c r="E1855" s="17">
        <v>2.5</v>
      </c>
      <c r="F1855" s="17">
        <f t="shared" si="2102"/>
        <v>0.75</v>
      </c>
      <c r="G1855" s="18">
        <v>75</v>
      </c>
      <c r="H1855" s="19">
        <f t="shared" si="2117"/>
        <v>0.98</v>
      </c>
      <c r="I1855" s="20">
        <f t="shared" si="2103"/>
        <v>98</v>
      </c>
      <c r="J1855" s="20">
        <v>307.916</v>
      </c>
      <c r="K1855" s="19">
        <f t="shared" ref="K1855:K1857" si="2159">2.14*(LOG(H1855,10))+0.2</f>
        <v>0.18122380198193899</v>
      </c>
      <c r="L1855" s="19">
        <f t="shared" ref="L1855:L1857" si="2160">10^K1855</f>
        <v>1.517832340035735</v>
      </c>
      <c r="M1855" s="19">
        <f t="shared" si="2089"/>
        <v>6.0713293601429401E-2</v>
      </c>
      <c r="N1855" s="19">
        <f t="shared" ref="N1855:N1857" si="2161">0.923*L1855</f>
        <v>1.4009592498529835</v>
      </c>
      <c r="O1855" s="19">
        <f t="shared" si="2091"/>
        <v>5.6038369994119333E-2</v>
      </c>
      <c r="P1855" s="19">
        <f t="shared" si="2092"/>
        <v>0.11675166359554873</v>
      </c>
      <c r="Q1855" s="19">
        <f t="shared" si="2093"/>
        <v>0.72855952321715278</v>
      </c>
      <c r="R1855" s="19">
        <f t="shared" si="2094"/>
        <v>0.54637410744266357</v>
      </c>
      <c r="S1855" s="19">
        <f t="shared" si="2095"/>
        <v>1.2749336306598162</v>
      </c>
      <c r="T1855" s="19">
        <f t="shared" si="2096"/>
        <v>5.0997345226392654E-2</v>
      </c>
      <c r="U1855" s="21">
        <f t="shared" si="2097"/>
        <v>2.9187915898887185</v>
      </c>
    </row>
    <row r="1856" spans="1:21" ht="16" hidden="1" thickBot="1" x14ac:dyDescent="0.25">
      <c r="A1856" s="14">
        <v>2016</v>
      </c>
      <c r="B1856" s="15" t="s">
        <v>41</v>
      </c>
      <c r="C1856" s="16" t="s">
        <v>22</v>
      </c>
      <c r="D1856" s="16" t="str">
        <f>A1856&amp;"_"&amp;B1856&amp;"_"&amp;C1856</f>
        <v>2016_2016 Sample Plot # 13_Avi</v>
      </c>
      <c r="E1856" s="17">
        <v>1.8</v>
      </c>
      <c r="F1856" s="17">
        <f t="shared" si="2102"/>
        <v>0.85</v>
      </c>
      <c r="G1856" s="18">
        <v>85</v>
      </c>
      <c r="H1856" s="19">
        <f t="shared" si="2117"/>
        <v>1.0182686187141947</v>
      </c>
      <c r="I1856" s="20">
        <f t="shared" si="2103"/>
        <v>101.82686187141948</v>
      </c>
      <c r="J1856" s="20">
        <v>319.94</v>
      </c>
      <c r="K1856" s="19">
        <f t="shared" si="2159"/>
        <v>0.21682544989829303</v>
      </c>
      <c r="L1856" s="19">
        <f t="shared" si="2160"/>
        <v>1.6475001010296648</v>
      </c>
      <c r="M1856" s="19">
        <f t="shared" si="2089"/>
        <v>6.5900004041186594E-2</v>
      </c>
      <c r="N1856" s="19">
        <f t="shared" si="2161"/>
        <v>1.5206425932503806</v>
      </c>
      <c r="O1856" s="19">
        <f t="shared" si="2091"/>
        <v>6.0825703730015231E-2</v>
      </c>
      <c r="P1856" s="19">
        <f t="shared" si="2092"/>
        <v>0.12672570777120182</v>
      </c>
      <c r="Q1856" s="19">
        <f t="shared" si="2093"/>
        <v>0.79080004849423913</v>
      </c>
      <c r="R1856" s="19">
        <f t="shared" si="2094"/>
        <v>0.59305061136764847</v>
      </c>
      <c r="S1856" s="19">
        <f t="shared" si="2095"/>
        <v>1.3838506598618876</v>
      </c>
      <c r="T1856" s="19">
        <f t="shared" si="2096"/>
        <v>5.5354026394475501E-2</v>
      </c>
      <c r="U1856" s="21">
        <f t="shared" si="2097"/>
        <v>3.1681426942800455</v>
      </c>
    </row>
    <row r="1857" spans="1:21" ht="16" hidden="1" thickBot="1" x14ac:dyDescent="0.25">
      <c r="A1857" s="14">
        <v>2016</v>
      </c>
      <c r="B1857" s="15" t="s">
        <v>41</v>
      </c>
      <c r="C1857" s="16" t="s">
        <v>22</v>
      </c>
      <c r="D1857" s="16" t="str">
        <f>A1857&amp;"_"&amp;B1857&amp;"_"&amp;C1857</f>
        <v>2016_2016 Sample Plot # 13_Avi</v>
      </c>
      <c r="E1857" s="17">
        <v>1.6</v>
      </c>
      <c r="F1857" s="17">
        <f t="shared" si="2102"/>
        <v>0.9</v>
      </c>
      <c r="G1857" s="18">
        <v>90</v>
      </c>
      <c r="H1857" s="19">
        <f t="shared" si="2117"/>
        <v>1.0865372374283895</v>
      </c>
      <c r="I1857" s="20">
        <f t="shared" si="2103"/>
        <v>108.65372374283895</v>
      </c>
      <c r="J1857" s="20">
        <v>341.39</v>
      </c>
      <c r="K1857" s="19">
        <f t="shared" si="2159"/>
        <v>0.27713547588999882</v>
      </c>
      <c r="L1857" s="19">
        <f t="shared" si="2160"/>
        <v>1.8929340174110749</v>
      </c>
      <c r="M1857" s="19">
        <f t="shared" si="2089"/>
        <v>7.5717360696442998E-2</v>
      </c>
      <c r="N1857" s="19">
        <f t="shared" si="2161"/>
        <v>1.7471780980704221</v>
      </c>
      <c r="O1857" s="19">
        <f t="shared" si="2091"/>
        <v>6.9887123922816888E-2</v>
      </c>
      <c r="P1857" s="19">
        <f t="shared" si="2092"/>
        <v>0.1456044846192599</v>
      </c>
      <c r="Q1857" s="19">
        <f t="shared" si="2093"/>
        <v>0.90860832835731598</v>
      </c>
      <c r="R1857" s="19">
        <f t="shared" si="2094"/>
        <v>0.68139945824746462</v>
      </c>
      <c r="S1857" s="19">
        <f t="shared" si="2095"/>
        <v>1.5900077866047806</v>
      </c>
      <c r="T1857" s="19">
        <f t="shared" si="2096"/>
        <v>6.360031146419122E-2</v>
      </c>
      <c r="U1857" s="21">
        <f t="shared" si="2097"/>
        <v>3.640112115481497</v>
      </c>
    </row>
    <row r="1858" spans="1:21" ht="16" hidden="1" thickBot="1" x14ac:dyDescent="0.25">
      <c r="A1858" s="14"/>
      <c r="B1858" s="15"/>
      <c r="C1858" s="16"/>
      <c r="D1858" s="16"/>
      <c r="E1858" s="17"/>
      <c r="F1858" s="17"/>
      <c r="G1858" s="18"/>
      <c r="H1858" s="19"/>
      <c r="I1858" s="20"/>
      <c r="J1858" s="20"/>
      <c r="K1858" s="19"/>
      <c r="L1858" s="19"/>
      <c r="M1858" s="19"/>
      <c r="N1858" s="19"/>
      <c r="O1858" s="19"/>
      <c r="P1858" s="19"/>
      <c r="Q1858" s="19"/>
      <c r="R1858" s="19"/>
      <c r="S1858" s="19"/>
      <c r="T1858" s="19"/>
      <c r="U1858" s="21"/>
    </row>
    <row r="1859" spans="1:21" ht="16" hidden="1" thickBot="1" x14ac:dyDescent="0.25">
      <c r="A1859" s="14"/>
      <c r="B1859" s="15"/>
      <c r="C1859" s="16"/>
      <c r="D1859" s="16"/>
      <c r="E1859" s="17"/>
      <c r="F1859" s="17"/>
      <c r="G1859" s="18"/>
      <c r="H1859" s="19"/>
      <c r="I1859" s="20"/>
      <c r="J1859" s="20"/>
      <c r="K1859" s="19"/>
      <c r="L1859" s="19"/>
      <c r="M1859" s="19"/>
      <c r="N1859" s="19"/>
      <c r="O1859" s="19"/>
      <c r="P1859" s="19"/>
      <c r="Q1859" s="19"/>
      <c r="R1859" s="19"/>
      <c r="S1859" s="19"/>
      <c r="T1859" s="19"/>
      <c r="U1859" s="21"/>
    </row>
    <row r="1860" spans="1:21" ht="16" hidden="1" thickBot="1" x14ac:dyDescent="0.25">
      <c r="A1860" s="14"/>
      <c r="B1860" s="15"/>
      <c r="C1860" s="16"/>
      <c r="D1860" s="16"/>
      <c r="E1860" s="17"/>
      <c r="F1860" s="17"/>
      <c r="G1860" s="18"/>
      <c r="H1860" s="19"/>
      <c r="I1860" s="20"/>
      <c r="J1860" s="20"/>
      <c r="K1860" s="19"/>
      <c r="L1860" s="19"/>
      <c r="M1860" s="19"/>
      <c r="N1860" s="19"/>
      <c r="O1860" s="19"/>
      <c r="P1860" s="19"/>
      <c r="Q1860" s="19"/>
      <c r="R1860" s="19"/>
      <c r="S1860" s="19"/>
      <c r="T1860" s="19"/>
      <c r="U1860" s="21"/>
    </row>
    <row r="1861" spans="1:21" ht="16" hidden="1" thickBot="1" x14ac:dyDescent="0.25">
      <c r="A1861" s="14"/>
      <c r="B1861" s="15"/>
      <c r="C1861" s="16"/>
      <c r="D1861" s="16"/>
      <c r="E1861" s="17"/>
      <c r="F1861" s="17"/>
      <c r="G1861" s="18"/>
      <c r="H1861" s="19"/>
      <c r="I1861" s="20"/>
      <c r="J1861" s="20"/>
      <c r="K1861" s="19"/>
      <c r="L1861" s="19"/>
      <c r="M1861" s="19"/>
      <c r="N1861" s="19"/>
      <c r="O1861" s="19"/>
      <c r="P1861" s="19"/>
      <c r="Q1861" s="19"/>
      <c r="R1861" s="19"/>
      <c r="S1861" s="19"/>
      <c r="T1861" s="19"/>
      <c r="U1861" s="21"/>
    </row>
    <row r="1862" spans="1:21" ht="16" hidden="1" thickBot="1" x14ac:dyDescent="0.25">
      <c r="A1862" s="14"/>
      <c r="B1862" s="15"/>
      <c r="C1862" s="16"/>
      <c r="D1862" s="16"/>
      <c r="E1862" s="17"/>
      <c r="F1862" s="17"/>
      <c r="G1862" s="18"/>
      <c r="H1862" s="19"/>
      <c r="I1862" s="20"/>
      <c r="J1862" s="20"/>
      <c r="K1862" s="19"/>
      <c r="L1862" s="19"/>
      <c r="M1862" s="19"/>
      <c r="N1862" s="19"/>
      <c r="O1862" s="19"/>
      <c r="P1862" s="19"/>
      <c r="Q1862" s="19"/>
      <c r="R1862" s="19"/>
      <c r="S1862" s="19"/>
      <c r="T1862" s="19"/>
      <c r="U1862" s="21"/>
    </row>
    <row r="1863" spans="1:21" ht="16" hidden="1" thickBot="1" x14ac:dyDescent="0.25">
      <c r="A1863" s="38"/>
      <c r="B1863" s="39"/>
      <c r="C1863" s="40"/>
      <c r="D1863" s="40"/>
      <c r="E1863" s="41"/>
      <c r="F1863" s="41"/>
      <c r="G1863" s="42"/>
      <c r="H1863" s="43"/>
      <c r="I1863" s="44"/>
      <c r="J1863" s="44"/>
      <c r="K1863" s="43"/>
      <c r="L1863" s="43"/>
      <c r="M1863" s="43"/>
      <c r="N1863" s="43"/>
      <c r="O1863" s="43"/>
      <c r="P1863" s="43"/>
      <c r="Q1863" s="43"/>
      <c r="R1863" s="43"/>
      <c r="S1863" s="43"/>
      <c r="T1863" s="43"/>
      <c r="U1863" s="45"/>
    </row>
    <row r="1864" spans="1:21" ht="16" hidden="1" thickBot="1" x14ac:dyDescent="0.25">
      <c r="A1864" s="6"/>
      <c r="B1864" s="7"/>
      <c r="C1864" s="8"/>
      <c r="D1864" s="8"/>
      <c r="E1864" s="9"/>
      <c r="F1864" s="9"/>
      <c r="G1864" s="10"/>
      <c r="H1864" s="11"/>
      <c r="I1864" s="12"/>
      <c r="J1864" s="12"/>
      <c r="K1864" s="11"/>
      <c r="L1864" s="11"/>
      <c r="M1864" s="11"/>
      <c r="N1864" s="11"/>
      <c r="O1864" s="11"/>
      <c r="P1864" s="11"/>
      <c r="Q1864" s="11"/>
      <c r="R1864" s="11"/>
      <c r="S1864" s="11"/>
      <c r="T1864" s="11"/>
      <c r="U1864" s="13"/>
    </row>
    <row r="1865" spans="1:21" ht="16" hidden="1" thickBot="1" x14ac:dyDescent="0.25">
      <c r="A1865" s="14"/>
      <c r="B1865" s="15"/>
      <c r="C1865" s="16"/>
      <c r="D1865" s="16"/>
      <c r="E1865" s="17"/>
      <c r="F1865" s="17"/>
      <c r="G1865" s="18"/>
      <c r="H1865" s="19"/>
      <c r="I1865" s="20"/>
      <c r="J1865" s="20"/>
      <c r="K1865" s="19"/>
      <c r="L1865" s="19"/>
      <c r="M1865" s="19"/>
      <c r="N1865" s="19"/>
      <c r="O1865" s="19"/>
      <c r="P1865" s="19"/>
      <c r="Q1865" s="19"/>
      <c r="R1865" s="19"/>
      <c r="S1865" s="19"/>
      <c r="T1865" s="19"/>
      <c r="U1865" s="21"/>
    </row>
    <row r="1866" spans="1:21" ht="16" hidden="1" thickBot="1" x14ac:dyDescent="0.25">
      <c r="A1866" s="14"/>
      <c r="B1866" s="15"/>
      <c r="C1866" s="16"/>
      <c r="D1866" s="16"/>
      <c r="E1866" s="17"/>
      <c r="F1866" s="17"/>
      <c r="G1866" s="18"/>
      <c r="H1866" s="19"/>
      <c r="I1866" s="20"/>
      <c r="J1866" s="20"/>
      <c r="K1866" s="19"/>
      <c r="L1866" s="19"/>
      <c r="M1866" s="19"/>
      <c r="N1866" s="19"/>
      <c r="O1866" s="19"/>
      <c r="P1866" s="19"/>
      <c r="Q1866" s="19"/>
      <c r="R1866" s="19"/>
      <c r="S1866" s="19"/>
      <c r="T1866" s="19"/>
      <c r="U1866" s="21"/>
    </row>
    <row r="1867" spans="1:21" ht="16" hidden="1" thickBot="1" x14ac:dyDescent="0.25">
      <c r="A1867" s="14">
        <v>2016</v>
      </c>
      <c r="B1867" s="15" t="s">
        <v>42</v>
      </c>
      <c r="C1867" s="16" t="s">
        <v>22</v>
      </c>
      <c r="D1867" s="16" t="str">
        <f>A1867&amp;"_"&amp;B1867&amp;"_"&amp;C1867</f>
        <v>2016_2016 Sample Plot # 14_Avi</v>
      </c>
      <c r="E1867" s="17">
        <v>1.9</v>
      </c>
      <c r="F1867" s="17">
        <f t="shared" si="2102"/>
        <v>1.45</v>
      </c>
      <c r="G1867" s="18">
        <v>145</v>
      </c>
      <c r="H1867" s="19">
        <f t="shared" si="2117"/>
        <v>0.85</v>
      </c>
      <c r="I1867" s="20">
        <f t="shared" si="2103"/>
        <v>85</v>
      </c>
      <c r="J1867" s="20">
        <v>267.07</v>
      </c>
      <c r="K1867" s="19">
        <f>2.14*(LOG(H1867,10))+0.2</f>
        <v>4.8956501028586452E-2</v>
      </c>
      <c r="L1867" s="19">
        <f t="shared" ref="L1867" si="2162">10^K1867</f>
        <v>1.1193257660906129</v>
      </c>
      <c r="M1867" s="19">
        <f t="shared" si="2089"/>
        <v>4.4773030643624513E-2</v>
      </c>
      <c r="N1867" s="19">
        <f t="shared" ref="N1867" si="2163">0.923*L1867</f>
        <v>1.0331376821016358</v>
      </c>
      <c r="O1867" s="19">
        <f t="shared" si="2091"/>
        <v>4.1325507284065428E-2</v>
      </c>
      <c r="P1867" s="19">
        <f t="shared" si="2092"/>
        <v>8.6098537927689942E-2</v>
      </c>
      <c r="Q1867" s="19">
        <f t="shared" si="2093"/>
        <v>0.53727636772349419</v>
      </c>
      <c r="R1867" s="19">
        <f t="shared" si="2094"/>
        <v>0.40292369601963796</v>
      </c>
      <c r="S1867" s="19">
        <f t="shared" si="2095"/>
        <v>0.94020006374313214</v>
      </c>
      <c r="T1867" s="19">
        <f t="shared" si="2096"/>
        <v>3.7608002549725288E-2</v>
      </c>
      <c r="U1867" s="21">
        <f t="shared" si="2097"/>
        <v>2.1524634481922487</v>
      </c>
    </row>
    <row r="1868" spans="1:21" ht="16" hidden="1" thickBot="1" x14ac:dyDescent="0.25">
      <c r="A1868" s="14"/>
      <c r="B1868" s="15"/>
      <c r="C1868" s="16"/>
      <c r="D1868" s="16"/>
      <c r="E1868" s="17"/>
      <c r="F1868" s="17"/>
      <c r="G1868" s="18"/>
      <c r="H1868" s="19"/>
      <c r="I1868" s="20"/>
      <c r="J1868" s="20"/>
      <c r="K1868" s="19"/>
      <c r="L1868" s="19"/>
      <c r="M1868" s="19"/>
      <c r="N1868" s="19"/>
      <c r="O1868" s="19"/>
      <c r="P1868" s="19"/>
      <c r="Q1868" s="19"/>
      <c r="R1868" s="19"/>
      <c r="S1868" s="19"/>
      <c r="T1868" s="19"/>
      <c r="U1868" s="21"/>
    </row>
    <row r="1869" spans="1:21" ht="16" hidden="1" thickBot="1" x14ac:dyDescent="0.25">
      <c r="A1869" s="14">
        <v>2016</v>
      </c>
      <c r="B1869" s="15" t="s">
        <v>42</v>
      </c>
      <c r="C1869" s="16" t="s">
        <v>22</v>
      </c>
      <c r="D1869" s="16" t="str">
        <f>A1869&amp;"_"&amp;B1869&amp;"_"&amp;C1869</f>
        <v>2016_2016 Sample Plot # 14_Avi</v>
      </c>
      <c r="E1869" s="17">
        <v>1.4</v>
      </c>
      <c r="F1869" s="17">
        <f t="shared" si="2102"/>
        <v>0.65</v>
      </c>
      <c r="G1869" s="18">
        <v>65</v>
      </c>
      <c r="H1869" s="19">
        <f t="shared" si="2117"/>
        <v>1.4353914704010184</v>
      </c>
      <c r="I1869" s="20">
        <f t="shared" si="2103"/>
        <v>143.53914704010185</v>
      </c>
      <c r="J1869" s="20">
        <v>451</v>
      </c>
      <c r="K1869" s="19">
        <f>2.14*(LOG(H1869,10))+0.2</f>
        <v>0.53591657291237293</v>
      </c>
      <c r="L1869" s="19">
        <f t="shared" ref="L1869" si="2164">10^K1869</f>
        <v>3.4349195745460039</v>
      </c>
      <c r="M1869" s="19">
        <f t="shared" ref="M1869:M1926" si="2165">L1869*40/1000</f>
        <v>0.13739678298184016</v>
      </c>
      <c r="N1869" s="19">
        <f t="shared" ref="N1869" si="2166">0.923*L1869</f>
        <v>3.170430767305962</v>
      </c>
      <c r="O1869" s="19">
        <f t="shared" ref="O1869:O1926" si="2167">N1869*40/1000</f>
        <v>0.12681723069223849</v>
      </c>
      <c r="P1869" s="19">
        <f t="shared" ref="P1869:P1926" si="2168">M1869+O1869</f>
        <v>0.26421401367407865</v>
      </c>
      <c r="Q1869" s="19">
        <f t="shared" ref="Q1869:Q1926" si="2169">L1869*0.48</f>
        <v>1.6487613957820819</v>
      </c>
      <c r="R1869" s="19">
        <f t="shared" ref="R1869:R1926" si="2170">N1869*0.39</f>
        <v>1.2364679992493253</v>
      </c>
      <c r="S1869" s="19">
        <f t="shared" ref="S1869:S1926" si="2171">R1869+Q1869</f>
        <v>2.8852293950314074</v>
      </c>
      <c r="T1869" s="19">
        <f t="shared" ref="T1869:T1926" si="2172">S1869*40/1000</f>
        <v>0.1154091758012563</v>
      </c>
      <c r="U1869" s="21">
        <f t="shared" ref="U1869:U1926" si="2173">(L1869+N1869)</f>
        <v>6.6053503418519659</v>
      </c>
    </row>
    <row r="1870" spans="1:21" ht="16" hidden="1" thickBot="1" x14ac:dyDescent="0.25">
      <c r="A1870" s="14"/>
      <c r="B1870" s="15"/>
      <c r="C1870" s="16"/>
      <c r="D1870" s="16"/>
      <c r="E1870" s="17"/>
      <c r="F1870" s="17"/>
      <c r="G1870" s="18"/>
      <c r="H1870" s="19"/>
      <c r="I1870" s="20"/>
      <c r="J1870" s="20"/>
      <c r="K1870" s="19"/>
      <c r="L1870" s="19"/>
      <c r="M1870" s="19"/>
      <c r="N1870" s="19"/>
      <c r="O1870" s="19"/>
      <c r="P1870" s="19"/>
      <c r="Q1870" s="19"/>
      <c r="R1870" s="19"/>
      <c r="S1870" s="19"/>
      <c r="T1870" s="19"/>
      <c r="U1870" s="21"/>
    </row>
    <row r="1871" spans="1:21" ht="16" hidden="1" thickBot="1" x14ac:dyDescent="0.25">
      <c r="A1871" s="14"/>
      <c r="B1871" s="15"/>
      <c r="C1871" s="16"/>
      <c r="D1871" s="16"/>
      <c r="E1871" s="17"/>
      <c r="F1871" s="17"/>
      <c r="G1871" s="18"/>
      <c r="H1871" s="19"/>
      <c r="I1871" s="20"/>
      <c r="J1871" s="20"/>
      <c r="K1871" s="19"/>
      <c r="L1871" s="19"/>
      <c r="M1871" s="19"/>
      <c r="N1871" s="19"/>
      <c r="O1871" s="19"/>
      <c r="P1871" s="19"/>
      <c r="Q1871" s="19"/>
      <c r="R1871" s="19"/>
      <c r="S1871" s="19"/>
      <c r="T1871" s="19"/>
      <c r="U1871" s="21"/>
    </row>
    <row r="1872" spans="1:21" ht="16" hidden="1" thickBot="1" x14ac:dyDescent="0.25">
      <c r="A1872" s="14">
        <v>2016</v>
      </c>
      <c r="B1872" s="15" t="s">
        <v>42</v>
      </c>
      <c r="C1872" s="16" t="s">
        <v>22</v>
      </c>
      <c r="D1872" s="16" t="str">
        <f>A1872&amp;"_"&amp;B1872&amp;"_"&amp;C1872</f>
        <v>2016_2016 Sample Plot # 14_Avi</v>
      </c>
      <c r="E1872" s="17">
        <v>1.1000000000000001</v>
      </c>
      <c r="F1872" s="17">
        <f t="shared" si="2102"/>
        <v>1.4</v>
      </c>
      <c r="G1872" s="18">
        <v>140</v>
      </c>
      <c r="H1872" s="19">
        <f t="shared" si="2117"/>
        <v>1.1365372374283895</v>
      </c>
      <c r="I1872" s="20">
        <f t="shared" si="2103"/>
        <v>113.65372374283896</v>
      </c>
      <c r="J1872" s="20">
        <v>357.1</v>
      </c>
      <c r="K1872" s="19">
        <f t="shared" ref="K1872:K1875" si="2174">2.14*(LOG(H1872,10))+0.2</f>
        <v>0.31894905270609064</v>
      </c>
      <c r="L1872" s="19">
        <f t="shared" ref="L1872:L1875" si="2175">10^K1872</f>
        <v>2.0842463648148715</v>
      </c>
      <c r="M1872" s="19">
        <f t="shared" si="2165"/>
        <v>8.3369854592594855E-2</v>
      </c>
      <c r="N1872" s="19">
        <f t="shared" ref="N1872:N1875" si="2176">0.923*L1872</f>
        <v>1.9237593947241265</v>
      </c>
      <c r="O1872" s="19">
        <f t="shared" si="2167"/>
        <v>7.6950375788965061E-2</v>
      </c>
      <c r="P1872" s="19">
        <f t="shared" si="2168"/>
        <v>0.1603202303815599</v>
      </c>
      <c r="Q1872" s="19">
        <f t="shared" si="2169"/>
        <v>1.0004382551111384</v>
      </c>
      <c r="R1872" s="19">
        <f t="shared" si="2170"/>
        <v>0.7502661639424093</v>
      </c>
      <c r="S1872" s="19">
        <f t="shared" si="2171"/>
        <v>1.7507044190535477</v>
      </c>
      <c r="T1872" s="19">
        <f t="shared" si="2172"/>
        <v>7.0028176762141917E-2</v>
      </c>
      <c r="U1872" s="21">
        <f t="shared" si="2173"/>
        <v>4.0080057595389977</v>
      </c>
    </row>
    <row r="1873" spans="1:21" ht="16" hidden="1" thickBot="1" x14ac:dyDescent="0.25">
      <c r="A1873" s="14">
        <v>2016</v>
      </c>
      <c r="B1873" s="15" t="s">
        <v>42</v>
      </c>
      <c r="C1873" s="16" t="s">
        <v>22</v>
      </c>
      <c r="D1873" s="16" t="str">
        <f>A1873&amp;"_"&amp;B1873&amp;"_"&amp;C1873</f>
        <v>2016_2016 Sample Plot # 14_Avi</v>
      </c>
      <c r="E1873" s="17">
        <v>1.8</v>
      </c>
      <c r="F1873" s="17">
        <f t="shared" si="2102"/>
        <v>0.75</v>
      </c>
      <c r="G1873" s="18">
        <v>75</v>
      </c>
      <c r="H1873" s="19">
        <f t="shared" si="2117"/>
        <v>1.1000000000000001</v>
      </c>
      <c r="I1873" s="20">
        <f t="shared" si="2103"/>
        <v>110</v>
      </c>
      <c r="J1873" s="20">
        <v>345.62</v>
      </c>
      <c r="K1873" s="19">
        <f t="shared" si="2174"/>
        <v>0.28858034623860168</v>
      </c>
      <c r="L1873" s="19">
        <f t="shared" si="2175"/>
        <v>1.9434812104687251</v>
      </c>
      <c r="M1873" s="19">
        <f t="shared" si="2165"/>
        <v>7.7739248418749005E-2</v>
      </c>
      <c r="N1873" s="19">
        <f t="shared" si="2176"/>
        <v>1.7938331572626334</v>
      </c>
      <c r="O1873" s="19">
        <f t="shared" si="2167"/>
        <v>7.1753326290505334E-2</v>
      </c>
      <c r="P1873" s="19">
        <f t="shared" si="2168"/>
        <v>0.14949257470925434</v>
      </c>
      <c r="Q1873" s="19">
        <f t="shared" si="2169"/>
        <v>0.932870981024988</v>
      </c>
      <c r="R1873" s="19">
        <f t="shared" si="2170"/>
        <v>0.69959493133242701</v>
      </c>
      <c r="S1873" s="19">
        <f t="shared" si="2171"/>
        <v>1.632465912357415</v>
      </c>
      <c r="T1873" s="19">
        <f t="shared" si="2172"/>
        <v>6.5298636494296597E-2</v>
      </c>
      <c r="U1873" s="21">
        <f t="shared" si="2173"/>
        <v>3.7373143677313587</v>
      </c>
    </row>
    <row r="1874" spans="1:21" ht="16" hidden="1" thickBot="1" x14ac:dyDescent="0.25">
      <c r="A1874" s="14">
        <v>2016</v>
      </c>
      <c r="B1874" s="15" t="s">
        <v>42</v>
      </c>
      <c r="C1874" s="16" t="s">
        <v>22</v>
      </c>
      <c r="D1874" s="16" t="str">
        <f>A1874&amp;"_"&amp;B1874&amp;"_"&amp;C1874</f>
        <v>2016_2016 Sample Plot # 14_Avi</v>
      </c>
      <c r="E1874" s="17">
        <v>2.7</v>
      </c>
      <c r="F1874" s="17">
        <f t="shared" si="2102"/>
        <v>1.08</v>
      </c>
      <c r="G1874" s="18">
        <v>108</v>
      </c>
      <c r="H1874" s="19">
        <f t="shared" si="2117"/>
        <v>1.6</v>
      </c>
      <c r="I1874" s="20">
        <f t="shared" si="2103"/>
        <v>160</v>
      </c>
      <c r="J1874" s="20">
        <v>502.71999999999997</v>
      </c>
      <c r="K1874" s="19">
        <f t="shared" si="2174"/>
        <v>0.63681676288367917</v>
      </c>
      <c r="L1874" s="19">
        <f t="shared" si="2175"/>
        <v>4.3332801046890328</v>
      </c>
      <c r="M1874" s="19">
        <f t="shared" si="2165"/>
        <v>0.17333120418756129</v>
      </c>
      <c r="N1874" s="19">
        <f t="shared" si="2176"/>
        <v>3.9996175366279774</v>
      </c>
      <c r="O1874" s="19">
        <f t="shared" si="2167"/>
        <v>0.15998470146511909</v>
      </c>
      <c r="P1874" s="19">
        <f t="shared" si="2168"/>
        <v>0.33331590565268038</v>
      </c>
      <c r="Q1874" s="19">
        <f t="shared" si="2169"/>
        <v>2.0799744502507358</v>
      </c>
      <c r="R1874" s="19">
        <f t="shared" si="2170"/>
        <v>1.5598508392849113</v>
      </c>
      <c r="S1874" s="19">
        <f t="shared" si="2171"/>
        <v>3.6398252895356471</v>
      </c>
      <c r="T1874" s="19">
        <f t="shared" si="2172"/>
        <v>0.14559301158142587</v>
      </c>
      <c r="U1874" s="21">
        <f t="shared" si="2173"/>
        <v>8.3328976413170111</v>
      </c>
    </row>
    <row r="1875" spans="1:21" ht="16" hidden="1" thickBot="1" x14ac:dyDescent="0.25">
      <c r="A1875" s="14">
        <v>2016</v>
      </c>
      <c r="B1875" s="15" t="s">
        <v>42</v>
      </c>
      <c r="C1875" s="16" t="s">
        <v>22</v>
      </c>
      <c r="D1875" s="16" t="str">
        <f>A1875&amp;"_"&amp;B1875&amp;"_"&amp;C1875</f>
        <v>2016_2016 Sample Plot # 14_Avi</v>
      </c>
      <c r="E1875" s="17">
        <v>1.8</v>
      </c>
      <c r="F1875" s="17">
        <f t="shared" si="2102"/>
        <v>1.1499999999999999</v>
      </c>
      <c r="G1875" s="18">
        <v>115</v>
      </c>
      <c r="H1875" s="19">
        <f t="shared" si="2117"/>
        <v>1.6</v>
      </c>
      <c r="I1875" s="20">
        <f t="shared" si="2103"/>
        <v>160</v>
      </c>
      <c r="J1875" s="20">
        <v>502.71999999999997</v>
      </c>
      <c r="K1875" s="19">
        <f t="shared" si="2174"/>
        <v>0.63681676288367917</v>
      </c>
      <c r="L1875" s="19">
        <f t="shared" si="2175"/>
        <v>4.3332801046890328</v>
      </c>
      <c r="M1875" s="19">
        <f t="shared" si="2165"/>
        <v>0.17333120418756129</v>
      </c>
      <c r="N1875" s="19">
        <f t="shared" si="2176"/>
        <v>3.9996175366279774</v>
      </c>
      <c r="O1875" s="19">
        <f t="shared" si="2167"/>
        <v>0.15998470146511909</v>
      </c>
      <c r="P1875" s="19">
        <f t="shared" si="2168"/>
        <v>0.33331590565268038</v>
      </c>
      <c r="Q1875" s="19">
        <f t="shared" si="2169"/>
        <v>2.0799744502507358</v>
      </c>
      <c r="R1875" s="19">
        <f t="shared" si="2170"/>
        <v>1.5598508392849113</v>
      </c>
      <c r="S1875" s="19">
        <f t="shared" si="2171"/>
        <v>3.6398252895356471</v>
      </c>
      <c r="T1875" s="19">
        <f t="shared" si="2172"/>
        <v>0.14559301158142587</v>
      </c>
      <c r="U1875" s="21">
        <f t="shared" si="2173"/>
        <v>8.3328976413170111</v>
      </c>
    </row>
    <row r="1876" spans="1:21" ht="16" hidden="1" thickBot="1" x14ac:dyDescent="0.25">
      <c r="A1876" s="14"/>
      <c r="B1876" s="15"/>
      <c r="C1876" s="16"/>
      <c r="D1876" s="16"/>
      <c r="E1876" s="17"/>
      <c r="F1876" s="17"/>
      <c r="G1876" s="18"/>
      <c r="H1876" s="19"/>
      <c r="I1876" s="20"/>
      <c r="J1876" s="20"/>
      <c r="K1876" s="19"/>
      <c r="L1876" s="19"/>
      <c r="M1876" s="19"/>
      <c r="N1876" s="19"/>
      <c r="O1876" s="19"/>
      <c r="P1876" s="19"/>
      <c r="Q1876" s="19"/>
      <c r="R1876" s="19"/>
      <c r="S1876" s="19"/>
      <c r="T1876" s="19"/>
      <c r="U1876" s="21"/>
    </row>
    <row r="1877" spans="1:21" ht="16" hidden="1" thickBot="1" x14ac:dyDescent="0.25">
      <c r="A1877" s="14"/>
      <c r="B1877" s="15"/>
      <c r="C1877" s="16"/>
      <c r="D1877" s="16"/>
      <c r="E1877" s="17"/>
      <c r="F1877" s="17"/>
      <c r="G1877" s="18"/>
      <c r="H1877" s="19"/>
      <c r="I1877" s="20"/>
      <c r="J1877" s="20"/>
      <c r="K1877" s="19"/>
      <c r="L1877" s="19"/>
      <c r="M1877" s="19"/>
      <c r="N1877" s="19"/>
      <c r="O1877" s="19"/>
      <c r="P1877" s="19"/>
      <c r="Q1877" s="19"/>
      <c r="R1877" s="19"/>
      <c r="S1877" s="19"/>
      <c r="T1877" s="19"/>
      <c r="U1877" s="21"/>
    </row>
    <row r="1878" spans="1:21" ht="16" hidden="1" thickBot="1" x14ac:dyDescent="0.25">
      <c r="A1878" s="14"/>
      <c r="B1878" s="15"/>
      <c r="C1878" s="16"/>
      <c r="D1878" s="16"/>
      <c r="E1878" s="17"/>
      <c r="F1878" s="17"/>
      <c r="G1878" s="18"/>
      <c r="H1878" s="19"/>
      <c r="I1878" s="20"/>
      <c r="J1878" s="20"/>
      <c r="K1878" s="19"/>
      <c r="L1878" s="19"/>
      <c r="M1878" s="19"/>
      <c r="N1878" s="19"/>
      <c r="O1878" s="19"/>
      <c r="P1878" s="19"/>
      <c r="Q1878" s="19"/>
      <c r="R1878" s="19"/>
      <c r="S1878" s="19"/>
      <c r="T1878" s="19"/>
      <c r="U1878" s="21"/>
    </row>
    <row r="1879" spans="1:21" ht="16" hidden="1" thickBot="1" x14ac:dyDescent="0.25">
      <c r="A1879" s="14">
        <v>2016</v>
      </c>
      <c r="B1879" s="15" t="s">
        <v>42</v>
      </c>
      <c r="C1879" s="16" t="s">
        <v>22</v>
      </c>
      <c r="D1879" s="16" t="str">
        <f t="shared" ref="D1879:D1886" si="2177">A1879&amp;"_"&amp;B1879&amp;"_"&amp;C1879</f>
        <v>2016_2016 Sample Plot # 14_Avi</v>
      </c>
      <c r="E1879" s="17">
        <v>1.8</v>
      </c>
      <c r="F1879" s="17">
        <f t="shared" ref="F1879:F1939" si="2178">G1879/100</f>
        <v>0.65</v>
      </c>
      <c r="G1879" s="18">
        <v>65</v>
      </c>
      <c r="H1879" s="19">
        <f t="shared" si="2117"/>
        <v>1.05</v>
      </c>
      <c r="I1879" s="20">
        <f t="shared" ref="I1879:I1939" si="2179">J1879/3.142</f>
        <v>105</v>
      </c>
      <c r="J1879" s="20">
        <v>329.90999999999997</v>
      </c>
      <c r="K1879" s="19">
        <f t="shared" ref="K1879:K1886" si="2180">2.14*(LOG(H1879,10))+0.2</f>
        <v>0.24534510000966753</v>
      </c>
      <c r="L1879" s="19">
        <f t="shared" ref="L1879:L1886" si="2181">10^K1879</f>
        <v>1.7593210541239124</v>
      </c>
      <c r="M1879" s="19">
        <f t="shared" si="2165"/>
        <v>7.0372842164956498E-2</v>
      </c>
      <c r="N1879" s="19">
        <f t="shared" ref="N1879:N1886" si="2182">0.923*L1879</f>
        <v>1.6238533329563711</v>
      </c>
      <c r="O1879" s="19">
        <f t="shared" si="2167"/>
        <v>6.495413331825485E-2</v>
      </c>
      <c r="P1879" s="19">
        <f t="shared" si="2168"/>
        <v>0.13532697548321135</v>
      </c>
      <c r="Q1879" s="19">
        <f t="shared" si="2169"/>
        <v>0.84447410597947792</v>
      </c>
      <c r="R1879" s="19">
        <f t="shared" si="2170"/>
        <v>0.63330279985298477</v>
      </c>
      <c r="S1879" s="19">
        <f t="shared" si="2171"/>
        <v>1.4777769058324628</v>
      </c>
      <c r="T1879" s="19">
        <f t="shared" si="2172"/>
        <v>5.9111076233298511E-2</v>
      </c>
      <c r="U1879" s="21">
        <f t="shared" si="2173"/>
        <v>3.3831743870802837</v>
      </c>
    </row>
    <row r="1880" spans="1:21" ht="16" hidden="1" thickBot="1" x14ac:dyDescent="0.25">
      <c r="A1880" s="14">
        <v>2016</v>
      </c>
      <c r="B1880" s="15" t="s">
        <v>42</v>
      </c>
      <c r="C1880" s="16" t="s">
        <v>22</v>
      </c>
      <c r="D1880" s="16" t="str">
        <f t="shared" si="2177"/>
        <v>2016_2016 Sample Plot # 14_Avi</v>
      </c>
      <c r="E1880" s="17">
        <v>1.9</v>
      </c>
      <c r="F1880" s="17">
        <f t="shared" si="2178"/>
        <v>0.63</v>
      </c>
      <c r="G1880" s="18">
        <v>63</v>
      </c>
      <c r="H1880" s="19">
        <f t="shared" si="2117"/>
        <v>1.3781031190324635</v>
      </c>
      <c r="I1880" s="20">
        <f t="shared" si="2179"/>
        <v>137.81031190324634</v>
      </c>
      <c r="J1880" s="20">
        <v>433</v>
      </c>
      <c r="K1880" s="19">
        <f t="shared" si="2180"/>
        <v>0.49806287148973943</v>
      </c>
      <c r="L1880" s="19">
        <f t="shared" si="2181"/>
        <v>3.1482040370260216</v>
      </c>
      <c r="M1880" s="19">
        <f t="shared" si="2165"/>
        <v>0.12592816148104086</v>
      </c>
      <c r="N1880" s="19">
        <f t="shared" si="2182"/>
        <v>2.905792326175018</v>
      </c>
      <c r="O1880" s="19">
        <f t="shared" si="2167"/>
        <v>0.11623169304700072</v>
      </c>
      <c r="P1880" s="19">
        <f t="shared" si="2168"/>
        <v>0.24215985452804156</v>
      </c>
      <c r="Q1880" s="19">
        <f t="shared" si="2169"/>
        <v>1.5111379377724903</v>
      </c>
      <c r="R1880" s="19">
        <f t="shared" si="2170"/>
        <v>1.1332590072082571</v>
      </c>
      <c r="S1880" s="19">
        <f t="shared" si="2171"/>
        <v>2.6443969449807474</v>
      </c>
      <c r="T1880" s="19">
        <f t="shared" si="2172"/>
        <v>0.10577587779922991</v>
      </c>
      <c r="U1880" s="21">
        <f t="shared" si="2173"/>
        <v>6.0539963632010396</v>
      </c>
    </row>
    <row r="1881" spans="1:21" ht="16" hidden="1" thickBot="1" x14ac:dyDescent="0.25">
      <c r="A1881" s="14">
        <v>2016</v>
      </c>
      <c r="B1881" s="15" t="s">
        <v>42</v>
      </c>
      <c r="C1881" s="16" t="s">
        <v>22</v>
      </c>
      <c r="D1881" s="16" t="str">
        <f t="shared" si="2177"/>
        <v>2016_2016 Sample Plot # 14_Avi</v>
      </c>
      <c r="E1881" s="17">
        <v>1.3</v>
      </c>
      <c r="F1881" s="17">
        <f t="shared" si="2178"/>
        <v>0.7</v>
      </c>
      <c r="G1881" s="18">
        <v>70</v>
      </c>
      <c r="H1881" s="19">
        <f t="shared" si="2117"/>
        <v>0.9</v>
      </c>
      <c r="I1881" s="20">
        <f t="shared" si="2179"/>
        <v>90</v>
      </c>
      <c r="J1881" s="20">
        <v>282.77999999999997</v>
      </c>
      <c r="K1881" s="19">
        <f t="shared" si="2180"/>
        <v>0.10207897020015526</v>
      </c>
      <c r="L1881" s="19">
        <f t="shared" si="2181"/>
        <v>1.2649663424809117</v>
      </c>
      <c r="M1881" s="19">
        <f t="shared" si="2165"/>
        <v>5.0598653699236468E-2</v>
      </c>
      <c r="N1881" s="19">
        <f t="shared" si="2182"/>
        <v>1.1675639341098816</v>
      </c>
      <c r="O1881" s="19">
        <f t="shared" si="2167"/>
        <v>4.6702557364395263E-2</v>
      </c>
      <c r="P1881" s="19">
        <f t="shared" si="2168"/>
        <v>9.7301211063631737E-2</v>
      </c>
      <c r="Q1881" s="19">
        <f t="shared" si="2169"/>
        <v>0.60718384439083761</v>
      </c>
      <c r="R1881" s="19">
        <f t="shared" si="2170"/>
        <v>0.45534993430285381</v>
      </c>
      <c r="S1881" s="19">
        <f t="shared" si="2171"/>
        <v>1.0625337786936915</v>
      </c>
      <c r="T1881" s="19">
        <f t="shared" si="2172"/>
        <v>4.2501351147747654E-2</v>
      </c>
      <c r="U1881" s="21">
        <f t="shared" si="2173"/>
        <v>2.4325302765907932</v>
      </c>
    </row>
    <row r="1882" spans="1:21" ht="16" hidden="1" thickBot="1" x14ac:dyDescent="0.25">
      <c r="A1882" s="14">
        <v>2016</v>
      </c>
      <c r="B1882" s="15" t="s">
        <v>42</v>
      </c>
      <c r="C1882" s="16" t="s">
        <v>22</v>
      </c>
      <c r="D1882" s="16" t="str">
        <f t="shared" si="2177"/>
        <v>2016_2016 Sample Plot # 14_Avi</v>
      </c>
      <c r="E1882" s="17">
        <v>1.7</v>
      </c>
      <c r="F1882" s="17">
        <f t="shared" si="2178"/>
        <v>0.68</v>
      </c>
      <c r="G1882" s="18">
        <v>68</v>
      </c>
      <c r="H1882" s="19">
        <f t="shared" si="2117"/>
        <v>1.05</v>
      </c>
      <c r="I1882" s="20">
        <f t="shared" si="2179"/>
        <v>105</v>
      </c>
      <c r="J1882" s="20">
        <v>329.90999999999997</v>
      </c>
      <c r="K1882" s="19">
        <f t="shared" si="2180"/>
        <v>0.24534510000966753</v>
      </c>
      <c r="L1882" s="19">
        <f t="shared" si="2181"/>
        <v>1.7593210541239124</v>
      </c>
      <c r="M1882" s="19">
        <f t="shared" si="2165"/>
        <v>7.0372842164956498E-2</v>
      </c>
      <c r="N1882" s="19">
        <f t="shared" si="2182"/>
        <v>1.6238533329563711</v>
      </c>
      <c r="O1882" s="19">
        <f t="shared" si="2167"/>
        <v>6.495413331825485E-2</v>
      </c>
      <c r="P1882" s="19">
        <f t="shared" si="2168"/>
        <v>0.13532697548321135</v>
      </c>
      <c r="Q1882" s="19">
        <f t="shared" si="2169"/>
        <v>0.84447410597947792</v>
      </c>
      <c r="R1882" s="19">
        <f t="shared" si="2170"/>
        <v>0.63330279985298477</v>
      </c>
      <c r="S1882" s="19">
        <f t="shared" si="2171"/>
        <v>1.4777769058324628</v>
      </c>
      <c r="T1882" s="19">
        <f t="shared" si="2172"/>
        <v>5.9111076233298511E-2</v>
      </c>
      <c r="U1882" s="21">
        <f t="shared" si="2173"/>
        <v>3.3831743870802837</v>
      </c>
    </row>
    <row r="1883" spans="1:21" ht="16" hidden="1" thickBot="1" x14ac:dyDescent="0.25">
      <c r="A1883" s="14">
        <v>2016</v>
      </c>
      <c r="B1883" s="15" t="s">
        <v>42</v>
      </c>
      <c r="C1883" s="16" t="s">
        <v>22</v>
      </c>
      <c r="D1883" s="16" t="str">
        <f t="shared" si="2177"/>
        <v>2016_2016 Sample Plot # 14_Avi</v>
      </c>
      <c r="E1883" s="17">
        <v>1.7</v>
      </c>
      <c r="F1883" s="17">
        <f t="shared" si="2178"/>
        <v>1.5</v>
      </c>
      <c r="G1883" s="18">
        <v>150</v>
      </c>
      <c r="H1883" s="19">
        <f t="shared" ref="H1883:H1946" si="2183">I1883/100</f>
        <v>0.98</v>
      </c>
      <c r="I1883" s="20">
        <f t="shared" si="2179"/>
        <v>98</v>
      </c>
      <c r="J1883" s="20">
        <v>307.916</v>
      </c>
      <c r="K1883" s="19">
        <f t="shared" si="2180"/>
        <v>0.18122380198193899</v>
      </c>
      <c r="L1883" s="19">
        <f t="shared" si="2181"/>
        <v>1.517832340035735</v>
      </c>
      <c r="M1883" s="19">
        <f t="shared" si="2165"/>
        <v>6.0713293601429401E-2</v>
      </c>
      <c r="N1883" s="19">
        <f t="shared" si="2182"/>
        <v>1.4009592498529835</v>
      </c>
      <c r="O1883" s="19">
        <f t="shared" si="2167"/>
        <v>5.6038369994119333E-2</v>
      </c>
      <c r="P1883" s="19">
        <f t="shared" si="2168"/>
        <v>0.11675166359554873</v>
      </c>
      <c r="Q1883" s="19">
        <f t="shared" si="2169"/>
        <v>0.72855952321715278</v>
      </c>
      <c r="R1883" s="19">
        <f t="shared" si="2170"/>
        <v>0.54637410744266357</v>
      </c>
      <c r="S1883" s="19">
        <f t="shared" si="2171"/>
        <v>1.2749336306598162</v>
      </c>
      <c r="T1883" s="19">
        <f t="shared" si="2172"/>
        <v>5.0997345226392654E-2</v>
      </c>
      <c r="U1883" s="21">
        <f t="shared" si="2173"/>
        <v>2.9187915898887185</v>
      </c>
    </row>
    <row r="1884" spans="1:21" ht="16" hidden="1" thickBot="1" x14ac:dyDescent="0.25">
      <c r="A1884" s="14">
        <v>2016</v>
      </c>
      <c r="B1884" s="15" t="s">
        <v>42</v>
      </c>
      <c r="C1884" s="16" t="s">
        <v>22</v>
      </c>
      <c r="D1884" s="16" t="str">
        <f t="shared" si="2177"/>
        <v>2016_2016 Sample Plot # 14_Avi</v>
      </c>
      <c r="E1884" s="17">
        <v>4.12</v>
      </c>
      <c r="F1884" s="17">
        <f t="shared" si="2178"/>
        <v>1.48</v>
      </c>
      <c r="G1884" s="18">
        <v>148</v>
      </c>
      <c r="H1884" s="19">
        <f t="shared" si="2183"/>
        <v>3.0278803309993636</v>
      </c>
      <c r="I1884" s="20">
        <f t="shared" si="2179"/>
        <v>302.78803309993634</v>
      </c>
      <c r="J1884" s="20">
        <v>951.36</v>
      </c>
      <c r="K1884" s="19">
        <f t="shared" si="2180"/>
        <v>1.2296368325967029</v>
      </c>
      <c r="L1884" s="19">
        <f t="shared" si="2181"/>
        <v>16.96824134218209</v>
      </c>
      <c r="M1884" s="19">
        <f t="shared" si="2165"/>
        <v>0.67872965368728366</v>
      </c>
      <c r="N1884" s="19">
        <f t="shared" si="2182"/>
        <v>15.661686758834069</v>
      </c>
      <c r="O1884" s="19">
        <f t="shared" si="2167"/>
        <v>0.6264674703533627</v>
      </c>
      <c r="P1884" s="19">
        <f t="shared" si="2168"/>
        <v>1.3051971240406464</v>
      </c>
      <c r="Q1884" s="19">
        <f t="shared" si="2169"/>
        <v>8.1447558442474026</v>
      </c>
      <c r="R1884" s="19">
        <f t="shared" si="2170"/>
        <v>6.1080578359452868</v>
      </c>
      <c r="S1884" s="19">
        <f t="shared" si="2171"/>
        <v>14.252813680192689</v>
      </c>
      <c r="T1884" s="19">
        <f t="shared" si="2172"/>
        <v>0.57011254720770765</v>
      </c>
      <c r="U1884" s="21">
        <f t="shared" si="2173"/>
        <v>32.629928101016162</v>
      </c>
    </row>
    <row r="1885" spans="1:21" ht="16" hidden="1" thickBot="1" x14ac:dyDescent="0.25">
      <c r="A1885" s="14">
        <v>2016</v>
      </c>
      <c r="B1885" s="15" t="s">
        <v>42</v>
      </c>
      <c r="C1885" s="16" t="s">
        <v>22</v>
      </c>
      <c r="D1885" s="16" t="str">
        <f t="shared" si="2177"/>
        <v>2016_2016 Sample Plot # 14_Avi</v>
      </c>
      <c r="E1885" s="17">
        <v>2.1</v>
      </c>
      <c r="F1885" s="17">
        <f t="shared" si="2178"/>
        <v>0.98</v>
      </c>
      <c r="G1885" s="18">
        <v>98</v>
      </c>
      <c r="H1885" s="19">
        <f t="shared" si="2183"/>
        <v>1.18</v>
      </c>
      <c r="I1885" s="20">
        <f t="shared" si="2179"/>
        <v>118</v>
      </c>
      <c r="J1885" s="20">
        <v>370.75599999999997</v>
      </c>
      <c r="K1885" s="19">
        <f t="shared" si="2180"/>
        <v>0.35382749563510829</v>
      </c>
      <c r="L1885" s="19">
        <f t="shared" si="2181"/>
        <v>2.2585384870386274</v>
      </c>
      <c r="M1885" s="19">
        <f t="shared" si="2165"/>
        <v>9.0341539481545094E-2</v>
      </c>
      <c r="N1885" s="19">
        <f t="shared" si="2182"/>
        <v>2.084631023536653</v>
      </c>
      <c r="O1885" s="19">
        <f t="shared" si="2167"/>
        <v>8.3385240941466127E-2</v>
      </c>
      <c r="P1885" s="19">
        <f t="shared" si="2168"/>
        <v>0.17372678042301121</v>
      </c>
      <c r="Q1885" s="19">
        <f t="shared" si="2169"/>
        <v>1.0840984737785411</v>
      </c>
      <c r="R1885" s="19">
        <f t="shared" si="2170"/>
        <v>0.81300609917929467</v>
      </c>
      <c r="S1885" s="19">
        <f t="shared" si="2171"/>
        <v>1.8971045729578357</v>
      </c>
      <c r="T1885" s="19">
        <f t="shared" si="2172"/>
        <v>7.5884182918313434E-2</v>
      </c>
      <c r="U1885" s="21">
        <f t="shared" si="2173"/>
        <v>4.3431695105752803</v>
      </c>
    </row>
    <row r="1886" spans="1:21" ht="16" hidden="1" thickBot="1" x14ac:dyDescent="0.25">
      <c r="A1886" s="14">
        <v>2016</v>
      </c>
      <c r="B1886" s="15" t="s">
        <v>42</v>
      </c>
      <c r="C1886" s="16" t="s">
        <v>22</v>
      </c>
      <c r="D1886" s="16" t="str">
        <f t="shared" si="2177"/>
        <v>2016_2016 Sample Plot # 14_Avi</v>
      </c>
      <c r="E1886" s="17">
        <v>2.4</v>
      </c>
      <c r="F1886" s="17">
        <f t="shared" si="2178"/>
        <v>0.75</v>
      </c>
      <c r="G1886" s="18">
        <v>75</v>
      </c>
      <c r="H1886" s="19">
        <f t="shared" si="2183"/>
        <v>1.1000000000000001</v>
      </c>
      <c r="I1886" s="20">
        <f t="shared" si="2179"/>
        <v>110</v>
      </c>
      <c r="J1886" s="20">
        <v>345.62</v>
      </c>
      <c r="K1886" s="19">
        <f t="shared" si="2180"/>
        <v>0.28858034623860168</v>
      </c>
      <c r="L1886" s="19">
        <f t="shared" si="2181"/>
        <v>1.9434812104687251</v>
      </c>
      <c r="M1886" s="19">
        <f t="shared" si="2165"/>
        <v>7.7739248418749005E-2</v>
      </c>
      <c r="N1886" s="19">
        <f t="shared" si="2182"/>
        <v>1.7938331572626334</v>
      </c>
      <c r="O1886" s="19">
        <f t="shared" si="2167"/>
        <v>7.1753326290505334E-2</v>
      </c>
      <c r="P1886" s="19">
        <f t="shared" si="2168"/>
        <v>0.14949257470925434</v>
      </c>
      <c r="Q1886" s="19">
        <f t="shared" si="2169"/>
        <v>0.932870981024988</v>
      </c>
      <c r="R1886" s="19">
        <f t="shared" si="2170"/>
        <v>0.69959493133242701</v>
      </c>
      <c r="S1886" s="19">
        <f t="shared" si="2171"/>
        <v>1.632465912357415</v>
      </c>
      <c r="T1886" s="19">
        <f t="shared" si="2172"/>
        <v>6.5298636494296597E-2</v>
      </c>
      <c r="U1886" s="21">
        <f t="shared" si="2173"/>
        <v>3.7373143677313587</v>
      </c>
    </row>
    <row r="1887" spans="1:21" ht="16" hidden="1" thickBot="1" x14ac:dyDescent="0.25">
      <c r="A1887" s="14"/>
      <c r="B1887" s="15"/>
      <c r="C1887" s="16"/>
      <c r="D1887" s="16"/>
      <c r="E1887" s="17"/>
      <c r="F1887" s="17"/>
      <c r="G1887" s="18"/>
      <c r="H1887" s="19"/>
      <c r="I1887" s="20"/>
      <c r="J1887" s="20"/>
      <c r="K1887" s="19"/>
      <c r="L1887" s="19"/>
      <c r="M1887" s="19"/>
      <c r="N1887" s="19"/>
      <c r="O1887" s="19"/>
      <c r="P1887" s="19"/>
      <c r="Q1887" s="19"/>
      <c r="R1887" s="19"/>
      <c r="S1887" s="19"/>
      <c r="T1887" s="19"/>
      <c r="U1887" s="21"/>
    </row>
    <row r="1888" spans="1:21" ht="16" hidden="1" thickBot="1" x14ac:dyDescent="0.25">
      <c r="A1888" s="14"/>
      <c r="B1888" s="15"/>
      <c r="C1888" s="16"/>
      <c r="D1888" s="16"/>
      <c r="E1888" s="17"/>
      <c r="F1888" s="17"/>
      <c r="G1888" s="18"/>
      <c r="H1888" s="19"/>
      <c r="I1888" s="20"/>
      <c r="J1888" s="20"/>
      <c r="K1888" s="19"/>
      <c r="L1888" s="19"/>
      <c r="M1888" s="19"/>
      <c r="N1888" s="19"/>
      <c r="O1888" s="19"/>
      <c r="P1888" s="19"/>
      <c r="Q1888" s="19"/>
      <c r="R1888" s="19"/>
      <c r="S1888" s="19"/>
      <c r="T1888" s="19"/>
      <c r="U1888" s="21"/>
    </row>
    <row r="1889" spans="1:21" ht="16" hidden="1" thickBot="1" x14ac:dyDescent="0.25">
      <c r="A1889" s="14"/>
      <c r="B1889" s="15"/>
      <c r="C1889" s="16"/>
      <c r="D1889" s="16"/>
      <c r="E1889" s="17"/>
      <c r="F1889" s="17"/>
      <c r="G1889" s="18"/>
      <c r="H1889" s="19"/>
      <c r="I1889" s="20"/>
      <c r="J1889" s="20"/>
      <c r="K1889" s="19"/>
      <c r="L1889" s="19"/>
      <c r="M1889" s="19"/>
      <c r="N1889" s="19"/>
      <c r="O1889" s="19"/>
      <c r="P1889" s="19"/>
      <c r="Q1889" s="19"/>
      <c r="R1889" s="19"/>
      <c r="S1889" s="19"/>
      <c r="T1889" s="19"/>
      <c r="U1889" s="21"/>
    </row>
    <row r="1890" spans="1:21" ht="16" hidden="1" thickBot="1" x14ac:dyDescent="0.25">
      <c r="A1890" s="14"/>
      <c r="B1890" s="15"/>
      <c r="C1890" s="16"/>
      <c r="D1890" s="16"/>
      <c r="E1890" s="17"/>
      <c r="F1890" s="17"/>
      <c r="G1890" s="18"/>
      <c r="H1890" s="19"/>
      <c r="I1890" s="20"/>
      <c r="J1890" s="20"/>
      <c r="K1890" s="19"/>
      <c r="L1890" s="19"/>
      <c r="M1890" s="19"/>
      <c r="N1890" s="19"/>
      <c r="O1890" s="19"/>
      <c r="P1890" s="19"/>
      <c r="Q1890" s="19"/>
      <c r="R1890" s="19"/>
      <c r="S1890" s="19"/>
      <c r="T1890" s="19"/>
      <c r="U1890" s="21"/>
    </row>
    <row r="1891" spans="1:21" ht="16" hidden="1" thickBot="1" x14ac:dyDescent="0.25">
      <c r="A1891" s="14"/>
      <c r="B1891" s="15"/>
      <c r="C1891" s="16"/>
      <c r="D1891" s="16"/>
      <c r="E1891" s="17"/>
      <c r="F1891" s="17"/>
      <c r="G1891" s="18"/>
      <c r="H1891" s="19"/>
      <c r="I1891" s="20"/>
      <c r="J1891" s="20"/>
      <c r="K1891" s="19"/>
      <c r="L1891" s="19"/>
      <c r="M1891" s="19"/>
      <c r="N1891" s="19"/>
      <c r="O1891" s="19"/>
      <c r="P1891" s="19"/>
      <c r="Q1891" s="19"/>
      <c r="R1891" s="19"/>
      <c r="S1891" s="19"/>
      <c r="T1891" s="19"/>
      <c r="U1891" s="21"/>
    </row>
    <row r="1892" spans="1:21" ht="16" hidden="1" thickBot="1" x14ac:dyDescent="0.25">
      <c r="A1892" s="14"/>
      <c r="B1892" s="15"/>
      <c r="C1892" s="16"/>
      <c r="D1892" s="16"/>
      <c r="E1892" s="17"/>
      <c r="F1892" s="17"/>
      <c r="G1892" s="18"/>
      <c r="H1892" s="19"/>
      <c r="I1892" s="20"/>
      <c r="J1892" s="20"/>
      <c r="K1892" s="19"/>
      <c r="L1892" s="19"/>
      <c r="M1892" s="19"/>
      <c r="N1892" s="19"/>
      <c r="O1892" s="19"/>
      <c r="P1892" s="19"/>
      <c r="Q1892" s="19"/>
      <c r="R1892" s="19"/>
      <c r="S1892" s="19"/>
      <c r="T1892" s="19"/>
      <c r="U1892" s="21"/>
    </row>
    <row r="1893" spans="1:21" ht="16" hidden="1" thickBot="1" x14ac:dyDescent="0.25">
      <c r="A1893" s="14"/>
      <c r="B1893" s="15"/>
      <c r="C1893" s="16"/>
      <c r="D1893" s="16"/>
      <c r="E1893" s="17"/>
      <c r="F1893" s="17"/>
      <c r="G1893" s="18"/>
      <c r="H1893" s="19"/>
      <c r="I1893" s="20"/>
      <c r="J1893" s="20"/>
      <c r="K1893" s="19"/>
      <c r="L1893" s="19"/>
      <c r="M1893" s="19"/>
      <c r="N1893" s="19"/>
      <c r="O1893" s="19"/>
      <c r="P1893" s="19"/>
      <c r="Q1893" s="19"/>
      <c r="R1893" s="19"/>
      <c r="S1893" s="19"/>
      <c r="T1893" s="19"/>
      <c r="U1893" s="21"/>
    </row>
    <row r="1894" spans="1:21" ht="16" hidden="1" thickBot="1" x14ac:dyDescent="0.25">
      <c r="A1894" s="14"/>
      <c r="B1894" s="15"/>
      <c r="C1894" s="16"/>
      <c r="D1894" s="16"/>
      <c r="E1894" s="17"/>
      <c r="F1894" s="17"/>
      <c r="G1894" s="18"/>
      <c r="H1894" s="19"/>
      <c r="I1894" s="20"/>
      <c r="J1894" s="20"/>
      <c r="K1894" s="19"/>
      <c r="L1894" s="19"/>
      <c r="M1894" s="19"/>
      <c r="N1894" s="19"/>
      <c r="O1894" s="19"/>
      <c r="P1894" s="19"/>
      <c r="Q1894" s="19"/>
      <c r="R1894" s="19"/>
      <c r="S1894" s="19"/>
      <c r="T1894" s="19"/>
      <c r="U1894" s="21"/>
    </row>
    <row r="1895" spans="1:21" ht="16" hidden="1" thickBot="1" x14ac:dyDescent="0.25">
      <c r="A1895" s="14"/>
      <c r="B1895" s="15"/>
      <c r="C1895" s="16"/>
      <c r="D1895" s="16"/>
      <c r="E1895" s="17"/>
      <c r="F1895" s="17"/>
      <c r="G1895" s="18"/>
      <c r="H1895" s="19"/>
      <c r="I1895" s="20"/>
      <c r="J1895" s="20"/>
      <c r="K1895" s="19"/>
      <c r="L1895" s="19"/>
      <c r="M1895" s="19"/>
      <c r="N1895" s="19"/>
      <c r="O1895" s="19"/>
      <c r="P1895" s="19"/>
      <c r="Q1895" s="19"/>
      <c r="R1895" s="19"/>
      <c r="S1895" s="19"/>
      <c r="T1895" s="19"/>
      <c r="U1895" s="21"/>
    </row>
    <row r="1896" spans="1:21" ht="16" hidden="1" thickBot="1" x14ac:dyDescent="0.25">
      <c r="A1896" s="14"/>
      <c r="B1896" s="15"/>
      <c r="C1896" s="16"/>
      <c r="D1896" s="16"/>
      <c r="E1896" s="17"/>
      <c r="F1896" s="17"/>
      <c r="G1896" s="18"/>
      <c r="H1896" s="19"/>
      <c r="I1896" s="20"/>
      <c r="J1896" s="20"/>
      <c r="K1896" s="19"/>
      <c r="L1896" s="19"/>
      <c r="M1896" s="19"/>
      <c r="N1896" s="19"/>
      <c r="O1896" s="19"/>
      <c r="P1896" s="19"/>
      <c r="Q1896" s="19"/>
      <c r="R1896" s="19"/>
      <c r="S1896" s="19"/>
      <c r="T1896" s="19"/>
      <c r="U1896" s="21"/>
    </row>
    <row r="1897" spans="1:21" ht="16" hidden="1" thickBot="1" x14ac:dyDescent="0.25">
      <c r="A1897" s="14"/>
      <c r="B1897" s="15"/>
      <c r="C1897" s="16"/>
      <c r="D1897" s="16"/>
      <c r="E1897" s="17"/>
      <c r="F1897" s="17"/>
      <c r="G1897" s="18"/>
      <c r="H1897" s="19"/>
      <c r="I1897" s="20"/>
      <c r="J1897" s="20"/>
      <c r="K1897" s="19"/>
      <c r="L1897" s="19"/>
      <c r="M1897" s="19"/>
      <c r="N1897" s="19"/>
      <c r="O1897" s="19"/>
      <c r="P1897" s="19"/>
      <c r="Q1897" s="19"/>
      <c r="R1897" s="19"/>
      <c r="S1897" s="19"/>
      <c r="T1897" s="19"/>
      <c r="U1897" s="21"/>
    </row>
    <row r="1898" spans="1:21" ht="16" hidden="1" thickBot="1" x14ac:dyDescent="0.25">
      <c r="A1898" s="14"/>
      <c r="B1898" s="15"/>
      <c r="C1898" s="16"/>
      <c r="D1898" s="16"/>
      <c r="E1898" s="17"/>
      <c r="F1898" s="17"/>
      <c r="G1898" s="18"/>
      <c r="H1898" s="19"/>
      <c r="I1898" s="20"/>
      <c r="J1898" s="20"/>
      <c r="K1898" s="19"/>
      <c r="L1898" s="19"/>
      <c r="M1898" s="19"/>
      <c r="N1898" s="19"/>
      <c r="O1898" s="19"/>
      <c r="P1898" s="19"/>
      <c r="Q1898" s="19"/>
      <c r="R1898" s="19"/>
      <c r="S1898" s="19"/>
      <c r="T1898" s="19"/>
      <c r="U1898" s="21"/>
    </row>
    <row r="1899" spans="1:21" ht="16" hidden="1" thickBot="1" x14ac:dyDescent="0.25">
      <c r="A1899" s="14">
        <v>2016</v>
      </c>
      <c r="B1899" s="15" t="s">
        <v>42</v>
      </c>
      <c r="C1899" s="16" t="s">
        <v>22</v>
      </c>
      <c r="D1899" s="16" t="str">
        <f>A1899&amp;"_"&amp;B1899&amp;"_"&amp;C1899</f>
        <v>2016_2016 Sample Plot # 14_Avi</v>
      </c>
      <c r="E1899" s="17">
        <v>2.7</v>
      </c>
      <c r="F1899" s="17">
        <f t="shared" si="2178"/>
        <v>0.8</v>
      </c>
      <c r="G1899" s="18">
        <v>80</v>
      </c>
      <c r="H1899" s="19">
        <f t="shared" si="2183"/>
        <v>1.45</v>
      </c>
      <c r="I1899" s="20">
        <f t="shared" si="2179"/>
        <v>145</v>
      </c>
      <c r="J1899" s="20">
        <v>455.59</v>
      </c>
      <c r="K1899" s="19">
        <f>2.14*(LOG(H1899,10))+0.2</f>
        <v>0.54532752478284618</v>
      </c>
      <c r="L1899" s="19">
        <f t="shared" ref="L1899" si="2184">10^K1899</f>
        <v>3.5101649453973018</v>
      </c>
      <c r="M1899" s="19">
        <f t="shared" si="2165"/>
        <v>0.14040659781589207</v>
      </c>
      <c r="N1899" s="19">
        <f t="shared" ref="N1899" si="2185">0.923*L1899</f>
        <v>3.2398822446017097</v>
      </c>
      <c r="O1899" s="19">
        <f t="shared" si="2167"/>
        <v>0.1295952897840684</v>
      </c>
      <c r="P1899" s="19">
        <f t="shared" si="2168"/>
        <v>0.27000188759996047</v>
      </c>
      <c r="Q1899" s="19">
        <f t="shared" si="2169"/>
        <v>1.6848791737907047</v>
      </c>
      <c r="R1899" s="19">
        <f t="shared" si="2170"/>
        <v>1.2635540753946668</v>
      </c>
      <c r="S1899" s="19">
        <f t="shared" si="2171"/>
        <v>2.9484332491853715</v>
      </c>
      <c r="T1899" s="19">
        <f t="shared" si="2172"/>
        <v>0.11793732996741485</v>
      </c>
      <c r="U1899" s="21">
        <f t="shared" si="2173"/>
        <v>6.7500471899990115</v>
      </c>
    </row>
    <row r="1900" spans="1:21" ht="16" hidden="1" thickBot="1" x14ac:dyDescent="0.25">
      <c r="A1900" s="14"/>
      <c r="B1900" s="15"/>
      <c r="C1900" s="16"/>
      <c r="D1900" s="16"/>
      <c r="E1900" s="17"/>
      <c r="F1900" s="17"/>
      <c r="G1900" s="18"/>
      <c r="H1900" s="19"/>
      <c r="I1900" s="20"/>
      <c r="J1900" s="20"/>
      <c r="K1900" s="19"/>
      <c r="L1900" s="19"/>
      <c r="M1900" s="19"/>
      <c r="N1900" s="19"/>
      <c r="O1900" s="19"/>
      <c r="P1900" s="19"/>
      <c r="Q1900" s="19"/>
      <c r="R1900" s="19"/>
      <c r="S1900" s="19"/>
      <c r="T1900" s="19"/>
      <c r="U1900" s="21"/>
    </row>
    <row r="1901" spans="1:21" ht="16" hidden="1" thickBot="1" x14ac:dyDescent="0.25">
      <c r="A1901" s="14"/>
      <c r="B1901" s="15"/>
      <c r="C1901" s="16"/>
      <c r="D1901" s="16"/>
      <c r="E1901" s="17"/>
      <c r="F1901" s="17"/>
      <c r="G1901" s="18"/>
      <c r="H1901" s="19"/>
      <c r="I1901" s="20"/>
      <c r="J1901" s="20"/>
      <c r="K1901" s="19"/>
      <c r="L1901" s="19"/>
      <c r="M1901" s="19"/>
      <c r="N1901" s="19"/>
      <c r="O1901" s="19"/>
      <c r="P1901" s="19"/>
      <c r="Q1901" s="19"/>
      <c r="R1901" s="19"/>
      <c r="S1901" s="19"/>
      <c r="T1901" s="19"/>
      <c r="U1901" s="21"/>
    </row>
    <row r="1902" spans="1:21" ht="16" hidden="1" thickBot="1" x14ac:dyDescent="0.25">
      <c r="A1902" s="14">
        <v>2016</v>
      </c>
      <c r="B1902" s="15" t="s">
        <v>42</v>
      </c>
      <c r="C1902" s="16" t="s">
        <v>22</v>
      </c>
      <c r="D1902" s="16" t="str">
        <f>A1902&amp;"_"&amp;B1902&amp;"_"&amp;C1902</f>
        <v>2016_2016 Sample Plot # 14_Avi</v>
      </c>
      <c r="E1902" s="17">
        <v>1.9</v>
      </c>
      <c r="F1902" s="17">
        <f t="shared" si="2178"/>
        <v>0.86</v>
      </c>
      <c r="G1902" s="18">
        <v>86</v>
      </c>
      <c r="H1902" s="19">
        <f t="shared" si="2183"/>
        <v>1.24</v>
      </c>
      <c r="I1902" s="20">
        <f t="shared" si="2179"/>
        <v>124</v>
      </c>
      <c r="J1902" s="20">
        <v>389.608</v>
      </c>
      <c r="K1902" s="19">
        <f>2.14*(LOG(H1902,10))+0.2</f>
        <v>0.39992240624718306</v>
      </c>
      <c r="L1902" s="19">
        <f t="shared" ref="L1902" si="2186">10^K1902</f>
        <v>2.5114376823487978</v>
      </c>
      <c r="M1902" s="19">
        <f t="shared" si="2165"/>
        <v>0.10045750729395192</v>
      </c>
      <c r="N1902" s="19">
        <f t="shared" ref="N1902" si="2187">0.923*L1902</f>
        <v>2.3180569808079405</v>
      </c>
      <c r="O1902" s="19">
        <f t="shared" si="2167"/>
        <v>9.2722279232317614E-2</v>
      </c>
      <c r="P1902" s="19">
        <f t="shared" si="2168"/>
        <v>0.19317978652626955</v>
      </c>
      <c r="Q1902" s="19">
        <f t="shared" si="2169"/>
        <v>1.2054900875274228</v>
      </c>
      <c r="R1902" s="19">
        <f t="shared" si="2170"/>
        <v>0.9040422225150968</v>
      </c>
      <c r="S1902" s="19">
        <f t="shared" si="2171"/>
        <v>2.1095323100425194</v>
      </c>
      <c r="T1902" s="19">
        <f t="shared" si="2172"/>
        <v>8.438129240170078E-2</v>
      </c>
      <c r="U1902" s="21">
        <f t="shared" si="2173"/>
        <v>4.8294946631567388</v>
      </c>
    </row>
    <row r="1903" spans="1:21" ht="16" hidden="1" thickBot="1" x14ac:dyDescent="0.25">
      <c r="A1903" s="14"/>
      <c r="B1903" s="15"/>
      <c r="C1903" s="16"/>
      <c r="D1903" s="16"/>
      <c r="E1903" s="17"/>
      <c r="F1903" s="17"/>
      <c r="G1903" s="18"/>
      <c r="H1903" s="19"/>
      <c r="I1903" s="20"/>
      <c r="J1903" s="20"/>
      <c r="K1903" s="19"/>
      <c r="L1903" s="19"/>
      <c r="M1903" s="19"/>
      <c r="N1903" s="19"/>
      <c r="O1903" s="19"/>
      <c r="P1903" s="19"/>
      <c r="Q1903" s="19"/>
      <c r="R1903" s="19"/>
      <c r="S1903" s="19"/>
      <c r="T1903" s="19"/>
      <c r="U1903" s="21"/>
    </row>
    <row r="1904" spans="1:21" ht="16" hidden="1" thickBot="1" x14ac:dyDescent="0.25">
      <c r="A1904" s="14">
        <v>2016</v>
      </c>
      <c r="B1904" s="15" t="s">
        <v>42</v>
      </c>
      <c r="C1904" s="16" t="s">
        <v>22</v>
      </c>
      <c r="D1904" s="16" t="str">
        <f>A1904&amp;"_"&amp;B1904&amp;"_"&amp;C1904</f>
        <v>2016_2016 Sample Plot # 14_Avi</v>
      </c>
      <c r="E1904" s="17">
        <v>2.2000000000000002</v>
      </c>
      <c r="F1904" s="17">
        <f t="shared" si="2178"/>
        <v>0.8</v>
      </c>
      <c r="G1904" s="18">
        <v>80</v>
      </c>
      <c r="H1904" s="19">
        <f t="shared" si="2183"/>
        <v>0.88</v>
      </c>
      <c r="I1904" s="20">
        <f t="shared" si="2179"/>
        <v>88</v>
      </c>
      <c r="J1904" s="20">
        <v>276.49599999999998</v>
      </c>
      <c r="K1904" s="19">
        <f t="shared" ref="K1904:K1905" si="2188">2.14*(LOG(H1904,10))+0.2</f>
        <v>8.1192918401360892E-2</v>
      </c>
      <c r="L1904" s="19">
        <f t="shared" ref="L1904:L1905" si="2189">10^K1904</f>
        <v>1.2055713495427753</v>
      </c>
      <c r="M1904" s="19">
        <f t="shared" ref="M1904:M1905" si="2190">L1904*40/1000</f>
        <v>4.8222853981711014E-2</v>
      </c>
      <c r="N1904" s="19">
        <f t="shared" ref="N1904:N1905" si="2191">0.923*L1904</f>
        <v>1.1127423556279816</v>
      </c>
      <c r="O1904" s="19">
        <f t="shared" ref="O1904:O1905" si="2192">N1904*40/1000</f>
        <v>4.4509694225119259E-2</v>
      </c>
      <c r="P1904" s="19">
        <f t="shared" ref="P1904:P1905" si="2193">M1904+O1904</f>
        <v>9.2732548206830273E-2</v>
      </c>
      <c r="Q1904" s="19">
        <f t="shared" ref="Q1904:Q1905" si="2194">L1904*0.48</f>
        <v>0.57867424778053211</v>
      </c>
      <c r="R1904" s="19">
        <f t="shared" ref="R1904:R1905" si="2195">N1904*0.39</f>
        <v>0.43396951869491285</v>
      </c>
      <c r="S1904" s="19">
        <f t="shared" ref="S1904:S1905" si="2196">R1904+Q1904</f>
        <v>1.0126437664754451</v>
      </c>
      <c r="T1904" s="19">
        <f t="shared" ref="T1904:T1905" si="2197">S1904*40/1000</f>
        <v>4.0505750659017806E-2</v>
      </c>
      <c r="U1904" s="21">
        <f t="shared" ref="U1904:U1905" si="2198">(L1904+N1904)</f>
        <v>2.3183137051707572</v>
      </c>
    </row>
    <row r="1905" spans="1:21" ht="16" hidden="1" thickBot="1" x14ac:dyDescent="0.25">
      <c r="A1905" s="14">
        <v>2016</v>
      </c>
      <c r="B1905" s="15" t="s">
        <v>42</v>
      </c>
      <c r="C1905" s="16" t="s">
        <v>22</v>
      </c>
      <c r="D1905" s="16" t="str">
        <f>A1905&amp;"_"&amp;B1905&amp;"_"&amp;C1905</f>
        <v>2016_2016 Sample Plot # 14_Avi</v>
      </c>
      <c r="E1905" s="17">
        <v>2.7</v>
      </c>
      <c r="F1905" s="17">
        <f t="shared" si="2178"/>
        <v>0.9</v>
      </c>
      <c r="G1905" s="18">
        <v>90</v>
      </c>
      <c r="H1905" s="19">
        <f t="shared" si="2183"/>
        <v>1.4</v>
      </c>
      <c r="I1905" s="20">
        <f t="shared" si="2179"/>
        <v>140</v>
      </c>
      <c r="J1905" s="20">
        <v>439.88</v>
      </c>
      <c r="K1905" s="19">
        <f t="shared" si="2188"/>
        <v>0.51271399635142934</v>
      </c>
      <c r="L1905" s="19">
        <f t="shared" si="2189"/>
        <v>3.2562219261944847</v>
      </c>
      <c r="M1905" s="19">
        <f t="shared" si="2190"/>
        <v>0.13024887704777938</v>
      </c>
      <c r="N1905" s="19">
        <f t="shared" si="2191"/>
        <v>3.0054928378775094</v>
      </c>
      <c r="O1905" s="19">
        <f t="shared" si="2192"/>
        <v>0.12021971351510038</v>
      </c>
      <c r="P1905" s="19">
        <f t="shared" si="2193"/>
        <v>0.25046859056287973</v>
      </c>
      <c r="Q1905" s="19">
        <f t="shared" si="2194"/>
        <v>1.5629865245733525</v>
      </c>
      <c r="R1905" s="19">
        <f t="shared" si="2195"/>
        <v>1.1721422067722287</v>
      </c>
      <c r="S1905" s="19">
        <f t="shared" si="2196"/>
        <v>2.735128731345581</v>
      </c>
      <c r="T1905" s="19">
        <f t="shared" si="2197"/>
        <v>0.10940514925382323</v>
      </c>
      <c r="U1905" s="21">
        <f t="shared" si="2198"/>
        <v>6.2617147640719946</v>
      </c>
    </row>
    <row r="1906" spans="1:21" ht="16" hidden="1" thickBot="1" x14ac:dyDescent="0.25">
      <c r="A1906" s="14"/>
      <c r="B1906" s="15"/>
      <c r="C1906" s="16"/>
      <c r="D1906" s="16"/>
      <c r="E1906" s="17"/>
      <c r="F1906" s="17"/>
      <c r="G1906" s="18"/>
      <c r="H1906" s="19"/>
      <c r="I1906" s="20"/>
      <c r="J1906" s="20"/>
      <c r="K1906" s="19"/>
      <c r="L1906" s="19"/>
      <c r="M1906" s="19"/>
      <c r="N1906" s="19"/>
      <c r="O1906" s="19"/>
      <c r="P1906" s="19"/>
      <c r="Q1906" s="19"/>
      <c r="R1906" s="19"/>
      <c r="S1906" s="19"/>
      <c r="T1906" s="19"/>
      <c r="U1906" s="21"/>
    </row>
    <row r="1907" spans="1:21" ht="16" hidden="1" thickBot="1" x14ac:dyDescent="0.25">
      <c r="A1907" s="14"/>
      <c r="B1907" s="15"/>
      <c r="C1907" s="16"/>
      <c r="D1907" s="16"/>
      <c r="E1907" s="17"/>
      <c r="F1907" s="17"/>
      <c r="G1907" s="18"/>
      <c r="H1907" s="19"/>
      <c r="I1907" s="20"/>
      <c r="J1907" s="20"/>
      <c r="K1907" s="19"/>
      <c r="L1907" s="19"/>
      <c r="M1907" s="19"/>
      <c r="N1907" s="19"/>
      <c r="O1907" s="19"/>
      <c r="P1907" s="19"/>
      <c r="Q1907" s="19"/>
      <c r="R1907" s="19"/>
      <c r="S1907" s="19"/>
      <c r="T1907" s="19"/>
      <c r="U1907" s="21"/>
    </row>
    <row r="1908" spans="1:21" ht="16" hidden="1" thickBot="1" x14ac:dyDescent="0.25">
      <c r="A1908" s="14"/>
      <c r="B1908" s="15"/>
      <c r="C1908" s="16"/>
      <c r="D1908" s="16"/>
      <c r="E1908" s="17"/>
      <c r="F1908" s="17"/>
      <c r="G1908" s="18"/>
      <c r="H1908" s="19"/>
      <c r="I1908" s="20"/>
      <c r="J1908" s="20"/>
      <c r="K1908" s="19"/>
      <c r="L1908" s="19"/>
      <c r="M1908" s="19"/>
      <c r="N1908" s="19"/>
      <c r="O1908" s="19"/>
      <c r="P1908" s="19"/>
      <c r="Q1908" s="19"/>
      <c r="R1908" s="19"/>
      <c r="S1908" s="19"/>
      <c r="T1908" s="19"/>
      <c r="U1908" s="21"/>
    </row>
    <row r="1909" spans="1:21" ht="16" hidden="1" thickBot="1" x14ac:dyDescent="0.25">
      <c r="A1909" s="14"/>
      <c r="B1909" s="15"/>
      <c r="C1909" s="16"/>
      <c r="D1909" s="16"/>
      <c r="E1909" s="17"/>
      <c r="F1909" s="17"/>
      <c r="G1909" s="18"/>
      <c r="H1909" s="19"/>
      <c r="I1909" s="20"/>
      <c r="J1909" s="20"/>
      <c r="K1909" s="19"/>
      <c r="L1909" s="19"/>
      <c r="M1909" s="19"/>
      <c r="N1909" s="19"/>
      <c r="O1909" s="19"/>
      <c r="P1909" s="19"/>
      <c r="Q1909" s="19"/>
      <c r="R1909" s="19"/>
      <c r="S1909" s="19"/>
      <c r="T1909" s="19"/>
      <c r="U1909" s="21"/>
    </row>
    <row r="1910" spans="1:21" ht="16" hidden="1" thickBot="1" x14ac:dyDescent="0.25">
      <c r="A1910" s="14"/>
      <c r="B1910" s="15"/>
      <c r="C1910" s="16"/>
      <c r="D1910" s="16"/>
      <c r="E1910" s="17"/>
      <c r="F1910" s="17"/>
      <c r="G1910" s="18"/>
      <c r="H1910" s="19"/>
      <c r="I1910" s="20"/>
      <c r="J1910" s="20"/>
      <c r="K1910" s="19"/>
      <c r="L1910" s="19"/>
      <c r="M1910" s="19"/>
      <c r="N1910" s="19"/>
      <c r="O1910" s="19"/>
      <c r="P1910" s="19"/>
      <c r="Q1910" s="19"/>
      <c r="R1910" s="19"/>
      <c r="S1910" s="19"/>
      <c r="T1910" s="19"/>
      <c r="U1910" s="21"/>
    </row>
    <row r="1911" spans="1:21" ht="16" hidden="1" thickBot="1" x14ac:dyDescent="0.25">
      <c r="A1911" s="14"/>
      <c r="B1911" s="15"/>
      <c r="C1911" s="16"/>
      <c r="D1911" s="16"/>
      <c r="E1911" s="17"/>
      <c r="F1911" s="17"/>
      <c r="G1911" s="18"/>
      <c r="H1911" s="19"/>
      <c r="I1911" s="20"/>
      <c r="J1911" s="20"/>
      <c r="K1911" s="19"/>
      <c r="L1911" s="19"/>
      <c r="M1911" s="19"/>
      <c r="N1911" s="19"/>
      <c r="O1911" s="19"/>
      <c r="P1911" s="19"/>
      <c r="Q1911" s="19"/>
      <c r="R1911" s="19"/>
      <c r="S1911" s="19"/>
      <c r="T1911" s="19"/>
      <c r="U1911" s="21"/>
    </row>
    <row r="1912" spans="1:21" ht="16" hidden="1" thickBot="1" x14ac:dyDescent="0.25">
      <c r="A1912" s="14"/>
      <c r="B1912" s="15"/>
      <c r="C1912" s="16"/>
      <c r="D1912" s="16"/>
      <c r="E1912" s="17"/>
      <c r="F1912" s="17"/>
      <c r="G1912" s="18"/>
      <c r="H1912" s="19"/>
      <c r="I1912" s="20"/>
      <c r="J1912" s="20"/>
      <c r="K1912" s="19"/>
      <c r="L1912" s="19"/>
      <c r="M1912" s="19"/>
      <c r="N1912" s="19"/>
      <c r="O1912" s="19"/>
      <c r="P1912" s="19"/>
      <c r="Q1912" s="19"/>
      <c r="R1912" s="19"/>
      <c r="S1912" s="19"/>
      <c r="T1912" s="19"/>
      <c r="U1912" s="21"/>
    </row>
    <row r="1913" spans="1:21" ht="16" hidden="1" thickBot="1" x14ac:dyDescent="0.25">
      <c r="A1913" s="14"/>
      <c r="B1913" s="15"/>
      <c r="C1913" s="16"/>
      <c r="D1913" s="16"/>
      <c r="E1913" s="17"/>
      <c r="F1913" s="17"/>
      <c r="G1913" s="18"/>
      <c r="H1913" s="19"/>
      <c r="I1913" s="20"/>
      <c r="J1913" s="20"/>
      <c r="K1913" s="19"/>
      <c r="L1913" s="19"/>
      <c r="M1913" s="19"/>
      <c r="N1913" s="19"/>
      <c r="O1913" s="19"/>
      <c r="P1913" s="19"/>
      <c r="Q1913" s="19"/>
      <c r="R1913" s="19"/>
      <c r="S1913" s="19"/>
      <c r="T1913" s="19"/>
      <c r="U1913" s="21"/>
    </row>
    <row r="1914" spans="1:21" ht="16" hidden="1" thickBot="1" x14ac:dyDescent="0.25">
      <c r="A1914" s="14"/>
      <c r="B1914" s="15"/>
      <c r="C1914" s="16"/>
      <c r="D1914" s="16"/>
      <c r="E1914" s="17"/>
      <c r="F1914" s="17"/>
      <c r="G1914" s="18"/>
      <c r="H1914" s="19"/>
      <c r="I1914" s="20"/>
      <c r="J1914" s="20"/>
      <c r="K1914" s="19"/>
      <c r="L1914" s="19"/>
      <c r="M1914" s="19"/>
      <c r="N1914" s="19"/>
      <c r="O1914" s="19"/>
      <c r="P1914" s="19"/>
      <c r="Q1914" s="19"/>
      <c r="R1914" s="19"/>
      <c r="S1914" s="19"/>
      <c r="T1914" s="19"/>
      <c r="U1914" s="21"/>
    </row>
    <row r="1915" spans="1:21" ht="16" hidden="1" thickBot="1" x14ac:dyDescent="0.25">
      <c r="A1915" s="14"/>
      <c r="B1915" s="15"/>
      <c r="C1915" s="16"/>
      <c r="D1915" s="16"/>
      <c r="E1915" s="17"/>
      <c r="F1915" s="17"/>
      <c r="G1915" s="18"/>
      <c r="H1915" s="19"/>
      <c r="I1915" s="20"/>
      <c r="J1915" s="20"/>
      <c r="K1915" s="19"/>
      <c r="L1915" s="19"/>
      <c r="M1915" s="19"/>
      <c r="N1915" s="19"/>
      <c r="O1915" s="19"/>
      <c r="P1915" s="19"/>
      <c r="Q1915" s="19"/>
      <c r="R1915" s="19"/>
      <c r="S1915" s="19"/>
      <c r="T1915" s="19"/>
      <c r="U1915" s="21"/>
    </row>
    <row r="1916" spans="1:21" ht="16" hidden="1" thickBot="1" x14ac:dyDescent="0.25">
      <c r="A1916" s="14">
        <v>2016</v>
      </c>
      <c r="B1916" s="15" t="s">
        <v>42</v>
      </c>
      <c r="C1916" s="16" t="s">
        <v>22</v>
      </c>
      <c r="D1916" s="16" t="str">
        <f>A1916&amp;"_"&amp;B1916&amp;"_"&amp;C1916</f>
        <v>2016_2016 Sample Plot # 14_Avi</v>
      </c>
      <c r="E1916" s="17">
        <v>1.7</v>
      </c>
      <c r="F1916" s="17">
        <f t="shared" si="2178"/>
        <v>0.65</v>
      </c>
      <c r="G1916" s="18">
        <v>65</v>
      </c>
      <c r="H1916" s="19">
        <f t="shared" si="2183"/>
        <v>0.8</v>
      </c>
      <c r="I1916" s="20">
        <f t="shared" si="2179"/>
        <v>80</v>
      </c>
      <c r="J1916" s="20">
        <v>251.35999999999999</v>
      </c>
      <c r="K1916" s="19">
        <f t="shared" ref="K1916:K1917" si="2199">2.14*(LOG(H1916,10))+0.2</f>
        <v>-7.3874278372406399E-3</v>
      </c>
      <c r="L1916" s="19">
        <f t="shared" ref="L1916:L1917" si="2200">10^K1916</f>
        <v>0.98313367509001193</v>
      </c>
      <c r="M1916" s="19">
        <f t="shared" si="2165"/>
        <v>3.9325347003600478E-2</v>
      </c>
      <c r="N1916" s="19">
        <f t="shared" ref="N1916:N1917" si="2201">0.923*L1916</f>
        <v>0.90743238210808108</v>
      </c>
      <c r="O1916" s="19">
        <f t="shared" si="2167"/>
        <v>3.6297295284323239E-2</v>
      </c>
      <c r="P1916" s="19">
        <f t="shared" si="2168"/>
        <v>7.5622642287923716E-2</v>
      </c>
      <c r="Q1916" s="19">
        <f t="shared" si="2169"/>
        <v>0.47190416404320573</v>
      </c>
      <c r="R1916" s="19">
        <f t="shared" si="2170"/>
        <v>0.35389862902215163</v>
      </c>
      <c r="S1916" s="19">
        <f t="shared" si="2171"/>
        <v>0.82580279306535731</v>
      </c>
      <c r="T1916" s="19">
        <f t="shared" si="2172"/>
        <v>3.3032111722614291E-2</v>
      </c>
      <c r="U1916" s="21">
        <f t="shared" si="2173"/>
        <v>1.8905660571980931</v>
      </c>
    </row>
    <row r="1917" spans="1:21" ht="16" hidden="1" thickBot="1" x14ac:dyDescent="0.25">
      <c r="A1917" s="14">
        <v>2016</v>
      </c>
      <c r="B1917" s="15" t="s">
        <v>42</v>
      </c>
      <c r="C1917" s="16" t="s">
        <v>22</v>
      </c>
      <c r="D1917" s="16" t="str">
        <f>A1917&amp;"_"&amp;B1917&amp;"_"&amp;C1917</f>
        <v>2016_2016 Sample Plot # 14_Avi</v>
      </c>
      <c r="E1917" s="17">
        <v>2.2999999999999998</v>
      </c>
      <c r="F1917" s="17">
        <f t="shared" si="2178"/>
        <v>0.8</v>
      </c>
      <c r="G1917" s="18">
        <v>80</v>
      </c>
      <c r="H1917" s="19">
        <f t="shared" si="2183"/>
        <v>1.45</v>
      </c>
      <c r="I1917" s="20">
        <f t="shared" si="2179"/>
        <v>145</v>
      </c>
      <c r="J1917" s="20">
        <v>455.59</v>
      </c>
      <c r="K1917" s="19">
        <f t="shared" si="2199"/>
        <v>0.54532752478284618</v>
      </c>
      <c r="L1917" s="19">
        <f t="shared" si="2200"/>
        <v>3.5101649453973018</v>
      </c>
      <c r="M1917" s="19">
        <f t="shared" si="2165"/>
        <v>0.14040659781589207</v>
      </c>
      <c r="N1917" s="19">
        <f t="shared" si="2201"/>
        <v>3.2398822446017097</v>
      </c>
      <c r="O1917" s="19">
        <f t="shared" si="2167"/>
        <v>0.1295952897840684</v>
      </c>
      <c r="P1917" s="19">
        <f t="shared" si="2168"/>
        <v>0.27000188759996047</v>
      </c>
      <c r="Q1917" s="19">
        <f t="shared" si="2169"/>
        <v>1.6848791737907047</v>
      </c>
      <c r="R1917" s="19">
        <f t="shared" si="2170"/>
        <v>1.2635540753946668</v>
      </c>
      <c r="S1917" s="19">
        <f t="shared" si="2171"/>
        <v>2.9484332491853715</v>
      </c>
      <c r="T1917" s="19">
        <f t="shared" si="2172"/>
        <v>0.11793732996741485</v>
      </c>
      <c r="U1917" s="21">
        <f t="shared" si="2173"/>
        <v>6.7500471899990115</v>
      </c>
    </row>
    <row r="1918" spans="1:21" ht="16" hidden="1" thickBot="1" x14ac:dyDescent="0.25">
      <c r="A1918" s="14"/>
      <c r="B1918" s="15"/>
      <c r="C1918" s="16"/>
      <c r="D1918" s="16"/>
      <c r="E1918" s="17"/>
      <c r="F1918" s="17"/>
      <c r="G1918" s="18"/>
      <c r="H1918" s="19"/>
      <c r="I1918" s="20"/>
      <c r="J1918" s="20"/>
      <c r="K1918" s="19"/>
      <c r="L1918" s="19"/>
      <c r="M1918" s="19"/>
      <c r="N1918" s="19"/>
      <c r="O1918" s="19"/>
      <c r="P1918" s="19"/>
      <c r="Q1918" s="19"/>
      <c r="R1918" s="19"/>
      <c r="S1918" s="19"/>
      <c r="T1918" s="19"/>
      <c r="U1918" s="21"/>
    </row>
    <row r="1919" spans="1:21" ht="16" hidden="1" thickBot="1" x14ac:dyDescent="0.25">
      <c r="A1919" s="14">
        <v>2016</v>
      </c>
      <c r="B1919" s="15" t="s">
        <v>42</v>
      </c>
      <c r="C1919" s="16" t="s">
        <v>22</v>
      </c>
      <c r="D1919" s="16" t="str">
        <f>A1919&amp;"_"&amp;B1919&amp;"_"&amp;C1919</f>
        <v>2016_2016 Sample Plot # 14_Avi</v>
      </c>
      <c r="E1919" s="17">
        <v>1.2</v>
      </c>
      <c r="F1919" s="17">
        <f t="shared" si="2178"/>
        <v>0.67</v>
      </c>
      <c r="G1919" s="18">
        <v>67</v>
      </c>
      <c r="H1919" s="19">
        <f t="shared" si="2183"/>
        <v>1.24</v>
      </c>
      <c r="I1919" s="20">
        <f t="shared" si="2179"/>
        <v>124</v>
      </c>
      <c r="J1919" s="20">
        <v>389.608</v>
      </c>
      <c r="K1919" s="19">
        <f>2.14*(LOG(H1919,10))+0.2</f>
        <v>0.39992240624718306</v>
      </c>
      <c r="L1919" s="19">
        <f t="shared" ref="L1919" si="2202">10^K1919</f>
        <v>2.5114376823487978</v>
      </c>
      <c r="M1919" s="19">
        <f t="shared" ref="M1919" si="2203">L1919*40/1000</f>
        <v>0.10045750729395192</v>
      </c>
      <c r="N1919" s="19">
        <f t="shared" ref="N1919" si="2204">0.923*L1919</f>
        <v>2.3180569808079405</v>
      </c>
      <c r="O1919" s="19">
        <f t="shared" ref="O1919" si="2205">N1919*40/1000</f>
        <v>9.2722279232317614E-2</v>
      </c>
      <c r="P1919" s="19">
        <f t="shared" ref="P1919" si="2206">M1919+O1919</f>
        <v>0.19317978652626955</v>
      </c>
      <c r="Q1919" s="19">
        <f t="shared" ref="Q1919" si="2207">L1919*0.48</f>
        <v>1.2054900875274228</v>
      </c>
      <c r="R1919" s="19">
        <f t="shared" ref="R1919" si="2208">N1919*0.39</f>
        <v>0.9040422225150968</v>
      </c>
      <c r="S1919" s="19">
        <f t="shared" ref="S1919" si="2209">R1919+Q1919</f>
        <v>2.1095323100425194</v>
      </c>
      <c r="T1919" s="19">
        <f t="shared" ref="T1919" si="2210">S1919*40/1000</f>
        <v>8.438129240170078E-2</v>
      </c>
      <c r="U1919" s="21">
        <f t="shared" ref="U1919" si="2211">(L1919+N1919)</f>
        <v>4.8294946631567388</v>
      </c>
    </row>
    <row r="1920" spans="1:21" ht="16" hidden="1" thickBot="1" x14ac:dyDescent="0.25">
      <c r="A1920" s="14"/>
      <c r="B1920" s="15"/>
      <c r="C1920" s="16"/>
      <c r="D1920" s="16"/>
      <c r="E1920" s="17"/>
      <c r="F1920" s="17"/>
      <c r="G1920" s="18"/>
      <c r="H1920" s="19"/>
      <c r="I1920" s="20"/>
      <c r="J1920" s="20"/>
      <c r="K1920" s="19"/>
      <c r="L1920" s="19"/>
      <c r="M1920" s="19"/>
      <c r="N1920" s="19"/>
      <c r="O1920" s="19"/>
      <c r="P1920" s="19"/>
      <c r="Q1920" s="19"/>
      <c r="R1920" s="19"/>
      <c r="S1920" s="19"/>
      <c r="T1920" s="19"/>
      <c r="U1920" s="21"/>
    </row>
    <row r="1921" spans="1:21" ht="16" hidden="1" thickBot="1" x14ac:dyDescent="0.25">
      <c r="A1921" s="14">
        <v>2016</v>
      </c>
      <c r="B1921" s="15" t="s">
        <v>42</v>
      </c>
      <c r="C1921" s="16" t="s">
        <v>22</v>
      </c>
      <c r="D1921" s="16" t="str">
        <f>A1921&amp;"_"&amp;B1921&amp;"_"&amp;C1921</f>
        <v>2016_2016 Sample Plot # 14_Avi</v>
      </c>
      <c r="E1921" s="17">
        <v>2.4</v>
      </c>
      <c r="F1921" s="17">
        <f t="shared" si="2178"/>
        <v>1.1000000000000001</v>
      </c>
      <c r="G1921" s="18">
        <v>110</v>
      </c>
      <c r="H1921" s="19">
        <f t="shared" si="2183"/>
        <v>1.55</v>
      </c>
      <c r="I1921" s="20">
        <f t="shared" si="2179"/>
        <v>155</v>
      </c>
      <c r="J1921" s="20">
        <v>487.01</v>
      </c>
      <c r="K1921" s="19">
        <f t="shared" ref="K1921:K1922" si="2212">2.14*(LOG(H1921,10))+0.2</f>
        <v>0.60730983408442385</v>
      </c>
      <c r="L1921" s="19">
        <f t="shared" ref="L1921:L1922" si="2213">10^K1921</f>
        <v>4.0486462694714431</v>
      </c>
      <c r="M1921" s="19">
        <f t="shared" ref="M1921:M1922" si="2214">L1921*40/1000</f>
        <v>0.16194585077885773</v>
      </c>
      <c r="N1921" s="19">
        <f t="shared" ref="N1921:N1922" si="2215">0.923*L1921</f>
        <v>3.7369005067221424</v>
      </c>
      <c r="O1921" s="19">
        <f t="shared" ref="O1921:O1922" si="2216">N1921*40/1000</f>
        <v>0.14947602026888568</v>
      </c>
      <c r="P1921" s="19">
        <f t="shared" ref="P1921:P1922" si="2217">M1921+O1921</f>
        <v>0.31142187104774344</v>
      </c>
      <c r="Q1921" s="19">
        <f t="shared" ref="Q1921:Q1922" si="2218">L1921*0.48</f>
        <v>1.9433502093462927</v>
      </c>
      <c r="R1921" s="19">
        <f t="shared" ref="R1921:R1922" si="2219">N1921*0.39</f>
        <v>1.4573911976216356</v>
      </c>
      <c r="S1921" s="19">
        <f t="shared" ref="S1921:S1922" si="2220">R1921+Q1921</f>
        <v>3.4007414069679283</v>
      </c>
      <c r="T1921" s="19">
        <f t="shared" ref="T1921:T1922" si="2221">S1921*40/1000</f>
        <v>0.13602965627871713</v>
      </c>
      <c r="U1921" s="21">
        <f t="shared" ref="U1921:U1922" si="2222">(L1921+N1921)</f>
        <v>7.7855467761935859</v>
      </c>
    </row>
    <row r="1922" spans="1:21" ht="16" hidden="1" thickBot="1" x14ac:dyDescent="0.25">
      <c r="A1922" s="14">
        <v>2016</v>
      </c>
      <c r="B1922" s="15" t="s">
        <v>42</v>
      </c>
      <c r="C1922" s="16" t="s">
        <v>22</v>
      </c>
      <c r="D1922" s="16" t="str">
        <f>A1922&amp;"_"&amp;B1922&amp;"_"&amp;C1922</f>
        <v>2016_2016 Sample Plot # 14_Avi</v>
      </c>
      <c r="E1922" s="17">
        <v>3.1</v>
      </c>
      <c r="F1922" s="17">
        <f t="shared" si="2178"/>
        <v>1.1000000000000001</v>
      </c>
      <c r="G1922" s="18">
        <v>110</v>
      </c>
      <c r="H1922" s="19">
        <f t="shared" si="2183"/>
        <v>1.4</v>
      </c>
      <c r="I1922" s="20">
        <f t="shared" si="2179"/>
        <v>140</v>
      </c>
      <c r="J1922" s="20">
        <v>439.88</v>
      </c>
      <c r="K1922" s="19">
        <f t="shared" si="2212"/>
        <v>0.51271399635142934</v>
      </c>
      <c r="L1922" s="19">
        <f t="shared" si="2213"/>
        <v>3.2562219261944847</v>
      </c>
      <c r="M1922" s="19">
        <f t="shared" si="2214"/>
        <v>0.13024887704777938</v>
      </c>
      <c r="N1922" s="19">
        <f t="shared" si="2215"/>
        <v>3.0054928378775094</v>
      </c>
      <c r="O1922" s="19">
        <f t="shared" si="2216"/>
        <v>0.12021971351510038</v>
      </c>
      <c r="P1922" s="19">
        <f t="shared" si="2217"/>
        <v>0.25046859056287973</v>
      </c>
      <c r="Q1922" s="19">
        <f t="shared" si="2218"/>
        <v>1.5629865245733525</v>
      </c>
      <c r="R1922" s="19">
        <f t="shared" si="2219"/>
        <v>1.1721422067722287</v>
      </c>
      <c r="S1922" s="19">
        <f t="shared" si="2220"/>
        <v>2.735128731345581</v>
      </c>
      <c r="T1922" s="19">
        <f t="shared" si="2221"/>
        <v>0.10940514925382323</v>
      </c>
      <c r="U1922" s="21">
        <f t="shared" si="2222"/>
        <v>6.2617147640719946</v>
      </c>
    </row>
    <row r="1923" spans="1:21" ht="16" hidden="1" thickBot="1" x14ac:dyDescent="0.25">
      <c r="A1923" s="14"/>
      <c r="B1923" s="15"/>
      <c r="C1923" s="16"/>
      <c r="D1923" s="16"/>
      <c r="E1923" s="17"/>
      <c r="F1923" s="17"/>
      <c r="G1923" s="18"/>
      <c r="H1923" s="19"/>
      <c r="I1923" s="20"/>
      <c r="J1923" s="20"/>
      <c r="K1923" s="19"/>
      <c r="L1923" s="19"/>
      <c r="M1923" s="19"/>
      <c r="N1923" s="19"/>
      <c r="O1923" s="19"/>
      <c r="P1923" s="19"/>
      <c r="Q1923" s="19"/>
      <c r="R1923" s="19"/>
      <c r="S1923" s="19"/>
      <c r="T1923" s="19"/>
      <c r="U1923" s="21"/>
    </row>
    <row r="1924" spans="1:21" ht="16" hidden="1" thickBot="1" x14ac:dyDescent="0.25">
      <c r="A1924" s="14"/>
      <c r="B1924" s="15"/>
      <c r="C1924" s="16"/>
      <c r="D1924" s="16"/>
      <c r="E1924" s="17"/>
      <c r="F1924" s="17"/>
      <c r="G1924" s="18"/>
      <c r="H1924" s="19"/>
      <c r="I1924" s="20"/>
      <c r="J1924" s="20"/>
      <c r="K1924" s="19"/>
      <c r="L1924" s="19"/>
      <c r="M1924" s="19"/>
      <c r="N1924" s="19"/>
      <c r="O1924" s="19"/>
      <c r="P1924" s="19"/>
      <c r="Q1924" s="19"/>
      <c r="R1924" s="19"/>
      <c r="S1924" s="19"/>
      <c r="T1924" s="19"/>
      <c r="U1924" s="21"/>
    </row>
    <row r="1925" spans="1:21" ht="16" hidden="1" thickBot="1" x14ac:dyDescent="0.25">
      <c r="A1925" s="14">
        <v>2016</v>
      </c>
      <c r="B1925" s="15" t="s">
        <v>42</v>
      </c>
      <c r="C1925" s="16" t="s">
        <v>22</v>
      </c>
      <c r="D1925" s="16" t="str">
        <f>A1925&amp;"_"&amp;B1925&amp;"_"&amp;C1925</f>
        <v>2016_2016 Sample Plot # 14_Avi</v>
      </c>
      <c r="E1925" s="17">
        <v>1.8</v>
      </c>
      <c r="F1925" s="17">
        <f t="shared" si="2178"/>
        <v>0.75</v>
      </c>
      <c r="G1925" s="18">
        <v>75</v>
      </c>
      <c r="H1925" s="19">
        <f t="shared" si="2183"/>
        <v>1.5848058561425844</v>
      </c>
      <c r="I1925" s="20">
        <f t="shared" si="2179"/>
        <v>158.48058561425844</v>
      </c>
      <c r="J1925" s="20">
        <v>497.94600000000003</v>
      </c>
      <c r="K1925" s="19">
        <f t="shared" ref="K1925:K1926" si="2223">2.14*(LOG(H1925,10))+0.2</f>
        <v>0.62794878408545496</v>
      </c>
      <c r="L1925" s="19">
        <f t="shared" ref="L1925:L1926" si="2224">10^K1925</f>
        <v>4.2456949193770974</v>
      </c>
      <c r="M1925" s="19">
        <f t="shared" si="2165"/>
        <v>0.16982779677508389</v>
      </c>
      <c r="N1925" s="19">
        <f t="shared" ref="N1925:N1926" si="2225">0.923*L1925</f>
        <v>3.9187764105850613</v>
      </c>
      <c r="O1925" s="19">
        <f t="shared" si="2167"/>
        <v>0.15675105642340245</v>
      </c>
      <c r="P1925" s="19">
        <f t="shared" si="2168"/>
        <v>0.32657885319848634</v>
      </c>
      <c r="Q1925" s="19">
        <f t="shared" si="2169"/>
        <v>2.0379335613010068</v>
      </c>
      <c r="R1925" s="19">
        <f t="shared" si="2170"/>
        <v>1.5283228001281739</v>
      </c>
      <c r="S1925" s="19">
        <f t="shared" si="2171"/>
        <v>3.5662563614291809</v>
      </c>
      <c r="T1925" s="19">
        <f t="shared" si="2172"/>
        <v>0.14265025445716725</v>
      </c>
      <c r="U1925" s="21">
        <f t="shared" si="2173"/>
        <v>8.1644713299621579</v>
      </c>
    </row>
    <row r="1926" spans="1:21" ht="16" hidden="1" thickBot="1" x14ac:dyDescent="0.25">
      <c r="A1926" s="14">
        <v>2016</v>
      </c>
      <c r="B1926" s="15" t="s">
        <v>42</v>
      </c>
      <c r="C1926" s="16" t="s">
        <v>22</v>
      </c>
      <c r="D1926" s="16" t="str">
        <f>A1926&amp;"_"&amp;B1926&amp;"_"&amp;C1926</f>
        <v>2016_2016 Sample Plot # 14_Avi</v>
      </c>
      <c r="E1926" s="17">
        <v>1.3</v>
      </c>
      <c r="F1926" s="17">
        <f t="shared" si="2178"/>
        <v>0.63</v>
      </c>
      <c r="G1926" s="18">
        <v>63</v>
      </c>
      <c r="H1926" s="19">
        <f t="shared" si="2183"/>
        <v>0.95</v>
      </c>
      <c r="I1926" s="20">
        <f t="shared" si="2179"/>
        <v>95</v>
      </c>
      <c r="J1926" s="20">
        <v>298.49</v>
      </c>
      <c r="K1926" s="19">
        <f t="shared" si="2223"/>
        <v>0.15232851531813418</v>
      </c>
      <c r="L1926" s="19">
        <f t="shared" si="2224"/>
        <v>1.42013135180945</v>
      </c>
      <c r="M1926" s="19">
        <f t="shared" si="2165"/>
        <v>5.6805254072378006E-2</v>
      </c>
      <c r="N1926" s="19">
        <f t="shared" si="2225"/>
        <v>1.3107812377201224</v>
      </c>
      <c r="O1926" s="19">
        <f t="shared" si="2167"/>
        <v>5.2431249508804893E-2</v>
      </c>
      <c r="P1926" s="19">
        <f t="shared" si="2168"/>
        <v>0.10923650358118289</v>
      </c>
      <c r="Q1926" s="19">
        <f t="shared" si="2169"/>
        <v>0.68166304886853601</v>
      </c>
      <c r="R1926" s="19">
        <f t="shared" si="2170"/>
        <v>0.51120468271084774</v>
      </c>
      <c r="S1926" s="19">
        <f t="shared" si="2171"/>
        <v>1.1928677315793839</v>
      </c>
      <c r="T1926" s="19">
        <f t="shared" si="2172"/>
        <v>4.7714709263175351E-2</v>
      </c>
      <c r="U1926" s="21">
        <f t="shared" si="2173"/>
        <v>2.7309125895295727</v>
      </c>
    </row>
    <row r="1927" spans="1:21" ht="16" hidden="1" thickBot="1" x14ac:dyDescent="0.25">
      <c r="A1927" s="14"/>
      <c r="B1927" s="15"/>
      <c r="C1927" s="16"/>
      <c r="D1927" s="16"/>
      <c r="E1927" s="17"/>
      <c r="F1927" s="17"/>
      <c r="G1927" s="18"/>
      <c r="H1927" s="19"/>
      <c r="I1927" s="20"/>
      <c r="J1927" s="20"/>
      <c r="K1927" s="19"/>
      <c r="L1927" s="19"/>
      <c r="M1927" s="19"/>
      <c r="N1927" s="19"/>
      <c r="O1927" s="19"/>
      <c r="P1927" s="19"/>
      <c r="Q1927" s="19"/>
      <c r="R1927" s="19"/>
      <c r="S1927" s="19"/>
      <c r="T1927" s="19"/>
      <c r="U1927" s="21"/>
    </row>
    <row r="1928" spans="1:21" ht="16" hidden="1" thickBot="1" x14ac:dyDescent="0.25">
      <c r="A1928" s="14"/>
      <c r="B1928" s="15"/>
      <c r="C1928" s="16"/>
      <c r="D1928" s="16"/>
      <c r="E1928" s="17"/>
      <c r="F1928" s="17"/>
      <c r="G1928" s="18"/>
      <c r="H1928" s="19"/>
      <c r="I1928" s="20"/>
      <c r="J1928" s="20"/>
      <c r="K1928" s="19"/>
      <c r="L1928" s="19"/>
      <c r="M1928" s="19"/>
      <c r="N1928" s="19"/>
      <c r="O1928" s="19"/>
      <c r="P1928" s="19"/>
      <c r="Q1928" s="19"/>
      <c r="R1928" s="19"/>
      <c r="S1928" s="19"/>
      <c r="T1928" s="19"/>
      <c r="U1928" s="21"/>
    </row>
    <row r="1929" spans="1:21" ht="16" hidden="1" thickBot="1" x14ac:dyDescent="0.25">
      <c r="A1929" s="14"/>
      <c r="B1929" s="15"/>
      <c r="C1929" s="16"/>
      <c r="D1929" s="16"/>
      <c r="E1929" s="17"/>
      <c r="F1929" s="17"/>
      <c r="G1929" s="18"/>
      <c r="H1929" s="19"/>
      <c r="I1929" s="20"/>
      <c r="J1929" s="20"/>
      <c r="K1929" s="19"/>
      <c r="L1929" s="19"/>
      <c r="M1929" s="19"/>
      <c r="N1929" s="19"/>
      <c r="O1929" s="19"/>
      <c r="P1929" s="19"/>
      <c r="Q1929" s="19"/>
      <c r="R1929" s="19"/>
      <c r="S1929" s="19"/>
      <c r="T1929" s="19"/>
      <c r="U1929" s="21"/>
    </row>
    <row r="1930" spans="1:21" ht="16" hidden="1" thickBot="1" x14ac:dyDescent="0.25">
      <c r="A1930" s="14"/>
      <c r="B1930" s="15"/>
      <c r="C1930" s="16"/>
      <c r="D1930" s="16"/>
      <c r="E1930" s="17"/>
      <c r="F1930" s="17"/>
      <c r="G1930" s="18"/>
      <c r="H1930" s="19"/>
      <c r="I1930" s="20"/>
      <c r="J1930" s="20"/>
      <c r="K1930" s="19"/>
      <c r="L1930" s="19"/>
      <c r="M1930" s="19"/>
      <c r="N1930" s="19"/>
      <c r="O1930" s="19"/>
      <c r="P1930" s="19"/>
      <c r="Q1930" s="19"/>
      <c r="R1930" s="19"/>
      <c r="S1930" s="19"/>
      <c r="T1930" s="19"/>
      <c r="U1930" s="21"/>
    </row>
    <row r="1931" spans="1:21" ht="16" hidden="1" thickBot="1" x14ac:dyDescent="0.25">
      <c r="A1931" s="14"/>
      <c r="B1931" s="15"/>
      <c r="C1931" s="16"/>
      <c r="D1931" s="16"/>
      <c r="E1931" s="17"/>
      <c r="F1931" s="17"/>
      <c r="G1931" s="18"/>
      <c r="H1931" s="19"/>
      <c r="I1931" s="20"/>
      <c r="J1931" s="20"/>
      <c r="K1931" s="19"/>
      <c r="L1931" s="19"/>
      <c r="M1931" s="19"/>
      <c r="N1931" s="19"/>
      <c r="O1931" s="19"/>
      <c r="P1931" s="19"/>
      <c r="Q1931" s="19"/>
      <c r="R1931" s="19"/>
      <c r="S1931" s="19"/>
      <c r="T1931" s="19"/>
      <c r="U1931" s="21"/>
    </row>
    <row r="1932" spans="1:21" ht="16" hidden="1" thickBot="1" x14ac:dyDescent="0.25">
      <c r="A1932" s="14"/>
      <c r="B1932" s="15"/>
      <c r="C1932" s="16"/>
      <c r="D1932" s="16"/>
      <c r="E1932" s="17"/>
      <c r="F1932" s="17"/>
      <c r="G1932" s="18"/>
      <c r="H1932" s="19"/>
      <c r="I1932" s="20"/>
      <c r="J1932" s="20"/>
      <c r="K1932" s="19"/>
      <c r="L1932" s="19"/>
      <c r="M1932" s="19"/>
      <c r="N1932" s="19"/>
      <c r="O1932" s="19"/>
      <c r="P1932" s="19"/>
      <c r="Q1932" s="19"/>
      <c r="R1932" s="19"/>
      <c r="S1932" s="19"/>
      <c r="T1932" s="19"/>
      <c r="U1932" s="21"/>
    </row>
    <row r="1933" spans="1:21" ht="16" hidden="1" thickBot="1" x14ac:dyDescent="0.25">
      <c r="A1933" s="14">
        <v>2016</v>
      </c>
      <c r="B1933" s="15" t="s">
        <v>42</v>
      </c>
      <c r="C1933" s="16" t="s">
        <v>22</v>
      </c>
      <c r="D1933" s="16" t="str">
        <f>A1933&amp;"_"&amp;B1933&amp;"_"&amp;C1933</f>
        <v>2016_2016 Sample Plot # 14_Avi</v>
      </c>
      <c r="E1933" s="17">
        <v>1.7</v>
      </c>
      <c r="F1933" s="17">
        <f t="shared" si="2178"/>
        <v>0.55000000000000004</v>
      </c>
      <c r="G1933" s="18">
        <v>55</v>
      </c>
      <c r="H1933" s="19">
        <f t="shared" si="2183"/>
        <v>0.86</v>
      </c>
      <c r="I1933" s="20">
        <f t="shared" si="2179"/>
        <v>86</v>
      </c>
      <c r="J1933" s="20">
        <v>270.21199999999999</v>
      </c>
      <c r="K1933" s="19">
        <f>2.14*(LOG(H1933,10))+0.2</f>
        <v>5.9826685661234918E-2</v>
      </c>
      <c r="L1933" s="19">
        <f t="shared" ref="L1933" si="2226">10^K1933</f>
        <v>1.1476955180822297</v>
      </c>
      <c r="M1933" s="19">
        <f t="shared" ref="M1933:M1996" si="2227">L1933*40/1000</f>
        <v>4.5907820723289194E-2</v>
      </c>
      <c r="N1933" s="19">
        <f t="shared" ref="N1933" si="2228">0.923*L1933</f>
        <v>1.0593229631898982</v>
      </c>
      <c r="O1933" s="19">
        <f t="shared" ref="O1933:O1977" si="2229">N1933*40/1000</f>
        <v>4.2372918527595928E-2</v>
      </c>
      <c r="P1933" s="19">
        <f t="shared" ref="P1933:P1977" si="2230">M1933+O1933</f>
        <v>8.8280739250885115E-2</v>
      </c>
      <c r="Q1933" s="19">
        <f t="shared" ref="Q1933:Q1996" si="2231">L1933*0.48</f>
        <v>0.55089384867947022</v>
      </c>
      <c r="R1933" s="19">
        <f t="shared" ref="R1933:R1977" si="2232">N1933*0.39</f>
        <v>0.4131359556440603</v>
      </c>
      <c r="S1933" s="19">
        <f t="shared" ref="S1933:S1977" si="2233">R1933+Q1933</f>
        <v>0.96402980432353047</v>
      </c>
      <c r="T1933" s="19">
        <f t="shared" ref="T1933:T1977" si="2234">S1933*40/1000</f>
        <v>3.8561192172941218E-2</v>
      </c>
      <c r="U1933" s="21">
        <f t="shared" ref="U1933:U1996" si="2235">(L1933+N1933)</f>
        <v>2.2070184812721276</v>
      </c>
    </row>
    <row r="1934" spans="1:21" ht="16" hidden="1" thickBot="1" x14ac:dyDescent="0.25">
      <c r="A1934" s="14"/>
      <c r="B1934" s="15"/>
      <c r="C1934" s="16"/>
      <c r="D1934" s="16"/>
      <c r="E1934" s="17"/>
      <c r="F1934" s="17"/>
      <c r="G1934" s="18"/>
      <c r="H1934" s="19"/>
      <c r="I1934" s="20"/>
      <c r="J1934" s="20"/>
      <c r="K1934" s="19"/>
      <c r="L1934" s="19"/>
      <c r="M1934" s="19"/>
      <c r="N1934" s="19"/>
      <c r="O1934" s="19"/>
      <c r="P1934" s="19"/>
      <c r="Q1934" s="19"/>
      <c r="R1934" s="19"/>
      <c r="S1934" s="19"/>
      <c r="T1934" s="19"/>
      <c r="U1934" s="21"/>
    </row>
    <row r="1935" spans="1:21" ht="16" hidden="1" thickBot="1" x14ac:dyDescent="0.25">
      <c r="A1935" s="14">
        <v>2016</v>
      </c>
      <c r="B1935" s="15" t="s">
        <v>42</v>
      </c>
      <c r="C1935" s="16" t="s">
        <v>22</v>
      </c>
      <c r="D1935" s="16" t="str">
        <f>A1935&amp;"_"&amp;B1935&amp;"_"&amp;C1935</f>
        <v>2016_2016 Sample Plot # 14_Avi</v>
      </c>
      <c r="E1935" s="17">
        <v>2.8</v>
      </c>
      <c r="F1935" s="17">
        <f t="shared" si="2178"/>
        <v>1.1399999999999999</v>
      </c>
      <c r="G1935" s="18">
        <v>114</v>
      </c>
      <c r="H1935" s="19">
        <f t="shared" si="2183"/>
        <v>1.48</v>
      </c>
      <c r="I1935" s="20">
        <f t="shared" si="2179"/>
        <v>148</v>
      </c>
      <c r="J1935" s="20">
        <v>465.01599999999996</v>
      </c>
      <c r="K1935" s="19">
        <f>2.14*(LOG(H1935,10))+0.2</f>
        <v>0.56436007094520879</v>
      </c>
      <c r="L1935" s="19">
        <f t="shared" ref="L1935" si="2236">10^K1935</f>
        <v>3.6674151181782855</v>
      </c>
      <c r="M1935" s="19">
        <f t="shared" ref="M1935" si="2237">L1935*40/1000</f>
        <v>0.14669660472713142</v>
      </c>
      <c r="N1935" s="19">
        <f t="shared" ref="N1935" si="2238">0.923*L1935</f>
        <v>3.3850241540785575</v>
      </c>
      <c r="O1935" s="19">
        <f t="shared" ref="O1935" si="2239">N1935*40/1000</f>
        <v>0.13540096616314229</v>
      </c>
      <c r="P1935" s="19">
        <f t="shared" ref="P1935" si="2240">M1935+O1935</f>
        <v>0.28209757089027371</v>
      </c>
      <c r="Q1935" s="19">
        <f t="shared" ref="Q1935" si="2241">L1935*0.48</f>
        <v>1.760359256725577</v>
      </c>
      <c r="R1935" s="19">
        <f t="shared" ref="R1935" si="2242">N1935*0.39</f>
        <v>1.3201594200906375</v>
      </c>
      <c r="S1935" s="19">
        <f t="shared" ref="S1935" si="2243">R1935+Q1935</f>
        <v>3.0805186768162143</v>
      </c>
      <c r="T1935" s="19">
        <f t="shared" ref="T1935" si="2244">S1935*40/1000</f>
        <v>0.12322074707264857</v>
      </c>
      <c r="U1935" s="21">
        <f t="shared" ref="U1935" si="2245">(L1935+N1935)</f>
        <v>7.0524392722568425</v>
      </c>
    </row>
    <row r="1936" spans="1:21" ht="16" hidden="1" thickBot="1" x14ac:dyDescent="0.25">
      <c r="A1936" s="14"/>
      <c r="B1936" s="15"/>
      <c r="C1936" s="16"/>
      <c r="D1936" s="16"/>
      <c r="E1936" s="17"/>
      <c r="F1936" s="17"/>
      <c r="G1936" s="18"/>
      <c r="H1936" s="19"/>
      <c r="I1936" s="20"/>
      <c r="J1936" s="20"/>
      <c r="K1936" s="19"/>
      <c r="L1936" s="19"/>
      <c r="M1936" s="19"/>
      <c r="N1936" s="19"/>
      <c r="O1936" s="19"/>
      <c r="P1936" s="19"/>
      <c r="Q1936" s="19"/>
      <c r="R1936" s="19"/>
      <c r="S1936" s="19"/>
      <c r="T1936" s="19"/>
      <c r="U1936" s="21"/>
    </row>
    <row r="1937" spans="1:21" ht="16" hidden="1" thickBot="1" x14ac:dyDescent="0.25">
      <c r="A1937" s="14"/>
      <c r="B1937" s="15"/>
      <c r="C1937" s="16"/>
      <c r="D1937" s="16"/>
      <c r="E1937" s="17"/>
      <c r="F1937" s="17"/>
      <c r="G1937" s="18"/>
      <c r="H1937" s="19"/>
      <c r="I1937" s="20"/>
      <c r="J1937" s="20"/>
      <c r="K1937" s="19"/>
      <c r="L1937" s="19"/>
      <c r="M1937" s="19"/>
      <c r="N1937" s="19"/>
      <c r="O1937" s="19"/>
      <c r="P1937" s="19"/>
      <c r="Q1937" s="19"/>
      <c r="R1937" s="19"/>
      <c r="S1937" s="19"/>
      <c r="T1937" s="19"/>
      <c r="U1937" s="21"/>
    </row>
    <row r="1938" spans="1:21" ht="16" hidden="1" thickBot="1" x14ac:dyDescent="0.25">
      <c r="A1938" s="14">
        <v>2016</v>
      </c>
      <c r="B1938" s="15" t="s">
        <v>42</v>
      </c>
      <c r="C1938" s="16" t="s">
        <v>22</v>
      </c>
      <c r="D1938" s="16" t="str">
        <f>A1938&amp;"_"&amp;B1938&amp;"_"&amp;C1938</f>
        <v>2016_2016 Sample Plot # 14_Avi</v>
      </c>
      <c r="E1938" s="17">
        <v>1.9</v>
      </c>
      <c r="F1938" s="17">
        <f t="shared" si="2178"/>
        <v>0.8</v>
      </c>
      <c r="G1938" s="18">
        <v>80</v>
      </c>
      <c r="H1938" s="19">
        <f t="shared" si="2183"/>
        <v>0.95</v>
      </c>
      <c r="I1938" s="20">
        <f t="shared" si="2179"/>
        <v>95</v>
      </c>
      <c r="J1938" s="20">
        <v>298.49</v>
      </c>
      <c r="K1938" s="19">
        <f t="shared" ref="K1938:K1939" si="2246">2.14*(LOG(H1938,10))+0.2</f>
        <v>0.15232851531813418</v>
      </c>
      <c r="L1938" s="19">
        <f t="shared" ref="L1938:L1939" si="2247">10^K1938</f>
        <v>1.42013135180945</v>
      </c>
      <c r="M1938" s="19">
        <f t="shared" si="2227"/>
        <v>5.6805254072378006E-2</v>
      </c>
      <c r="N1938" s="19">
        <f t="shared" ref="N1938:N1939" si="2248">0.923*L1938</f>
        <v>1.3107812377201224</v>
      </c>
      <c r="O1938" s="19">
        <f t="shared" si="2229"/>
        <v>5.2431249508804893E-2</v>
      </c>
      <c r="P1938" s="19">
        <f t="shared" si="2230"/>
        <v>0.10923650358118289</v>
      </c>
      <c r="Q1938" s="19">
        <f t="shared" si="2231"/>
        <v>0.68166304886853601</v>
      </c>
      <c r="R1938" s="19">
        <f t="shared" si="2232"/>
        <v>0.51120468271084774</v>
      </c>
      <c r="S1938" s="19">
        <f t="shared" si="2233"/>
        <v>1.1928677315793839</v>
      </c>
      <c r="T1938" s="19">
        <f t="shared" si="2234"/>
        <v>4.7714709263175351E-2</v>
      </c>
      <c r="U1938" s="21">
        <f t="shared" si="2235"/>
        <v>2.7309125895295727</v>
      </c>
    </row>
    <row r="1939" spans="1:21" ht="16" hidden="1" thickBot="1" x14ac:dyDescent="0.25">
      <c r="A1939" s="14">
        <v>2016</v>
      </c>
      <c r="B1939" s="15" t="s">
        <v>42</v>
      </c>
      <c r="C1939" s="16" t="s">
        <v>22</v>
      </c>
      <c r="D1939" s="16" t="str">
        <f>A1939&amp;"_"&amp;B1939&amp;"_"&amp;C1939</f>
        <v>2016_2016 Sample Plot # 14_Avi</v>
      </c>
      <c r="E1939" s="17">
        <v>2.9</v>
      </c>
      <c r="F1939" s="17">
        <f t="shared" si="2178"/>
        <v>0.94</v>
      </c>
      <c r="G1939" s="18">
        <v>94</v>
      </c>
      <c r="H1939" s="19">
        <f t="shared" si="2183"/>
        <v>1.05</v>
      </c>
      <c r="I1939" s="20">
        <f t="shared" si="2179"/>
        <v>105</v>
      </c>
      <c r="J1939" s="20">
        <v>329.90999999999997</v>
      </c>
      <c r="K1939" s="19">
        <f t="shared" si="2246"/>
        <v>0.24534510000966753</v>
      </c>
      <c r="L1939" s="19">
        <f t="shared" si="2247"/>
        <v>1.7593210541239124</v>
      </c>
      <c r="M1939" s="19">
        <f t="shared" si="2227"/>
        <v>7.0372842164956498E-2</v>
      </c>
      <c r="N1939" s="19">
        <f t="shared" si="2248"/>
        <v>1.6238533329563711</v>
      </c>
      <c r="O1939" s="19">
        <f t="shared" si="2229"/>
        <v>6.495413331825485E-2</v>
      </c>
      <c r="P1939" s="19">
        <f t="shared" si="2230"/>
        <v>0.13532697548321135</v>
      </c>
      <c r="Q1939" s="19">
        <f t="shared" si="2231"/>
        <v>0.84447410597947792</v>
      </c>
      <c r="R1939" s="19">
        <f t="shared" si="2232"/>
        <v>0.63330279985298477</v>
      </c>
      <c r="S1939" s="19">
        <f t="shared" si="2233"/>
        <v>1.4777769058324628</v>
      </c>
      <c r="T1939" s="19">
        <f t="shared" si="2234"/>
        <v>5.9111076233298511E-2</v>
      </c>
      <c r="U1939" s="21">
        <f t="shared" si="2235"/>
        <v>3.3831743870802837</v>
      </c>
    </row>
    <row r="1940" spans="1:21" ht="16" hidden="1" thickBot="1" x14ac:dyDescent="0.25">
      <c r="A1940" s="14"/>
      <c r="B1940" s="15"/>
      <c r="C1940" s="16"/>
      <c r="D1940" s="16"/>
      <c r="E1940" s="17"/>
      <c r="F1940" s="17"/>
      <c r="G1940" s="18"/>
      <c r="H1940" s="19"/>
      <c r="I1940" s="20"/>
      <c r="J1940" s="20"/>
      <c r="K1940" s="19"/>
      <c r="L1940" s="19"/>
      <c r="M1940" s="19"/>
      <c r="N1940" s="19"/>
      <c r="O1940" s="19"/>
      <c r="P1940" s="19"/>
      <c r="Q1940" s="19"/>
      <c r="R1940" s="19"/>
      <c r="S1940" s="19"/>
      <c r="T1940" s="19"/>
      <c r="U1940" s="21"/>
    </row>
    <row r="1941" spans="1:21" ht="16" hidden="1" thickBot="1" x14ac:dyDescent="0.25">
      <c r="A1941" s="14">
        <v>2016</v>
      </c>
      <c r="B1941" s="15" t="s">
        <v>42</v>
      </c>
      <c r="C1941" s="16" t="s">
        <v>22</v>
      </c>
      <c r="D1941" s="16" t="str">
        <f>A1941&amp;"_"&amp;B1941&amp;"_"&amp;C1941</f>
        <v>2016_2016 Sample Plot # 14_Avi</v>
      </c>
      <c r="E1941" s="17">
        <v>2.1</v>
      </c>
      <c r="F1941" s="17">
        <f t="shared" ref="F1941:F2003" si="2249">G1941/100</f>
        <v>0.95</v>
      </c>
      <c r="G1941" s="18">
        <v>95</v>
      </c>
      <c r="H1941" s="19">
        <f t="shared" si="2183"/>
        <v>1.35</v>
      </c>
      <c r="I1941" s="20">
        <f t="shared" ref="I1941:I2003" si="2250">J1941/3.142</f>
        <v>135</v>
      </c>
      <c r="J1941" s="20">
        <v>424.16999999999996</v>
      </c>
      <c r="K1941" s="19">
        <f t="shared" ref="K1941:K1943" si="2251">2.14*(LOG(H1941,10))+0.2</f>
        <v>0.47891426457931313</v>
      </c>
      <c r="L1941" s="19">
        <f t="shared" ref="L1941:L1943" si="2252">10^K1941</f>
        <v>3.0124112760291726</v>
      </c>
      <c r="M1941" s="19">
        <f t="shared" ref="M1941:M1943" si="2253">L1941*40/1000</f>
        <v>0.12049645104116691</v>
      </c>
      <c r="N1941" s="19">
        <f t="shared" ref="N1941:N1943" si="2254">0.923*L1941</f>
        <v>2.7804556077749263</v>
      </c>
      <c r="O1941" s="19">
        <f t="shared" ref="O1941:O1943" si="2255">N1941*40/1000</f>
        <v>0.11121822431099704</v>
      </c>
      <c r="P1941" s="19">
        <f t="shared" ref="P1941:P1943" si="2256">M1941+O1941</f>
        <v>0.23171467535216395</v>
      </c>
      <c r="Q1941" s="19">
        <f t="shared" ref="Q1941:Q1943" si="2257">L1941*0.48</f>
        <v>1.4459574124940029</v>
      </c>
      <c r="R1941" s="19">
        <f t="shared" ref="R1941:R1943" si="2258">N1941*0.39</f>
        <v>1.0843776870322213</v>
      </c>
      <c r="S1941" s="19">
        <f t="shared" ref="S1941:S1943" si="2259">R1941+Q1941</f>
        <v>2.5303350995262242</v>
      </c>
      <c r="T1941" s="19">
        <f t="shared" ref="T1941:T1943" si="2260">S1941*40/1000</f>
        <v>0.10121340398104897</v>
      </c>
      <c r="U1941" s="21">
        <f t="shared" ref="U1941:U1943" si="2261">(L1941+N1941)</f>
        <v>5.7928668838040984</v>
      </c>
    </row>
    <row r="1942" spans="1:21" ht="16" hidden="1" thickBot="1" x14ac:dyDescent="0.25">
      <c r="A1942" s="14">
        <v>2016</v>
      </c>
      <c r="B1942" s="15" t="s">
        <v>42</v>
      </c>
      <c r="C1942" s="16" t="s">
        <v>22</v>
      </c>
      <c r="D1942" s="16" t="str">
        <f>A1942&amp;"_"&amp;B1942&amp;"_"&amp;C1942</f>
        <v>2016_2016 Sample Plot # 14_Avi</v>
      </c>
      <c r="E1942" s="17">
        <v>2.8</v>
      </c>
      <c r="F1942" s="17">
        <f t="shared" si="2249"/>
        <v>0.65</v>
      </c>
      <c r="G1942" s="18">
        <v>65</v>
      </c>
      <c r="H1942" s="19">
        <f t="shared" si="2183"/>
        <v>1.25</v>
      </c>
      <c r="I1942" s="20">
        <f t="shared" si="2250"/>
        <v>125</v>
      </c>
      <c r="J1942" s="20">
        <v>392.75</v>
      </c>
      <c r="K1942" s="19">
        <f t="shared" si="2251"/>
        <v>0.40738742783724075</v>
      </c>
      <c r="L1942" s="19">
        <f t="shared" si="2252"/>
        <v>2.554979546682298</v>
      </c>
      <c r="M1942" s="19">
        <f t="shared" si="2253"/>
        <v>0.10219918186729192</v>
      </c>
      <c r="N1942" s="19">
        <f t="shared" si="2254"/>
        <v>2.358246121587761</v>
      </c>
      <c r="O1942" s="19">
        <f t="shared" si="2255"/>
        <v>9.432984486351044E-2</v>
      </c>
      <c r="P1942" s="19">
        <f t="shared" si="2256"/>
        <v>0.19652902673080236</v>
      </c>
      <c r="Q1942" s="19">
        <f t="shared" si="2257"/>
        <v>1.226390182407503</v>
      </c>
      <c r="R1942" s="19">
        <f t="shared" si="2258"/>
        <v>0.91971598741922689</v>
      </c>
      <c r="S1942" s="19">
        <f t="shared" si="2259"/>
        <v>2.1461061698267301</v>
      </c>
      <c r="T1942" s="19">
        <f t="shared" si="2260"/>
        <v>8.5844246793069207E-2</v>
      </c>
      <c r="U1942" s="21">
        <f t="shared" si="2261"/>
        <v>4.9132256682700586</v>
      </c>
    </row>
    <row r="1943" spans="1:21" ht="16" hidden="1" thickBot="1" x14ac:dyDescent="0.25">
      <c r="A1943" s="14">
        <v>2016</v>
      </c>
      <c r="B1943" s="15" t="s">
        <v>42</v>
      </c>
      <c r="C1943" s="16" t="s">
        <v>22</v>
      </c>
      <c r="D1943" s="16" t="str">
        <f>A1943&amp;"_"&amp;B1943&amp;"_"&amp;C1943</f>
        <v>2016_2016 Sample Plot # 14_Avi</v>
      </c>
      <c r="E1943" s="17">
        <v>4.3600000000000003</v>
      </c>
      <c r="F1943" s="17">
        <f t="shared" si="2249"/>
        <v>0.55000000000000004</v>
      </c>
      <c r="G1943" s="18">
        <v>55</v>
      </c>
      <c r="H1943" s="19">
        <f t="shared" si="2183"/>
        <v>3.6944175684277529</v>
      </c>
      <c r="I1943" s="20">
        <f t="shared" si="2250"/>
        <v>369.44175684277531</v>
      </c>
      <c r="J1943" s="20">
        <v>1160.7860000000001</v>
      </c>
      <c r="K1943" s="19">
        <f t="shared" si="2251"/>
        <v>1.4145483989576639</v>
      </c>
      <c r="L1943" s="19">
        <f t="shared" si="2252"/>
        <v>25.974571929636756</v>
      </c>
      <c r="M1943" s="19">
        <f t="shared" si="2253"/>
        <v>1.0389828771854701</v>
      </c>
      <c r="N1943" s="19">
        <f t="shared" si="2254"/>
        <v>23.974529891054726</v>
      </c>
      <c r="O1943" s="19">
        <f t="shared" si="2255"/>
        <v>0.95898119564218909</v>
      </c>
      <c r="P1943" s="19">
        <f t="shared" si="2256"/>
        <v>1.9979640728276591</v>
      </c>
      <c r="Q1943" s="19">
        <f t="shared" si="2257"/>
        <v>12.467794526225642</v>
      </c>
      <c r="R1943" s="19">
        <f t="shared" si="2258"/>
        <v>9.3500666575113431</v>
      </c>
      <c r="S1943" s="19">
        <f t="shared" si="2259"/>
        <v>21.817861183736987</v>
      </c>
      <c r="T1943" s="19">
        <f t="shared" si="2260"/>
        <v>0.87271444734947956</v>
      </c>
      <c r="U1943" s="21">
        <f t="shared" si="2261"/>
        <v>49.949101820691482</v>
      </c>
    </row>
    <row r="1944" spans="1:21" ht="16" hidden="1" thickBot="1" x14ac:dyDescent="0.25">
      <c r="A1944" s="14"/>
      <c r="B1944" s="15"/>
      <c r="C1944" s="16"/>
      <c r="D1944" s="16"/>
      <c r="E1944" s="17"/>
      <c r="F1944" s="17"/>
      <c r="G1944" s="18"/>
      <c r="H1944" s="19"/>
      <c r="I1944" s="20"/>
      <c r="J1944" s="20"/>
      <c r="K1944" s="19"/>
      <c r="L1944" s="19"/>
      <c r="M1944" s="19"/>
      <c r="N1944" s="19"/>
      <c r="O1944" s="19"/>
      <c r="P1944" s="19"/>
      <c r="Q1944" s="19"/>
      <c r="R1944" s="19"/>
      <c r="S1944" s="19"/>
      <c r="T1944" s="19"/>
      <c r="U1944" s="21"/>
    </row>
    <row r="1945" spans="1:21" ht="16" hidden="1" thickBot="1" x14ac:dyDescent="0.25">
      <c r="A1945" s="23">
        <v>2016</v>
      </c>
      <c r="B1945" s="24" t="s">
        <v>42</v>
      </c>
      <c r="C1945" s="25" t="s">
        <v>22</v>
      </c>
      <c r="D1945" s="25" t="str">
        <f t="shared" ref="D1945:D1958" si="2262">A1945&amp;"_"&amp;B1945&amp;"_"&amp;C1945</f>
        <v>2016_2016 Sample Plot # 14_Avi</v>
      </c>
      <c r="E1945" s="26">
        <v>1.1000000000000001</v>
      </c>
      <c r="F1945" s="26">
        <f t="shared" si="2249"/>
        <v>0.54</v>
      </c>
      <c r="G1945" s="27">
        <v>54</v>
      </c>
      <c r="H1945" s="28">
        <f t="shared" si="2183"/>
        <v>0.83</v>
      </c>
      <c r="I1945" s="29">
        <f t="shared" si="2250"/>
        <v>83</v>
      </c>
      <c r="J1945" s="29">
        <v>260.786</v>
      </c>
      <c r="K1945" s="28">
        <f t="shared" ref="K1945:K1958" si="2263">2.14*(LOG(H1945,10))+0.2</f>
        <v>2.6827117684798146E-2</v>
      </c>
      <c r="L1945" s="28">
        <f t="shared" ref="L1945:L1958" si="2264">10^K1945</f>
        <v>1.0637194924742182</v>
      </c>
      <c r="M1945" s="28">
        <f t="shared" ref="M1945:M1958" si="2265">L1945*40/1000</f>
        <v>4.2548779698968732E-2</v>
      </c>
      <c r="N1945" s="28">
        <f t="shared" ref="N1945:N1958" si="2266">0.923*L1945</f>
        <v>0.98181309155370344</v>
      </c>
      <c r="O1945" s="28">
        <f t="shared" ref="O1945:O1958" si="2267">N1945*40/1000</f>
        <v>3.9272523662148139E-2</v>
      </c>
      <c r="P1945" s="28">
        <f t="shared" ref="P1945:P1958" si="2268">M1945+O1945</f>
        <v>8.1821303361116871E-2</v>
      </c>
      <c r="Q1945" s="28">
        <f t="shared" ref="Q1945:Q1958" si="2269">L1945*0.48</f>
        <v>0.5105853563876247</v>
      </c>
      <c r="R1945" s="28">
        <f t="shared" ref="R1945:R1958" si="2270">N1945*0.39</f>
        <v>0.38290710570594433</v>
      </c>
      <c r="S1945" s="28">
        <f t="shared" ref="S1945:S1958" si="2271">R1945+Q1945</f>
        <v>0.89349246209356903</v>
      </c>
      <c r="T1945" s="28">
        <f t="shared" ref="T1945:T1958" si="2272">S1945*40/1000</f>
        <v>3.5739698483742761E-2</v>
      </c>
      <c r="U1945" s="30">
        <f t="shared" ref="U1945:U1958" si="2273">(L1945+N1945)</f>
        <v>2.0455325840279217</v>
      </c>
    </row>
    <row r="1946" spans="1:21" ht="16" hidden="1" thickBot="1" x14ac:dyDescent="0.25">
      <c r="A1946" s="6">
        <v>2017</v>
      </c>
      <c r="B1946" s="7" t="s">
        <v>43</v>
      </c>
      <c r="C1946" s="8" t="s">
        <v>22</v>
      </c>
      <c r="D1946" s="8" t="str">
        <f t="shared" si="2262"/>
        <v>2017_2017 Sample Plot # 01_Avi</v>
      </c>
      <c r="E1946" s="9">
        <v>2.46</v>
      </c>
      <c r="F1946" s="9">
        <f t="shared" si="2249"/>
        <v>0.55000000000000004</v>
      </c>
      <c r="G1946" s="10">
        <v>55</v>
      </c>
      <c r="H1946" s="11">
        <f t="shared" si="2183"/>
        <v>0.9865054105665183</v>
      </c>
      <c r="I1946" s="12">
        <f t="shared" si="2250"/>
        <v>98.650541056651832</v>
      </c>
      <c r="J1946" s="11">
        <v>309.96000000000004</v>
      </c>
      <c r="K1946" s="11">
        <f t="shared" si="2263"/>
        <v>0.18737286904635342</v>
      </c>
      <c r="L1946" s="11">
        <f t="shared" si="2264"/>
        <v>1.5394758095881691</v>
      </c>
      <c r="M1946" s="11">
        <f t="shared" si="2265"/>
        <v>6.1579032383526765E-2</v>
      </c>
      <c r="N1946" s="11">
        <f t="shared" si="2266"/>
        <v>1.4209361722498801</v>
      </c>
      <c r="O1946" s="11">
        <f t="shared" si="2267"/>
        <v>5.6837446889995209E-2</v>
      </c>
      <c r="P1946" s="11">
        <f t="shared" si="2268"/>
        <v>0.11841647927352197</v>
      </c>
      <c r="Q1946" s="11">
        <f t="shared" si="2269"/>
        <v>0.73894838860232115</v>
      </c>
      <c r="R1946" s="11">
        <f t="shared" si="2270"/>
        <v>0.55416510717745326</v>
      </c>
      <c r="S1946" s="11">
        <f t="shared" si="2271"/>
        <v>1.2931134957797745</v>
      </c>
      <c r="T1946" s="11">
        <f t="shared" si="2272"/>
        <v>5.1724539831190984E-2</v>
      </c>
      <c r="U1946" s="13">
        <f t="shared" si="2273"/>
        <v>2.9604119818380492</v>
      </c>
    </row>
    <row r="1947" spans="1:21" ht="16" hidden="1" thickBot="1" x14ac:dyDescent="0.25">
      <c r="A1947" s="14">
        <v>2017</v>
      </c>
      <c r="B1947" s="15" t="s">
        <v>43</v>
      </c>
      <c r="C1947" s="16" t="s">
        <v>22</v>
      </c>
      <c r="D1947" s="16" t="str">
        <f t="shared" si="2262"/>
        <v>2017_2017 Sample Plot # 01_Avi</v>
      </c>
      <c r="E1947" s="17">
        <v>2.2999999999999998</v>
      </c>
      <c r="F1947" s="17">
        <f t="shared" si="2249"/>
        <v>0.6</v>
      </c>
      <c r="G1947" s="18">
        <v>60</v>
      </c>
      <c r="H1947" s="19">
        <f t="shared" ref="H1947:H2010" si="2274">I1947/100</f>
        <v>0.91088478676002571</v>
      </c>
      <c r="I1947" s="20">
        <f t="shared" si="2250"/>
        <v>91.088478676002566</v>
      </c>
      <c r="J1947" s="36">
        <v>286.20000000000005</v>
      </c>
      <c r="K1947" s="19">
        <f t="shared" si="2263"/>
        <v>0.11325178026037874</v>
      </c>
      <c r="L1947" s="19">
        <f t="shared" si="2264"/>
        <v>1.2979315228318431</v>
      </c>
      <c r="M1947" s="19">
        <f t="shared" si="2265"/>
        <v>5.191726091327372E-2</v>
      </c>
      <c r="N1947" s="19">
        <f t="shared" si="2266"/>
        <v>1.1979907955737912</v>
      </c>
      <c r="O1947" s="19">
        <f t="shared" si="2267"/>
        <v>4.7919631822951642E-2</v>
      </c>
      <c r="P1947" s="19">
        <f t="shared" si="2268"/>
        <v>9.9836892736225369E-2</v>
      </c>
      <c r="Q1947" s="19">
        <f t="shared" si="2269"/>
        <v>0.62300713095928462</v>
      </c>
      <c r="R1947" s="19">
        <f t="shared" si="2270"/>
        <v>0.46721641027377858</v>
      </c>
      <c r="S1947" s="19">
        <f t="shared" si="2271"/>
        <v>1.0902235412330632</v>
      </c>
      <c r="T1947" s="19">
        <f t="shared" si="2272"/>
        <v>4.3608941649322532E-2</v>
      </c>
      <c r="U1947" s="21">
        <f t="shared" si="2273"/>
        <v>2.4959223184056345</v>
      </c>
    </row>
    <row r="1948" spans="1:21" ht="16" hidden="1" thickBot="1" x14ac:dyDescent="0.25">
      <c r="A1948" s="14">
        <v>2017</v>
      </c>
      <c r="B1948" s="15" t="s">
        <v>43</v>
      </c>
      <c r="C1948" s="16" t="s">
        <v>22</v>
      </c>
      <c r="D1948" s="16" t="str">
        <f t="shared" si="2262"/>
        <v>2017_2017 Sample Plot # 01_Avi</v>
      </c>
      <c r="E1948" s="17">
        <v>2.1</v>
      </c>
      <c r="F1948" s="17">
        <f t="shared" si="2249"/>
        <v>0.52</v>
      </c>
      <c r="G1948" s="18">
        <v>52</v>
      </c>
      <c r="H1948" s="19">
        <f t="shared" si="2274"/>
        <v>0.87651177593889262</v>
      </c>
      <c r="I1948" s="20">
        <f t="shared" si="2250"/>
        <v>87.651177593889258</v>
      </c>
      <c r="J1948" s="36">
        <v>275.40000000000003</v>
      </c>
      <c r="K1948" s="19">
        <f t="shared" si="2263"/>
        <v>7.7501596164273961E-2</v>
      </c>
      <c r="L1948" s="19">
        <f t="shared" si="2264"/>
        <v>1.195367919006215</v>
      </c>
      <c r="M1948" s="19">
        <f t="shared" si="2265"/>
        <v>4.78147167602486E-2</v>
      </c>
      <c r="N1948" s="19">
        <f t="shared" si="2266"/>
        <v>1.1033245892427366</v>
      </c>
      <c r="O1948" s="19">
        <f t="shared" si="2267"/>
        <v>4.4132983569709468E-2</v>
      </c>
      <c r="P1948" s="19">
        <f t="shared" si="2268"/>
        <v>9.1947700329958068E-2</v>
      </c>
      <c r="Q1948" s="19">
        <f t="shared" si="2269"/>
        <v>0.57377660112298312</v>
      </c>
      <c r="R1948" s="19">
        <f t="shared" si="2270"/>
        <v>0.43029658980466728</v>
      </c>
      <c r="S1948" s="19">
        <f t="shared" si="2271"/>
        <v>1.0040731909276503</v>
      </c>
      <c r="T1948" s="19">
        <f t="shared" si="2272"/>
        <v>4.0162927637106015E-2</v>
      </c>
      <c r="U1948" s="21">
        <f t="shared" si="2273"/>
        <v>2.2986925082489513</v>
      </c>
    </row>
    <row r="1949" spans="1:21" ht="16" hidden="1" thickBot="1" x14ac:dyDescent="0.25">
      <c r="A1949" s="14">
        <v>2017</v>
      </c>
      <c r="B1949" s="15" t="s">
        <v>43</v>
      </c>
      <c r="C1949" s="16" t="s">
        <v>22</v>
      </c>
      <c r="D1949" s="16" t="str">
        <f t="shared" si="2262"/>
        <v>2017_2017 Sample Plot # 01_Avi</v>
      </c>
      <c r="E1949" s="17">
        <v>2.85</v>
      </c>
      <c r="F1949" s="17">
        <f t="shared" si="2249"/>
        <v>0.52</v>
      </c>
      <c r="G1949" s="18">
        <v>52</v>
      </c>
      <c r="H1949" s="19">
        <f t="shared" si="2274"/>
        <v>1.2202418841502229</v>
      </c>
      <c r="I1949" s="20">
        <f t="shared" si="2250"/>
        <v>122.02418841502229</v>
      </c>
      <c r="J1949" s="36">
        <v>383.40000000000003</v>
      </c>
      <c r="K1949" s="19">
        <f t="shared" si="2263"/>
        <v>0.38499428557351112</v>
      </c>
      <c r="L1949" s="19">
        <f t="shared" si="2264"/>
        <v>2.4265781660702936</v>
      </c>
      <c r="M1949" s="19">
        <f t="shared" si="2265"/>
        <v>9.7063126642811734E-2</v>
      </c>
      <c r="N1949" s="19">
        <f t="shared" si="2266"/>
        <v>2.239731647282881</v>
      </c>
      <c r="O1949" s="19">
        <f t="shared" si="2267"/>
        <v>8.9589265891315231E-2</v>
      </c>
      <c r="P1949" s="19">
        <f t="shared" si="2268"/>
        <v>0.18665239253412697</v>
      </c>
      <c r="Q1949" s="19">
        <f t="shared" si="2269"/>
        <v>1.164757519713741</v>
      </c>
      <c r="R1949" s="19">
        <f t="shared" si="2270"/>
        <v>0.87349534244032356</v>
      </c>
      <c r="S1949" s="19">
        <f t="shared" si="2271"/>
        <v>2.0382528621540645</v>
      </c>
      <c r="T1949" s="19">
        <f t="shared" si="2272"/>
        <v>8.1530114486162569E-2</v>
      </c>
      <c r="U1949" s="21">
        <f t="shared" si="2273"/>
        <v>4.6663098133531751</v>
      </c>
    </row>
    <row r="1950" spans="1:21" ht="16" hidden="1" thickBot="1" x14ac:dyDescent="0.25">
      <c r="A1950" s="14">
        <v>2017</v>
      </c>
      <c r="B1950" s="15" t="s">
        <v>43</v>
      </c>
      <c r="C1950" s="16" t="s">
        <v>22</v>
      </c>
      <c r="D1950" s="16" t="str">
        <f t="shared" si="2262"/>
        <v>2017_2017 Sample Plot # 01_Avi</v>
      </c>
      <c r="E1950" s="17">
        <v>2.7</v>
      </c>
      <c r="F1950" s="17">
        <f t="shared" si="2249"/>
        <v>0.5</v>
      </c>
      <c r="G1950" s="18">
        <v>50</v>
      </c>
      <c r="H1950" s="19">
        <f t="shared" si="2274"/>
        <v>1.0243157224697645</v>
      </c>
      <c r="I1950" s="20">
        <f t="shared" si="2250"/>
        <v>102.43157224697646</v>
      </c>
      <c r="J1950" s="36">
        <v>321.84000000000003</v>
      </c>
      <c r="K1950" s="19">
        <f t="shared" si="2263"/>
        <v>0.22232841515879595</v>
      </c>
      <c r="L1950" s="19">
        <f t="shared" si="2264"/>
        <v>1.6685084681334159</v>
      </c>
      <c r="M1950" s="19">
        <f t="shared" si="2265"/>
        <v>6.6740338725336648E-2</v>
      </c>
      <c r="N1950" s="19">
        <f t="shared" si="2266"/>
        <v>1.5400333160871429</v>
      </c>
      <c r="O1950" s="19">
        <f t="shared" si="2267"/>
        <v>6.1601332643485718E-2</v>
      </c>
      <c r="P1950" s="19">
        <f t="shared" si="2268"/>
        <v>0.12834167136882235</v>
      </c>
      <c r="Q1950" s="19">
        <f t="shared" si="2269"/>
        <v>0.80088406470403961</v>
      </c>
      <c r="R1950" s="19">
        <f t="shared" si="2270"/>
        <v>0.60061299327398576</v>
      </c>
      <c r="S1950" s="19">
        <f t="shared" si="2271"/>
        <v>1.4014970579780255</v>
      </c>
      <c r="T1950" s="19">
        <f t="shared" si="2272"/>
        <v>5.6059882319121013E-2</v>
      </c>
      <c r="U1950" s="21">
        <f t="shared" si="2273"/>
        <v>3.208541784220559</v>
      </c>
    </row>
    <row r="1951" spans="1:21" ht="16" hidden="1" thickBot="1" x14ac:dyDescent="0.25">
      <c r="A1951" s="14">
        <v>2017</v>
      </c>
      <c r="B1951" s="15" t="s">
        <v>43</v>
      </c>
      <c r="C1951" s="16" t="s">
        <v>22</v>
      </c>
      <c r="D1951" s="16" t="str">
        <f t="shared" si="2262"/>
        <v>2017_2017 Sample Plot # 01_Avi</v>
      </c>
      <c r="E1951" s="17">
        <v>2.12</v>
      </c>
      <c r="F1951" s="17">
        <f t="shared" si="2249"/>
        <v>0.7</v>
      </c>
      <c r="G1951" s="18">
        <v>70</v>
      </c>
      <c r="H1951" s="19">
        <f t="shared" si="2274"/>
        <v>1.0140038192234246</v>
      </c>
      <c r="I1951" s="20">
        <f t="shared" si="2250"/>
        <v>101.40038192234246</v>
      </c>
      <c r="J1951" s="36">
        <v>318.60000000000002</v>
      </c>
      <c r="K1951" s="19">
        <f t="shared" si="2263"/>
        <v>0.21292472422887856</v>
      </c>
      <c r="L1951" s="19">
        <f t="shared" si="2264"/>
        <v>1.6327689173774775</v>
      </c>
      <c r="M1951" s="19">
        <f t="shared" si="2265"/>
        <v>6.5310756695099101E-2</v>
      </c>
      <c r="N1951" s="19">
        <f t="shared" si="2266"/>
        <v>1.5070457107394117</v>
      </c>
      <c r="O1951" s="19">
        <f t="shared" si="2267"/>
        <v>6.0281828429576474E-2</v>
      </c>
      <c r="P1951" s="19">
        <f t="shared" si="2268"/>
        <v>0.12559258512467558</v>
      </c>
      <c r="Q1951" s="19">
        <f t="shared" si="2269"/>
        <v>0.78372908034118915</v>
      </c>
      <c r="R1951" s="19">
        <f t="shared" si="2270"/>
        <v>0.5877478271883706</v>
      </c>
      <c r="S1951" s="19">
        <f t="shared" si="2271"/>
        <v>1.3714769075295599</v>
      </c>
      <c r="T1951" s="19">
        <f t="shared" si="2272"/>
        <v>5.4859076301182398E-2</v>
      </c>
      <c r="U1951" s="21">
        <f t="shared" si="2273"/>
        <v>3.1398146281168895</v>
      </c>
    </row>
    <row r="1952" spans="1:21" ht="16" hidden="1" thickBot="1" x14ac:dyDescent="0.25">
      <c r="A1952" s="14">
        <v>2017</v>
      </c>
      <c r="B1952" s="15" t="s">
        <v>43</v>
      </c>
      <c r="C1952" s="16" t="s">
        <v>22</v>
      </c>
      <c r="D1952" s="16" t="str">
        <f t="shared" si="2262"/>
        <v>2017_2017 Sample Plot # 01_Avi</v>
      </c>
      <c r="E1952" s="17">
        <v>2.46</v>
      </c>
      <c r="F1952" s="17">
        <f t="shared" si="2249"/>
        <v>0.7</v>
      </c>
      <c r="G1952" s="18">
        <v>70</v>
      </c>
      <c r="H1952" s="19">
        <f t="shared" si="2274"/>
        <v>0.91088478676002571</v>
      </c>
      <c r="I1952" s="20">
        <f t="shared" si="2250"/>
        <v>91.088478676002566</v>
      </c>
      <c r="J1952" s="36">
        <v>286.20000000000005</v>
      </c>
      <c r="K1952" s="19">
        <f t="shared" si="2263"/>
        <v>0.11325178026037874</v>
      </c>
      <c r="L1952" s="19">
        <f t="shared" si="2264"/>
        <v>1.2979315228318431</v>
      </c>
      <c r="M1952" s="19">
        <f t="shared" si="2265"/>
        <v>5.191726091327372E-2</v>
      </c>
      <c r="N1952" s="19">
        <f t="shared" si="2266"/>
        <v>1.1979907955737912</v>
      </c>
      <c r="O1952" s="19">
        <f t="shared" si="2267"/>
        <v>4.7919631822951642E-2</v>
      </c>
      <c r="P1952" s="19">
        <f t="shared" si="2268"/>
        <v>9.9836892736225369E-2</v>
      </c>
      <c r="Q1952" s="19">
        <f t="shared" si="2269"/>
        <v>0.62300713095928462</v>
      </c>
      <c r="R1952" s="19">
        <f t="shared" si="2270"/>
        <v>0.46721641027377858</v>
      </c>
      <c r="S1952" s="19">
        <f t="shared" si="2271"/>
        <v>1.0902235412330632</v>
      </c>
      <c r="T1952" s="19">
        <f t="shared" si="2272"/>
        <v>4.3608941649322532E-2</v>
      </c>
      <c r="U1952" s="21">
        <f t="shared" si="2273"/>
        <v>2.4959223184056345</v>
      </c>
    </row>
    <row r="1953" spans="1:21" ht="16" hidden="1" thickBot="1" x14ac:dyDescent="0.25">
      <c r="A1953" s="14">
        <v>2017</v>
      </c>
      <c r="B1953" s="15" t="s">
        <v>43</v>
      </c>
      <c r="C1953" s="16" t="s">
        <v>22</v>
      </c>
      <c r="D1953" s="16" t="str">
        <f t="shared" si="2262"/>
        <v>2017_2017 Sample Plot # 01_Avi</v>
      </c>
      <c r="E1953" s="17">
        <v>2.25</v>
      </c>
      <c r="F1953" s="17">
        <f t="shared" si="2249"/>
        <v>0.72</v>
      </c>
      <c r="G1953" s="18">
        <v>72</v>
      </c>
      <c r="H1953" s="19">
        <f t="shared" si="2274"/>
        <v>0.91432208784213886</v>
      </c>
      <c r="I1953" s="20">
        <f t="shared" si="2250"/>
        <v>91.432208784213884</v>
      </c>
      <c r="J1953" s="36">
        <v>287.28000000000003</v>
      </c>
      <c r="K1953" s="19">
        <f t="shared" si="2263"/>
        <v>0.11675231242609314</v>
      </c>
      <c r="L1953" s="19">
        <f t="shared" si="2264"/>
        <v>1.3084354809955892</v>
      </c>
      <c r="M1953" s="19">
        <f t="shared" si="2265"/>
        <v>5.2337419239823567E-2</v>
      </c>
      <c r="N1953" s="19">
        <f t="shared" si="2266"/>
        <v>1.2076859489589289</v>
      </c>
      <c r="O1953" s="19">
        <f t="shared" si="2267"/>
        <v>4.8307437958357152E-2</v>
      </c>
      <c r="P1953" s="19">
        <f t="shared" si="2268"/>
        <v>0.10064485719818073</v>
      </c>
      <c r="Q1953" s="19">
        <f t="shared" si="2269"/>
        <v>0.62804903087788277</v>
      </c>
      <c r="R1953" s="19">
        <f t="shared" si="2270"/>
        <v>0.47099752009398227</v>
      </c>
      <c r="S1953" s="19">
        <f t="shared" si="2271"/>
        <v>1.099046550971865</v>
      </c>
      <c r="T1953" s="19">
        <f t="shared" si="2272"/>
        <v>4.3961862038874602E-2</v>
      </c>
      <c r="U1953" s="21">
        <f t="shared" si="2273"/>
        <v>2.5161214299545183</v>
      </c>
    </row>
    <row r="1954" spans="1:21" ht="16" hidden="1" thickBot="1" x14ac:dyDescent="0.25">
      <c r="A1954" s="14">
        <v>2017</v>
      </c>
      <c r="B1954" s="15" t="s">
        <v>43</v>
      </c>
      <c r="C1954" s="16" t="s">
        <v>22</v>
      </c>
      <c r="D1954" s="16" t="str">
        <f t="shared" si="2262"/>
        <v>2017_2017 Sample Plot # 01_Avi</v>
      </c>
      <c r="E1954" s="17">
        <v>2.15</v>
      </c>
      <c r="F1954" s="17">
        <f t="shared" si="2249"/>
        <v>0.75</v>
      </c>
      <c r="G1954" s="18">
        <v>75</v>
      </c>
      <c r="H1954" s="19">
        <f t="shared" si="2274"/>
        <v>1.017441120305538</v>
      </c>
      <c r="I1954" s="20">
        <f t="shared" si="2250"/>
        <v>101.74411203055379</v>
      </c>
      <c r="J1954" s="36">
        <v>319.68</v>
      </c>
      <c r="K1954" s="19">
        <f t="shared" si="2263"/>
        <v>0.21606987170173839</v>
      </c>
      <c r="L1954" s="19">
        <f t="shared" si="2264"/>
        <v>1.6446363001284114</v>
      </c>
      <c r="M1954" s="19">
        <f t="shared" si="2265"/>
        <v>6.5785452005136469E-2</v>
      </c>
      <c r="N1954" s="19">
        <f t="shared" si="2266"/>
        <v>1.5179993050185239</v>
      </c>
      <c r="O1954" s="19">
        <f t="shared" si="2267"/>
        <v>6.0719972200740956E-2</v>
      </c>
      <c r="P1954" s="19">
        <f t="shared" si="2268"/>
        <v>0.12650542420587743</v>
      </c>
      <c r="Q1954" s="19">
        <f t="shared" si="2269"/>
        <v>0.78942542406163752</v>
      </c>
      <c r="R1954" s="19">
        <f t="shared" si="2270"/>
        <v>0.59201972895722432</v>
      </c>
      <c r="S1954" s="19">
        <f t="shared" si="2271"/>
        <v>1.3814451530188618</v>
      </c>
      <c r="T1954" s="19">
        <f t="shared" si="2272"/>
        <v>5.5257806120754475E-2</v>
      </c>
      <c r="U1954" s="21">
        <f t="shared" si="2273"/>
        <v>3.1626356051469351</v>
      </c>
    </row>
    <row r="1955" spans="1:21" ht="16" hidden="1" thickBot="1" x14ac:dyDescent="0.25">
      <c r="A1955" s="14">
        <v>2017</v>
      </c>
      <c r="B1955" s="15" t="s">
        <v>43</v>
      </c>
      <c r="C1955" s="16" t="s">
        <v>22</v>
      </c>
      <c r="D1955" s="16" t="str">
        <f t="shared" si="2262"/>
        <v>2017_2017 Sample Plot # 01_Avi</v>
      </c>
      <c r="E1955" s="17">
        <v>2.4700000000000002</v>
      </c>
      <c r="F1955" s="17">
        <f t="shared" si="2249"/>
        <v>0.8</v>
      </c>
      <c r="G1955" s="18">
        <v>80</v>
      </c>
      <c r="H1955" s="19">
        <f t="shared" si="2274"/>
        <v>0.98306810948440482</v>
      </c>
      <c r="I1955" s="20">
        <f t="shared" si="2250"/>
        <v>98.306810948440486</v>
      </c>
      <c r="J1955" s="36">
        <v>308.88</v>
      </c>
      <c r="K1955" s="19">
        <f t="shared" si="2263"/>
        <v>0.1841289209317617</v>
      </c>
      <c r="L1955" s="19">
        <f t="shared" si="2264"/>
        <v>1.5280195856967622</v>
      </c>
      <c r="M1955" s="19">
        <f t="shared" si="2265"/>
        <v>6.1120783427870494E-2</v>
      </c>
      <c r="N1955" s="19">
        <f t="shared" si="2266"/>
        <v>1.4103620775981116</v>
      </c>
      <c r="O1955" s="19">
        <f t="shared" si="2267"/>
        <v>5.6414483103924468E-2</v>
      </c>
      <c r="P1955" s="19">
        <f t="shared" si="2268"/>
        <v>0.11753526653179497</v>
      </c>
      <c r="Q1955" s="19">
        <f t="shared" si="2269"/>
        <v>0.73344940113444579</v>
      </c>
      <c r="R1955" s="19">
        <f t="shared" si="2270"/>
        <v>0.55004121026326358</v>
      </c>
      <c r="S1955" s="19">
        <f t="shared" si="2271"/>
        <v>1.2834906113977094</v>
      </c>
      <c r="T1955" s="19">
        <f t="shared" si="2272"/>
        <v>5.1339624455908381E-2</v>
      </c>
      <c r="U1955" s="21">
        <f t="shared" si="2273"/>
        <v>2.9383816632948738</v>
      </c>
    </row>
    <row r="1956" spans="1:21" ht="16" hidden="1" thickBot="1" x14ac:dyDescent="0.25">
      <c r="A1956" s="14">
        <v>2017</v>
      </c>
      <c r="B1956" s="15" t="s">
        <v>43</v>
      </c>
      <c r="C1956" s="16" t="s">
        <v>22</v>
      </c>
      <c r="D1956" s="16" t="str">
        <f t="shared" si="2262"/>
        <v>2017_2017 Sample Plot # 01_Avi</v>
      </c>
      <c r="E1956" s="17">
        <v>3.12</v>
      </c>
      <c r="F1956" s="17">
        <f t="shared" si="2249"/>
        <v>0.74</v>
      </c>
      <c r="G1956" s="18">
        <v>74</v>
      </c>
      <c r="H1956" s="19">
        <f t="shared" si="2274"/>
        <v>1.4849140674729475</v>
      </c>
      <c r="I1956" s="20">
        <f t="shared" si="2250"/>
        <v>148.49140674729475</v>
      </c>
      <c r="J1956" s="36">
        <v>466.56000000000006</v>
      </c>
      <c r="K1956" s="19">
        <f t="shared" si="2263"/>
        <v>0.5674408282195218</v>
      </c>
      <c r="L1956" s="19">
        <f t="shared" si="2264"/>
        <v>3.693523173933118</v>
      </c>
      <c r="M1956" s="19">
        <f t="shared" si="2265"/>
        <v>0.14774092695732471</v>
      </c>
      <c r="N1956" s="19">
        <f t="shared" si="2266"/>
        <v>3.409121889540268</v>
      </c>
      <c r="O1956" s="19">
        <f t="shared" si="2267"/>
        <v>0.1363648755816107</v>
      </c>
      <c r="P1956" s="19">
        <f t="shared" si="2268"/>
        <v>0.28410580253893541</v>
      </c>
      <c r="Q1956" s="19">
        <f t="shared" si="2269"/>
        <v>1.7728911234878966</v>
      </c>
      <c r="R1956" s="19">
        <f t="shared" si="2270"/>
        <v>1.3295575369207044</v>
      </c>
      <c r="S1956" s="19">
        <f t="shared" si="2271"/>
        <v>3.102448660408601</v>
      </c>
      <c r="T1956" s="19">
        <f t="shared" si="2272"/>
        <v>0.12409794641634404</v>
      </c>
      <c r="U1956" s="21">
        <f t="shared" si="2273"/>
        <v>7.1026450634733855</v>
      </c>
    </row>
    <row r="1957" spans="1:21" ht="16" hidden="1" thickBot="1" x14ac:dyDescent="0.25">
      <c r="A1957" s="14">
        <v>2017</v>
      </c>
      <c r="B1957" s="15" t="s">
        <v>43</v>
      </c>
      <c r="C1957" s="16" t="s">
        <v>22</v>
      </c>
      <c r="D1957" s="16" t="str">
        <f t="shared" si="2262"/>
        <v>2017_2017 Sample Plot # 01_Avi</v>
      </c>
      <c r="E1957" s="17">
        <v>2.98</v>
      </c>
      <c r="F1957" s="17">
        <f t="shared" si="2249"/>
        <v>0.48</v>
      </c>
      <c r="G1957" s="18">
        <v>48</v>
      </c>
      <c r="H1957" s="19">
        <f t="shared" si="2274"/>
        <v>0.9865054105665183</v>
      </c>
      <c r="I1957" s="20">
        <f t="shared" si="2250"/>
        <v>98.650541056651832</v>
      </c>
      <c r="J1957" s="36">
        <v>309.96000000000004</v>
      </c>
      <c r="K1957" s="19">
        <f t="shared" si="2263"/>
        <v>0.18737286904635342</v>
      </c>
      <c r="L1957" s="19">
        <f t="shared" si="2264"/>
        <v>1.5394758095881691</v>
      </c>
      <c r="M1957" s="19">
        <f t="shared" si="2265"/>
        <v>6.1579032383526765E-2</v>
      </c>
      <c r="N1957" s="19">
        <f t="shared" si="2266"/>
        <v>1.4209361722498801</v>
      </c>
      <c r="O1957" s="19">
        <f t="shared" si="2267"/>
        <v>5.6837446889995209E-2</v>
      </c>
      <c r="P1957" s="19">
        <f t="shared" si="2268"/>
        <v>0.11841647927352197</v>
      </c>
      <c r="Q1957" s="19">
        <f t="shared" si="2269"/>
        <v>0.73894838860232115</v>
      </c>
      <c r="R1957" s="19">
        <f t="shared" si="2270"/>
        <v>0.55416510717745326</v>
      </c>
      <c r="S1957" s="19">
        <f t="shared" si="2271"/>
        <v>1.2931134957797745</v>
      </c>
      <c r="T1957" s="19">
        <f t="shared" si="2272"/>
        <v>5.1724539831190984E-2</v>
      </c>
      <c r="U1957" s="21">
        <f t="shared" si="2273"/>
        <v>2.9604119818380492</v>
      </c>
    </row>
    <row r="1958" spans="1:21" ht="16" hidden="1" thickBot="1" x14ac:dyDescent="0.25">
      <c r="A1958" s="14">
        <v>2017</v>
      </c>
      <c r="B1958" s="15" t="s">
        <v>43</v>
      </c>
      <c r="C1958" s="16" t="s">
        <v>22</v>
      </c>
      <c r="D1958" s="16" t="str">
        <f t="shared" si="2262"/>
        <v>2017_2017 Sample Plot # 01_Avi</v>
      </c>
      <c r="E1958" s="17">
        <v>2.2999999999999998</v>
      </c>
      <c r="F1958" s="17">
        <f t="shared" si="2249"/>
        <v>0.75</v>
      </c>
      <c r="G1958" s="18">
        <v>75</v>
      </c>
      <c r="H1958" s="19">
        <f t="shared" si="2274"/>
        <v>0.4124761298535965</v>
      </c>
      <c r="I1958" s="20">
        <f t="shared" si="2250"/>
        <v>41.247612985359652</v>
      </c>
      <c r="J1958" s="36">
        <v>129.60000000000002</v>
      </c>
      <c r="K1958" s="19">
        <f t="shared" si="2263"/>
        <v>-0.62304652342247313</v>
      </c>
      <c r="L1958" s="19">
        <f t="shared" si="2264"/>
        <v>0.23820642791053273</v>
      </c>
      <c r="M1958" s="19">
        <f t="shared" si="2265"/>
        <v>9.5282571164213101E-3</v>
      </c>
      <c r="N1958" s="19">
        <f t="shared" si="2266"/>
        <v>0.21986453296142172</v>
      </c>
      <c r="O1958" s="19">
        <f t="shared" si="2267"/>
        <v>8.7945813184568695E-3</v>
      </c>
      <c r="P1958" s="19">
        <f t="shared" si="2268"/>
        <v>1.832283843487818E-2</v>
      </c>
      <c r="Q1958" s="19">
        <f t="shared" si="2269"/>
        <v>0.1143390853970557</v>
      </c>
      <c r="R1958" s="19">
        <f t="shared" si="2270"/>
        <v>8.5747167854954467E-2</v>
      </c>
      <c r="S1958" s="19">
        <f t="shared" si="2271"/>
        <v>0.20008625325201018</v>
      </c>
      <c r="T1958" s="19">
        <f t="shared" si="2272"/>
        <v>8.003450130080407E-3</v>
      </c>
      <c r="U1958" s="21">
        <f t="shared" si="2273"/>
        <v>0.45807096087195442</v>
      </c>
    </row>
    <row r="1959" spans="1:21" ht="16" hidden="1" thickBot="1" x14ac:dyDescent="0.25">
      <c r="A1959" s="14"/>
      <c r="B1959" s="15"/>
      <c r="C1959" s="16"/>
      <c r="D1959" s="16"/>
      <c r="E1959" s="17"/>
      <c r="F1959" s="17"/>
      <c r="G1959" s="18"/>
      <c r="H1959" s="19"/>
      <c r="I1959" s="20"/>
      <c r="J1959" s="19"/>
      <c r="K1959" s="19"/>
      <c r="L1959" s="19"/>
      <c r="M1959" s="19"/>
      <c r="N1959" s="19"/>
      <c r="O1959" s="19"/>
      <c r="P1959" s="19"/>
      <c r="Q1959" s="19"/>
      <c r="R1959" s="19"/>
      <c r="S1959" s="19"/>
      <c r="T1959" s="19"/>
      <c r="U1959" s="21"/>
    </row>
    <row r="1960" spans="1:21" ht="16" hidden="1" thickBot="1" x14ac:dyDescent="0.25">
      <c r="A1960" s="14"/>
      <c r="B1960" s="15"/>
      <c r="C1960" s="16"/>
      <c r="D1960" s="16"/>
      <c r="E1960" s="17"/>
      <c r="F1960" s="17"/>
      <c r="G1960" s="18"/>
      <c r="H1960" s="19"/>
      <c r="I1960" s="20"/>
      <c r="J1960" s="19"/>
      <c r="K1960" s="19"/>
      <c r="L1960" s="19"/>
      <c r="M1960" s="19"/>
      <c r="N1960" s="19"/>
      <c r="O1960" s="19"/>
      <c r="P1960" s="19"/>
      <c r="Q1960" s="19"/>
      <c r="R1960" s="19"/>
      <c r="S1960" s="19"/>
      <c r="T1960" s="19"/>
      <c r="U1960" s="21"/>
    </row>
    <row r="1961" spans="1:21" ht="16" hidden="1" thickBot="1" x14ac:dyDescent="0.25">
      <c r="A1961" s="14"/>
      <c r="B1961" s="15"/>
      <c r="C1961" s="16"/>
      <c r="D1961" s="16"/>
      <c r="E1961" s="17"/>
      <c r="F1961" s="17"/>
      <c r="G1961" s="18"/>
      <c r="H1961" s="19"/>
      <c r="I1961" s="20"/>
      <c r="J1961" s="19"/>
      <c r="K1961" s="19"/>
      <c r="L1961" s="19"/>
      <c r="M1961" s="19"/>
      <c r="N1961" s="19"/>
      <c r="O1961" s="19"/>
      <c r="P1961" s="19"/>
      <c r="Q1961" s="19"/>
      <c r="R1961" s="19"/>
      <c r="S1961" s="19"/>
      <c r="T1961" s="19"/>
      <c r="U1961" s="21"/>
    </row>
    <row r="1962" spans="1:21" ht="16" hidden="1" thickBot="1" x14ac:dyDescent="0.25">
      <c r="A1962" s="14"/>
      <c r="B1962" s="15"/>
      <c r="C1962" s="16"/>
      <c r="D1962" s="16"/>
      <c r="E1962" s="17"/>
      <c r="F1962" s="17"/>
      <c r="G1962" s="18"/>
      <c r="H1962" s="19"/>
      <c r="I1962" s="20"/>
      <c r="J1962" s="19"/>
      <c r="K1962" s="19"/>
      <c r="L1962" s="19"/>
      <c r="M1962" s="19"/>
      <c r="N1962" s="19"/>
      <c r="O1962" s="19"/>
      <c r="P1962" s="19"/>
      <c r="Q1962" s="19"/>
      <c r="R1962" s="19"/>
      <c r="S1962" s="19"/>
      <c r="T1962" s="19"/>
      <c r="U1962" s="21"/>
    </row>
    <row r="1963" spans="1:21" ht="16" hidden="1" thickBot="1" x14ac:dyDescent="0.25">
      <c r="A1963" s="14"/>
      <c r="B1963" s="15"/>
      <c r="C1963" s="16"/>
      <c r="D1963" s="16"/>
      <c r="E1963" s="17"/>
      <c r="F1963" s="17"/>
      <c r="G1963" s="18"/>
      <c r="H1963" s="19"/>
      <c r="I1963" s="20"/>
      <c r="J1963" s="19"/>
      <c r="K1963" s="19"/>
      <c r="L1963" s="19"/>
      <c r="M1963" s="19"/>
      <c r="N1963" s="19"/>
      <c r="O1963" s="19"/>
      <c r="P1963" s="19"/>
      <c r="Q1963" s="19"/>
      <c r="R1963" s="19"/>
      <c r="S1963" s="19"/>
      <c r="T1963" s="19"/>
      <c r="U1963" s="21"/>
    </row>
    <row r="1964" spans="1:21" ht="16" hidden="1" thickBot="1" x14ac:dyDescent="0.25">
      <c r="A1964" s="14"/>
      <c r="B1964" s="15"/>
      <c r="C1964" s="16"/>
      <c r="D1964" s="16"/>
      <c r="E1964" s="17"/>
      <c r="F1964" s="17"/>
      <c r="G1964" s="18"/>
      <c r="H1964" s="19"/>
      <c r="I1964" s="20"/>
      <c r="J1964" s="19"/>
      <c r="K1964" s="19"/>
      <c r="L1964" s="19"/>
      <c r="M1964" s="19"/>
      <c r="N1964" s="19"/>
      <c r="O1964" s="19"/>
      <c r="P1964" s="19"/>
      <c r="Q1964" s="19"/>
      <c r="R1964" s="19"/>
      <c r="S1964" s="19"/>
      <c r="T1964" s="19"/>
      <c r="U1964" s="21"/>
    </row>
    <row r="1965" spans="1:21" ht="16" hidden="1" thickBot="1" x14ac:dyDescent="0.25">
      <c r="A1965" s="14"/>
      <c r="B1965" s="15"/>
      <c r="C1965" s="16"/>
      <c r="D1965" s="16"/>
      <c r="E1965" s="17"/>
      <c r="F1965" s="17"/>
      <c r="G1965" s="18"/>
      <c r="H1965" s="19"/>
      <c r="I1965" s="20"/>
      <c r="J1965" s="19"/>
      <c r="K1965" s="19"/>
      <c r="L1965" s="19"/>
      <c r="M1965" s="19"/>
      <c r="N1965" s="19"/>
      <c r="O1965" s="19"/>
      <c r="P1965" s="19"/>
      <c r="Q1965" s="19"/>
      <c r="R1965" s="19"/>
      <c r="S1965" s="19"/>
      <c r="T1965" s="19"/>
      <c r="U1965" s="21"/>
    </row>
    <row r="1966" spans="1:21" ht="16" hidden="1" thickBot="1" x14ac:dyDescent="0.25">
      <c r="A1966" s="14"/>
      <c r="B1966" s="15"/>
      <c r="C1966" s="16"/>
      <c r="D1966" s="16"/>
      <c r="E1966" s="17"/>
      <c r="F1966" s="17"/>
      <c r="G1966" s="18"/>
      <c r="H1966" s="19"/>
      <c r="I1966" s="20"/>
      <c r="J1966" s="19"/>
      <c r="K1966" s="19"/>
      <c r="L1966" s="19"/>
      <c r="M1966" s="19"/>
      <c r="N1966" s="19"/>
      <c r="O1966" s="19"/>
      <c r="P1966" s="19"/>
      <c r="Q1966" s="19"/>
      <c r="R1966" s="19"/>
      <c r="S1966" s="19"/>
      <c r="T1966" s="19"/>
      <c r="U1966" s="21"/>
    </row>
    <row r="1967" spans="1:21" ht="16" hidden="1" thickBot="1" x14ac:dyDescent="0.25">
      <c r="A1967" s="14"/>
      <c r="B1967" s="15"/>
      <c r="C1967" s="16"/>
      <c r="D1967" s="16"/>
      <c r="E1967" s="17"/>
      <c r="F1967" s="17"/>
      <c r="G1967" s="18"/>
      <c r="H1967" s="19"/>
      <c r="I1967" s="20"/>
      <c r="J1967" s="19"/>
      <c r="K1967" s="19"/>
      <c r="L1967" s="19"/>
      <c r="M1967" s="19"/>
      <c r="N1967" s="19"/>
      <c r="O1967" s="19"/>
      <c r="P1967" s="19"/>
      <c r="Q1967" s="19"/>
      <c r="R1967" s="19"/>
      <c r="S1967" s="19"/>
      <c r="T1967" s="19"/>
      <c r="U1967" s="21"/>
    </row>
    <row r="1968" spans="1:21" ht="16" hidden="1" thickBot="1" x14ac:dyDescent="0.25">
      <c r="A1968" s="14"/>
      <c r="B1968" s="15"/>
      <c r="C1968" s="16"/>
      <c r="D1968" s="16"/>
      <c r="E1968" s="17"/>
      <c r="F1968" s="17"/>
      <c r="G1968" s="18"/>
      <c r="H1968" s="19"/>
      <c r="I1968" s="20"/>
      <c r="J1968" s="19"/>
      <c r="K1968" s="19"/>
      <c r="L1968" s="19"/>
      <c r="M1968" s="19"/>
      <c r="N1968" s="19"/>
      <c r="O1968" s="19"/>
      <c r="P1968" s="19"/>
      <c r="Q1968" s="19"/>
      <c r="R1968" s="19"/>
      <c r="S1968" s="19"/>
      <c r="T1968" s="19"/>
      <c r="U1968" s="21"/>
    </row>
    <row r="1969" spans="1:21" ht="16" hidden="1" thickBot="1" x14ac:dyDescent="0.25">
      <c r="A1969" s="14"/>
      <c r="B1969" s="15"/>
      <c r="C1969" s="16"/>
      <c r="D1969" s="16"/>
      <c r="E1969" s="17"/>
      <c r="F1969" s="17"/>
      <c r="G1969" s="18"/>
      <c r="H1969" s="19"/>
      <c r="I1969" s="20"/>
      <c r="J1969" s="19"/>
      <c r="K1969" s="19"/>
      <c r="L1969" s="19"/>
      <c r="M1969" s="19"/>
      <c r="N1969" s="19"/>
      <c r="O1969" s="19"/>
      <c r="P1969" s="19"/>
      <c r="Q1969" s="19"/>
      <c r="R1969" s="19"/>
      <c r="S1969" s="19"/>
      <c r="T1969" s="19"/>
      <c r="U1969" s="21"/>
    </row>
    <row r="1970" spans="1:21" ht="16" hidden="1" thickBot="1" x14ac:dyDescent="0.25">
      <c r="A1970" s="14"/>
      <c r="B1970" s="15"/>
      <c r="C1970" s="16"/>
      <c r="D1970" s="16"/>
      <c r="E1970" s="17"/>
      <c r="F1970" s="17"/>
      <c r="G1970" s="18"/>
      <c r="H1970" s="19"/>
      <c r="I1970" s="20"/>
      <c r="J1970" s="19"/>
      <c r="K1970" s="19"/>
      <c r="L1970" s="19"/>
      <c r="M1970" s="19"/>
      <c r="N1970" s="19"/>
      <c r="O1970" s="19"/>
      <c r="P1970" s="19"/>
      <c r="Q1970" s="19"/>
      <c r="R1970" s="19"/>
      <c r="S1970" s="19"/>
      <c r="T1970" s="19"/>
      <c r="U1970" s="21"/>
    </row>
    <row r="1971" spans="1:21" ht="16" hidden="1" thickBot="1" x14ac:dyDescent="0.25">
      <c r="A1971" s="14"/>
      <c r="B1971" s="15"/>
      <c r="C1971" s="16"/>
      <c r="D1971" s="16"/>
      <c r="E1971" s="17"/>
      <c r="F1971" s="17"/>
      <c r="G1971" s="18"/>
      <c r="H1971" s="19"/>
      <c r="I1971" s="20"/>
      <c r="J1971" s="19"/>
      <c r="K1971" s="19"/>
      <c r="L1971" s="19"/>
      <c r="M1971" s="19"/>
      <c r="N1971" s="19"/>
      <c r="O1971" s="19"/>
      <c r="P1971" s="19"/>
      <c r="Q1971" s="19"/>
      <c r="R1971" s="19"/>
      <c r="S1971" s="19"/>
      <c r="T1971" s="19"/>
      <c r="U1971" s="21"/>
    </row>
    <row r="1972" spans="1:21" ht="16" hidden="1" thickBot="1" x14ac:dyDescent="0.25">
      <c r="A1972" s="14"/>
      <c r="B1972" s="15"/>
      <c r="C1972" s="16"/>
      <c r="D1972" s="16"/>
      <c r="E1972" s="17"/>
      <c r="F1972" s="17"/>
      <c r="G1972" s="18"/>
      <c r="H1972" s="19"/>
      <c r="I1972" s="20"/>
      <c r="J1972" s="36"/>
      <c r="K1972" s="19"/>
      <c r="L1972" s="19"/>
      <c r="M1972" s="19"/>
      <c r="N1972" s="19"/>
      <c r="O1972" s="19"/>
      <c r="P1972" s="19"/>
      <c r="Q1972" s="19"/>
      <c r="R1972" s="19"/>
      <c r="S1972" s="19"/>
      <c r="T1972" s="19"/>
      <c r="U1972" s="21"/>
    </row>
    <row r="1973" spans="1:21" ht="16" hidden="1" thickBot="1" x14ac:dyDescent="0.25">
      <c r="A1973" s="14">
        <v>2017</v>
      </c>
      <c r="B1973" s="15" t="s">
        <v>43</v>
      </c>
      <c r="C1973" s="16" t="s">
        <v>22</v>
      </c>
      <c r="D1973" s="16" t="str">
        <f>A1973&amp;"_"&amp;B1973&amp;"_"&amp;C1973</f>
        <v>2017_2017 Sample Plot # 01_Avi</v>
      </c>
      <c r="E1973" s="17">
        <v>3.7</v>
      </c>
      <c r="F1973" s="17">
        <f t="shared" si="2249"/>
        <v>2</v>
      </c>
      <c r="G1973" s="18">
        <v>200</v>
      </c>
      <c r="H1973" s="19">
        <f t="shared" si="2274"/>
        <v>0.68746021642266075</v>
      </c>
      <c r="I1973" s="20">
        <f t="shared" si="2250"/>
        <v>68.746021642266072</v>
      </c>
      <c r="J1973" s="36">
        <v>216</v>
      </c>
      <c r="K1973" s="19">
        <f t="shared" ref="K1973:K1977" si="2275">2.14*(LOG(H1973,10))+0.2</f>
        <v>-0.14829019924347053</v>
      </c>
      <c r="L1973" s="19">
        <f t="shared" ref="L1973:L1977" si="2276">10^K1973</f>
        <v>0.71073843351627819</v>
      </c>
      <c r="M1973" s="19">
        <f t="shared" si="2227"/>
        <v>2.8429537340651127E-2</v>
      </c>
      <c r="N1973" s="19">
        <f t="shared" ref="N1973:N1977" si="2277">0.923*L1973</f>
        <v>0.6560115741355248</v>
      </c>
      <c r="O1973" s="19">
        <f t="shared" si="2229"/>
        <v>2.6240462965420992E-2</v>
      </c>
      <c r="P1973" s="19">
        <f t="shared" si="2230"/>
        <v>5.4670000306072122E-2</v>
      </c>
      <c r="Q1973" s="19">
        <f t="shared" si="2231"/>
        <v>0.34115444808781353</v>
      </c>
      <c r="R1973" s="19">
        <f t="shared" si="2232"/>
        <v>0.25584451391285468</v>
      </c>
      <c r="S1973" s="19">
        <f t="shared" si="2233"/>
        <v>0.59699896200066815</v>
      </c>
      <c r="T1973" s="19">
        <f t="shared" si="2234"/>
        <v>2.3879958480026726E-2</v>
      </c>
      <c r="U1973" s="21">
        <f t="shared" si="2235"/>
        <v>1.3667500076518029</v>
      </c>
    </row>
    <row r="1974" spans="1:21" ht="16" hidden="1" thickBot="1" x14ac:dyDescent="0.25">
      <c r="A1974" s="14">
        <v>2017</v>
      </c>
      <c r="B1974" s="15" t="s">
        <v>43</v>
      </c>
      <c r="C1974" s="16" t="s">
        <v>22</v>
      </c>
      <c r="D1974" s="16" t="str">
        <f>A1974&amp;"_"&amp;B1974&amp;"_"&amp;C1974</f>
        <v>2017_2017 Sample Plot # 01_Avi</v>
      </c>
      <c r="E1974" s="17">
        <v>3.11</v>
      </c>
      <c r="F1974" s="17">
        <f t="shared" si="2249"/>
        <v>0.75</v>
      </c>
      <c r="G1974" s="18">
        <v>75</v>
      </c>
      <c r="H1974" s="19">
        <f t="shared" si="2274"/>
        <v>1.2236791852323361</v>
      </c>
      <c r="I1974" s="20">
        <f t="shared" si="2250"/>
        <v>122.36791852323361</v>
      </c>
      <c r="J1974" s="36">
        <v>384.48</v>
      </c>
      <c r="K1974" s="19">
        <f t="shared" si="2275"/>
        <v>0.38760860569756256</v>
      </c>
      <c r="L1974" s="19">
        <f t="shared" si="2276"/>
        <v>2.4412294793944374</v>
      </c>
      <c r="M1974" s="19">
        <f t="shared" si="2227"/>
        <v>9.7649179175777492E-2</v>
      </c>
      <c r="N1974" s="19">
        <f t="shared" si="2277"/>
        <v>2.2532548094810658</v>
      </c>
      <c r="O1974" s="19">
        <f t="shared" si="2229"/>
        <v>9.0130192379242635E-2</v>
      </c>
      <c r="P1974" s="19">
        <f t="shared" si="2230"/>
        <v>0.18777937155502011</v>
      </c>
      <c r="Q1974" s="19">
        <f t="shared" si="2231"/>
        <v>1.17179015010933</v>
      </c>
      <c r="R1974" s="19">
        <f t="shared" si="2232"/>
        <v>0.87876937569761571</v>
      </c>
      <c r="S1974" s="19">
        <f t="shared" si="2233"/>
        <v>2.0505595258069458</v>
      </c>
      <c r="T1974" s="19">
        <f t="shared" si="2234"/>
        <v>8.2022381032277838E-2</v>
      </c>
      <c r="U1974" s="21">
        <f t="shared" si="2235"/>
        <v>4.6944842888755032</v>
      </c>
    </row>
    <row r="1975" spans="1:21" ht="16" hidden="1" thickBot="1" x14ac:dyDescent="0.25">
      <c r="A1975" s="14">
        <v>2017</v>
      </c>
      <c r="B1975" s="15" t="s">
        <v>43</v>
      </c>
      <c r="C1975" s="16" t="s">
        <v>22</v>
      </c>
      <c r="D1975" s="16" t="str">
        <f>A1975&amp;"_"&amp;B1975&amp;"_"&amp;C1975</f>
        <v>2017_2017 Sample Plot # 01_Avi</v>
      </c>
      <c r="E1975" s="17">
        <v>2.2000000000000002</v>
      </c>
      <c r="F1975" s="17">
        <f t="shared" si="2249"/>
        <v>0.85</v>
      </c>
      <c r="G1975" s="18">
        <v>85</v>
      </c>
      <c r="H1975" s="19">
        <f t="shared" si="2274"/>
        <v>0.68746021642266075</v>
      </c>
      <c r="I1975" s="20">
        <f t="shared" si="2250"/>
        <v>68.746021642266072</v>
      </c>
      <c r="J1975" s="36">
        <v>216</v>
      </c>
      <c r="K1975" s="19">
        <f t="shared" si="2275"/>
        <v>-0.14829019924347053</v>
      </c>
      <c r="L1975" s="19">
        <f t="shared" si="2276"/>
        <v>0.71073843351627819</v>
      </c>
      <c r="M1975" s="19">
        <f t="shared" si="2227"/>
        <v>2.8429537340651127E-2</v>
      </c>
      <c r="N1975" s="19">
        <f t="shared" si="2277"/>
        <v>0.6560115741355248</v>
      </c>
      <c r="O1975" s="19">
        <f t="shared" si="2229"/>
        <v>2.6240462965420992E-2</v>
      </c>
      <c r="P1975" s="19">
        <f t="shared" si="2230"/>
        <v>5.4670000306072122E-2</v>
      </c>
      <c r="Q1975" s="19">
        <f t="shared" si="2231"/>
        <v>0.34115444808781353</v>
      </c>
      <c r="R1975" s="19">
        <f t="shared" si="2232"/>
        <v>0.25584451391285468</v>
      </c>
      <c r="S1975" s="19">
        <f t="shared" si="2233"/>
        <v>0.59699896200066815</v>
      </c>
      <c r="T1975" s="19">
        <f t="shared" si="2234"/>
        <v>2.3879958480026726E-2</v>
      </c>
      <c r="U1975" s="21">
        <f t="shared" si="2235"/>
        <v>1.3667500076518029</v>
      </c>
    </row>
    <row r="1976" spans="1:21" ht="16" hidden="1" thickBot="1" x14ac:dyDescent="0.25">
      <c r="A1976" s="14">
        <v>2017</v>
      </c>
      <c r="B1976" s="15" t="s">
        <v>43</v>
      </c>
      <c r="C1976" s="16" t="s">
        <v>22</v>
      </c>
      <c r="D1976" s="16" t="str">
        <f>A1976&amp;"_"&amp;B1976&amp;"_"&amp;C1976</f>
        <v>2017_2017 Sample Plot # 01_Avi</v>
      </c>
      <c r="E1976" s="17">
        <v>2.7</v>
      </c>
      <c r="F1976" s="17">
        <f t="shared" si="2249"/>
        <v>0.95</v>
      </c>
      <c r="G1976" s="18">
        <v>95</v>
      </c>
      <c r="H1976" s="19">
        <f t="shared" si="2274"/>
        <v>0.51559516231699554</v>
      </c>
      <c r="I1976" s="20">
        <f t="shared" si="2250"/>
        <v>51.559516231699554</v>
      </c>
      <c r="J1976" s="36">
        <v>162</v>
      </c>
      <c r="K1976" s="19">
        <f t="shared" si="2275"/>
        <v>-0.41565909558523245</v>
      </c>
      <c r="L1976" s="19">
        <f t="shared" si="2276"/>
        <v>0.38400855912225462</v>
      </c>
      <c r="M1976" s="19">
        <f t="shared" si="2227"/>
        <v>1.5360342364890185E-2</v>
      </c>
      <c r="N1976" s="19">
        <f t="shared" si="2277"/>
        <v>0.35443990006984105</v>
      </c>
      <c r="O1976" s="19">
        <f t="shared" si="2229"/>
        <v>1.4177596002793643E-2</v>
      </c>
      <c r="P1976" s="19">
        <f t="shared" si="2230"/>
        <v>2.9537938367683828E-2</v>
      </c>
      <c r="Q1976" s="19">
        <f t="shared" si="2231"/>
        <v>0.18432410837868221</v>
      </c>
      <c r="R1976" s="19">
        <f t="shared" si="2232"/>
        <v>0.13823156102723802</v>
      </c>
      <c r="S1976" s="19">
        <f t="shared" si="2233"/>
        <v>0.32255566940592023</v>
      </c>
      <c r="T1976" s="19">
        <f t="shared" si="2234"/>
        <v>1.2902226776236808E-2</v>
      </c>
      <c r="U1976" s="21">
        <f t="shared" si="2235"/>
        <v>0.73844845919209567</v>
      </c>
    </row>
    <row r="1977" spans="1:21" ht="16" hidden="1" thickBot="1" x14ac:dyDescent="0.25">
      <c r="A1977" s="14">
        <v>2017</v>
      </c>
      <c r="B1977" s="15" t="s">
        <v>43</v>
      </c>
      <c r="C1977" s="16" t="s">
        <v>22</v>
      </c>
      <c r="D1977" s="16" t="str">
        <f>A1977&amp;"_"&amp;B1977&amp;"_"&amp;C1977</f>
        <v>2017_2017 Sample Plot # 01_Avi</v>
      </c>
      <c r="E1977" s="17">
        <v>2.35</v>
      </c>
      <c r="F1977" s="17">
        <f t="shared" si="2249"/>
        <v>0.72</v>
      </c>
      <c r="G1977" s="18">
        <v>72</v>
      </c>
      <c r="H1977" s="19">
        <f t="shared" si="2274"/>
        <v>0.95556970082749837</v>
      </c>
      <c r="I1977" s="20">
        <f t="shared" si="2250"/>
        <v>95.556970082749842</v>
      </c>
      <c r="J1977" s="36">
        <v>300.24</v>
      </c>
      <c r="K1977" s="19">
        <f t="shared" si="2275"/>
        <v>0.15776147330029289</v>
      </c>
      <c r="L1977" s="19">
        <f t="shared" si="2276"/>
        <v>1.4380085667252709</v>
      </c>
      <c r="M1977" s="19">
        <f t="shared" si="2227"/>
        <v>5.7520342669010835E-2</v>
      </c>
      <c r="N1977" s="19">
        <f t="shared" si="2277"/>
        <v>1.3272819070874251</v>
      </c>
      <c r="O1977" s="19">
        <f t="shared" si="2229"/>
        <v>5.3091276283497003E-2</v>
      </c>
      <c r="P1977" s="19">
        <f t="shared" si="2230"/>
        <v>0.11061161895250785</v>
      </c>
      <c r="Q1977" s="19">
        <f t="shared" si="2231"/>
        <v>0.69024411202812996</v>
      </c>
      <c r="R1977" s="19">
        <f t="shared" si="2232"/>
        <v>0.51763994376409583</v>
      </c>
      <c r="S1977" s="19">
        <f t="shared" si="2233"/>
        <v>1.2078840557922259</v>
      </c>
      <c r="T1977" s="19">
        <f t="shared" si="2234"/>
        <v>4.8315362231689037E-2</v>
      </c>
      <c r="U1977" s="21">
        <f t="shared" si="2235"/>
        <v>2.765290473812696</v>
      </c>
    </row>
    <row r="1978" spans="1:21" ht="16" hidden="1" thickBot="1" x14ac:dyDescent="0.25">
      <c r="A1978" s="14"/>
      <c r="B1978" s="15"/>
      <c r="C1978" s="16"/>
      <c r="D1978" s="16"/>
      <c r="E1978" s="17"/>
      <c r="F1978" s="17"/>
      <c r="G1978" s="18"/>
      <c r="H1978" s="19"/>
      <c r="I1978" s="20"/>
      <c r="J1978" s="36"/>
      <c r="K1978" s="19"/>
      <c r="L1978" s="19"/>
      <c r="M1978" s="19"/>
      <c r="N1978" s="19"/>
      <c r="O1978" s="19"/>
      <c r="P1978" s="19"/>
      <c r="Q1978" s="19"/>
      <c r="R1978" s="19"/>
      <c r="S1978" s="19"/>
      <c r="T1978" s="19"/>
      <c r="U1978" s="21"/>
    </row>
    <row r="1979" spans="1:21" ht="16" hidden="1" thickBot="1" x14ac:dyDescent="0.25">
      <c r="A1979" s="14">
        <v>2017</v>
      </c>
      <c r="B1979" s="15" t="s">
        <v>43</v>
      </c>
      <c r="C1979" s="16" t="s">
        <v>22</v>
      </c>
      <c r="D1979" s="16" t="str">
        <f>A1979&amp;"_"&amp;B1979&amp;"_"&amp;C1979</f>
        <v>2017_2017 Sample Plot # 01_Avi</v>
      </c>
      <c r="E1979" s="17">
        <v>2.9</v>
      </c>
      <c r="F1979" s="17">
        <f t="shared" si="2249"/>
        <v>1.6</v>
      </c>
      <c r="G1979" s="18">
        <v>160</v>
      </c>
      <c r="H1979" s="19">
        <f t="shared" si="2274"/>
        <v>0.72183322724379384</v>
      </c>
      <c r="I1979" s="20">
        <f t="shared" si="2250"/>
        <v>72.18332272437938</v>
      </c>
      <c r="J1979" s="36">
        <v>226.8</v>
      </c>
      <c r="K1979" s="19">
        <f t="shared" ref="K1979:K1981" si="2278">2.14*(LOG(H1979,10))+0.2</f>
        <v>-0.10294509923380296</v>
      </c>
      <c r="L1979" s="19">
        <f t="shared" ref="L1979:L1981" si="2279">10^K1979</f>
        <v>0.78895984663705765</v>
      </c>
      <c r="M1979" s="19">
        <f t="shared" ref="M1979:M1981" si="2280">L1979*40/1000</f>
        <v>3.1558393865482308E-2</v>
      </c>
      <c r="N1979" s="19">
        <f t="shared" ref="N1979:N1981" si="2281">0.923*L1979</f>
        <v>0.72820993844600423</v>
      </c>
      <c r="O1979" s="19">
        <f t="shared" ref="O1979:O1981" si="2282">N1979*40/1000</f>
        <v>2.9128397537840169E-2</v>
      </c>
      <c r="P1979" s="19">
        <f t="shared" ref="P1979:P1981" si="2283">M1979+O1979</f>
        <v>6.0686791403322476E-2</v>
      </c>
      <c r="Q1979" s="19">
        <f t="shared" ref="Q1979:Q1981" si="2284">L1979*0.48</f>
        <v>0.37870072638578767</v>
      </c>
      <c r="R1979" s="19">
        <f t="shared" ref="R1979:R1981" si="2285">N1979*0.39</f>
        <v>0.28400187599394167</v>
      </c>
      <c r="S1979" s="19">
        <f t="shared" ref="S1979:S1981" si="2286">R1979+Q1979</f>
        <v>0.66270260237972933</v>
      </c>
      <c r="T1979" s="19">
        <f t="shared" ref="T1979:T1981" si="2287">S1979*40/1000</f>
        <v>2.6508104095189174E-2</v>
      </c>
      <c r="U1979" s="21">
        <f t="shared" ref="U1979:U1981" si="2288">(L1979+N1979)</f>
        <v>1.5171697850830619</v>
      </c>
    </row>
    <row r="1980" spans="1:21" ht="16" hidden="1" thickBot="1" x14ac:dyDescent="0.25">
      <c r="A1980" s="14">
        <v>2017</v>
      </c>
      <c r="B1980" s="15" t="s">
        <v>43</v>
      </c>
      <c r="C1980" s="16" t="s">
        <v>22</v>
      </c>
      <c r="D1980" s="16" t="str">
        <f>A1980&amp;"_"&amp;B1980&amp;"_"&amp;C1980</f>
        <v>2017_2017 Sample Plot # 01_Avi</v>
      </c>
      <c r="E1980" s="17">
        <v>2.7</v>
      </c>
      <c r="F1980" s="17">
        <f t="shared" si="2249"/>
        <v>0.95</v>
      </c>
      <c r="G1980" s="18">
        <v>95</v>
      </c>
      <c r="H1980" s="19">
        <f t="shared" si="2274"/>
        <v>0.4124761298535965</v>
      </c>
      <c r="I1980" s="20">
        <f t="shared" si="2250"/>
        <v>41.247612985359652</v>
      </c>
      <c r="J1980" s="36">
        <v>129.60000000000002</v>
      </c>
      <c r="K1980" s="19">
        <f t="shared" si="2278"/>
        <v>-0.62304652342247313</v>
      </c>
      <c r="L1980" s="19">
        <f t="shared" si="2279"/>
        <v>0.23820642791053273</v>
      </c>
      <c r="M1980" s="19">
        <f t="shared" si="2280"/>
        <v>9.5282571164213101E-3</v>
      </c>
      <c r="N1980" s="19">
        <f t="shared" si="2281"/>
        <v>0.21986453296142172</v>
      </c>
      <c r="O1980" s="19">
        <f t="shared" si="2282"/>
        <v>8.7945813184568695E-3</v>
      </c>
      <c r="P1980" s="19">
        <f t="shared" si="2283"/>
        <v>1.832283843487818E-2</v>
      </c>
      <c r="Q1980" s="19">
        <f t="shared" si="2284"/>
        <v>0.1143390853970557</v>
      </c>
      <c r="R1980" s="19">
        <f t="shared" si="2285"/>
        <v>8.5747167854954467E-2</v>
      </c>
      <c r="S1980" s="19">
        <f t="shared" si="2286"/>
        <v>0.20008625325201018</v>
      </c>
      <c r="T1980" s="19">
        <f t="shared" si="2287"/>
        <v>8.003450130080407E-3</v>
      </c>
      <c r="U1980" s="21">
        <f t="shared" si="2288"/>
        <v>0.45807096087195442</v>
      </c>
    </row>
    <row r="1981" spans="1:21" ht="16" hidden="1" thickBot="1" x14ac:dyDescent="0.25">
      <c r="A1981" s="14">
        <v>2017</v>
      </c>
      <c r="B1981" s="15" t="s">
        <v>43</v>
      </c>
      <c r="C1981" s="16" t="s">
        <v>22</v>
      </c>
      <c r="D1981" s="16" t="str">
        <f>A1981&amp;"_"&amp;B1981&amp;"_"&amp;C1981</f>
        <v>2017_2017 Sample Plot # 01_Avi</v>
      </c>
      <c r="E1981" s="17">
        <v>2.6</v>
      </c>
      <c r="F1981" s="17">
        <f t="shared" si="2249"/>
        <v>1.2</v>
      </c>
      <c r="G1981" s="18">
        <v>120</v>
      </c>
      <c r="H1981" s="19">
        <f t="shared" si="2274"/>
        <v>0.44684914067472953</v>
      </c>
      <c r="I1981" s="20">
        <f t="shared" si="2250"/>
        <v>44.684914067472953</v>
      </c>
      <c r="J1981" s="36">
        <v>140.4</v>
      </c>
      <c r="K1981" s="19">
        <f t="shared" si="2278"/>
        <v>-0.54865561602775959</v>
      </c>
      <c r="L1981" s="19">
        <f t="shared" si="2279"/>
        <v>0.28271209179828133</v>
      </c>
      <c r="M1981" s="19">
        <f t="shared" si="2280"/>
        <v>1.1308483671931253E-2</v>
      </c>
      <c r="N1981" s="19">
        <f t="shared" si="2281"/>
        <v>0.26094326072981366</v>
      </c>
      <c r="O1981" s="19">
        <f t="shared" si="2282"/>
        <v>1.0437730429192547E-2</v>
      </c>
      <c r="P1981" s="19">
        <f t="shared" si="2283"/>
        <v>2.17462141011238E-2</v>
      </c>
      <c r="Q1981" s="19">
        <f t="shared" si="2284"/>
        <v>0.13570180406317503</v>
      </c>
      <c r="R1981" s="19">
        <f t="shared" si="2285"/>
        <v>0.10176787168462734</v>
      </c>
      <c r="S1981" s="19">
        <f t="shared" si="2286"/>
        <v>0.23746967574780237</v>
      </c>
      <c r="T1981" s="19">
        <f t="shared" si="2287"/>
        <v>9.4987870299120935E-3</v>
      </c>
      <c r="U1981" s="21">
        <f t="shared" si="2288"/>
        <v>0.54365535252809494</v>
      </c>
    </row>
    <row r="1982" spans="1:21" ht="16" hidden="1" thickBot="1" x14ac:dyDescent="0.25">
      <c r="A1982" s="14"/>
      <c r="B1982" s="15"/>
      <c r="C1982" s="16"/>
      <c r="D1982" s="16"/>
      <c r="E1982" s="17"/>
      <c r="F1982" s="17"/>
      <c r="G1982" s="18"/>
      <c r="H1982" s="19"/>
      <c r="I1982" s="20"/>
      <c r="J1982" s="36"/>
      <c r="K1982" s="19"/>
      <c r="L1982" s="19"/>
      <c r="M1982" s="19"/>
      <c r="N1982" s="19"/>
      <c r="O1982" s="19"/>
      <c r="P1982" s="19"/>
      <c r="Q1982" s="19"/>
      <c r="R1982" s="19"/>
      <c r="S1982" s="19"/>
      <c r="T1982" s="19"/>
      <c r="U1982" s="21"/>
    </row>
    <row r="1983" spans="1:21" ht="16" hidden="1" thickBot="1" x14ac:dyDescent="0.25">
      <c r="A1983" s="14">
        <v>2017</v>
      </c>
      <c r="B1983" s="15" t="s">
        <v>43</v>
      </c>
      <c r="C1983" s="16" t="s">
        <v>22</v>
      </c>
      <c r="D1983" s="16" t="str">
        <f t="shared" ref="D1983:D1991" si="2289">A1983&amp;"_"&amp;B1983&amp;"_"&amp;C1983</f>
        <v>2017_2017 Sample Plot # 01_Avi</v>
      </c>
      <c r="E1983" s="17">
        <v>2.6</v>
      </c>
      <c r="F1983" s="17">
        <f t="shared" si="2249"/>
        <v>1.05</v>
      </c>
      <c r="G1983" s="18">
        <v>105</v>
      </c>
      <c r="H1983" s="19">
        <f t="shared" si="2274"/>
        <v>0.68746021642266075</v>
      </c>
      <c r="I1983" s="20">
        <f t="shared" si="2250"/>
        <v>68.746021642266072</v>
      </c>
      <c r="J1983" s="36">
        <v>216</v>
      </c>
      <c r="K1983" s="19">
        <f t="shared" ref="K1983:K1991" si="2290">2.14*(LOG(H1983,10))+0.2</f>
        <v>-0.14829019924347053</v>
      </c>
      <c r="L1983" s="19">
        <f t="shared" ref="L1983:L1991" si="2291">10^K1983</f>
        <v>0.71073843351627819</v>
      </c>
      <c r="M1983" s="19">
        <f t="shared" ref="M1983:M1991" si="2292">L1983*40/1000</f>
        <v>2.8429537340651127E-2</v>
      </c>
      <c r="N1983" s="19">
        <f t="shared" ref="N1983:N1991" si="2293">0.923*L1983</f>
        <v>0.6560115741355248</v>
      </c>
      <c r="O1983" s="19">
        <f t="shared" ref="O1983:O2041" si="2294">N1983*40/1000</f>
        <v>2.6240462965420992E-2</v>
      </c>
      <c r="P1983" s="19">
        <f t="shared" ref="P1983:P2041" si="2295">M1983+O1983</f>
        <v>5.4670000306072122E-2</v>
      </c>
      <c r="Q1983" s="19">
        <f t="shared" ref="Q1983:Q1991" si="2296">L1983*0.48</f>
        <v>0.34115444808781353</v>
      </c>
      <c r="R1983" s="19">
        <f t="shared" ref="R1983:R2041" si="2297">N1983*0.39</f>
        <v>0.25584451391285468</v>
      </c>
      <c r="S1983" s="19">
        <f t="shared" ref="S1983:S2041" si="2298">R1983+Q1983</f>
        <v>0.59699896200066815</v>
      </c>
      <c r="T1983" s="19">
        <f t="shared" ref="T1983:T2041" si="2299">S1983*40/1000</f>
        <v>2.3879958480026726E-2</v>
      </c>
      <c r="U1983" s="21">
        <f t="shared" ref="U1983:U1991" si="2300">(L1983+N1983)</f>
        <v>1.3667500076518029</v>
      </c>
    </row>
    <row r="1984" spans="1:21" ht="16" hidden="1" thickBot="1" x14ac:dyDescent="0.25">
      <c r="A1984" s="14">
        <v>2017</v>
      </c>
      <c r="B1984" s="15" t="s">
        <v>43</v>
      </c>
      <c r="C1984" s="16" t="s">
        <v>22</v>
      </c>
      <c r="D1984" s="16" t="str">
        <f t="shared" si="2289"/>
        <v>2017_2017 Sample Plot # 01_Avi</v>
      </c>
      <c r="E1984" s="17">
        <v>3.1</v>
      </c>
      <c r="F1984" s="17">
        <f t="shared" si="2249"/>
        <v>1.8</v>
      </c>
      <c r="G1984" s="18">
        <v>180</v>
      </c>
      <c r="H1984" s="19">
        <f t="shared" si="2274"/>
        <v>0.82495225970719299</v>
      </c>
      <c r="I1984" s="20">
        <f t="shared" si="2250"/>
        <v>82.495225970719304</v>
      </c>
      <c r="J1984" s="36">
        <v>259.20000000000005</v>
      </c>
      <c r="K1984" s="19">
        <f t="shared" si="2290"/>
        <v>2.1157667298446731E-2</v>
      </c>
      <c r="L1984" s="19">
        <f t="shared" si="2291"/>
        <v>1.0499235261972366</v>
      </c>
      <c r="M1984" s="19">
        <f t="shared" si="2292"/>
        <v>4.1996941047889466E-2</v>
      </c>
      <c r="N1984" s="19">
        <f t="shared" si="2293"/>
        <v>0.96907941468004943</v>
      </c>
      <c r="O1984" s="19">
        <f t="shared" si="2294"/>
        <v>3.8763176587201978E-2</v>
      </c>
      <c r="P1984" s="19">
        <f t="shared" si="2295"/>
        <v>8.0760117635091444E-2</v>
      </c>
      <c r="Q1984" s="19">
        <f t="shared" si="2296"/>
        <v>0.50396329257467354</v>
      </c>
      <c r="R1984" s="19">
        <f t="shared" si="2297"/>
        <v>0.37794097172521929</v>
      </c>
      <c r="S1984" s="19">
        <f t="shared" si="2298"/>
        <v>0.88190426429989288</v>
      </c>
      <c r="T1984" s="19">
        <f t="shared" si="2299"/>
        <v>3.527617057199571E-2</v>
      </c>
      <c r="U1984" s="21">
        <f t="shared" si="2300"/>
        <v>2.0190029408772858</v>
      </c>
    </row>
    <row r="1985" spans="1:21" ht="16" hidden="1" thickBot="1" x14ac:dyDescent="0.25">
      <c r="A1985" s="14">
        <v>2017</v>
      </c>
      <c r="B1985" s="15" t="s">
        <v>43</v>
      </c>
      <c r="C1985" s="16" t="s">
        <v>22</v>
      </c>
      <c r="D1985" s="16" t="str">
        <f t="shared" si="2289"/>
        <v>2017_2017 Sample Plot # 01_Avi</v>
      </c>
      <c r="E1985" s="17">
        <v>2.1</v>
      </c>
      <c r="F1985" s="17">
        <f t="shared" si="2249"/>
        <v>0.82</v>
      </c>
      <c r="G1985" s="18">
        <v>82</v>
      </c>
      <c r="H1985" s="19">
        <f t="shared" si="2274"/>
        <v>0.94869509866327195</v>
      </c>
      <c r="I1985" s="20">
        <f t="shared" si="2250"/>
        <v>94.869509866327192</v>
      </c>
      <c r="J1985" s="36">
        <v>298.08000000000004</v>
      </c>
      <c r="K1985" s="19">
        <f t="shared" si="2290"/>
        <v>0.15105104565517574</v>
      </c>
      <c r="L1985" s="19">
        <f t="shared" si="2291"/>
        <v>1.415960197840511</v>
      </c>
      <c r="M1985" s="19">
        <f t="shared" si="2292"/>
        <v>5.6638407913620438E-2</v>
      </c>
      <c r="N1985" s="19">
        <f t="shared" si="2293"/>
        <v>1.3069312626067917</v>
      </c>
      <c r="O1985" s="19">
        <f t="shared" si="2294"/>
        <v>5.227725050427167E-2</v>
      </c>
      <c r="P1985" s="19">
        <f t="shared" si="2295"/>
        <v>0.10891565841789211</v>
      </c>
      <c r="Q1985" s="19">
        <f t="shared" si="2296"/>
        <v>0.67966089496344528</v>
      </c>
      <c r="R1985" s="19">
        <f t="shared" si="2297"/>
        <v>0.50970319241664874</v>
      </c>
      <c r="S1985" s="19">
        <f t="shared" si="2298"/>
        <v>1.1893640873800941</v>
      </c>
      <c r="T1985" s="19">
        <f t="shared" si="2299"/>
        <v>4.757456349520376E-2</v>
      </c>
      <c r="U1985" s="21">
        <f t="shared" si="2300"/>
        <v>2.7228914604473027</v>
      </c>
    </row>
    <row r="1986" spans="1:21" ht="16" hidden="1" thickBot="1" x14ac:dyDescent="0.25">
      <c r="A1986" s="14">
        <v>2017</v>
      </c>
      <c r="B1986" s="15" t="s">
        <v>43</v>
      </c>
      <c r="C1986" s="16" t="s">
        <v>22</v>
      </c>
      <c r="D1986" s="16" t="str">
        <f t="shared" si="2289"/>
        <v>2017_2017 Sample Plot # 01_Avi</v>
      </c>
      <c r="E1986" s="17">
        <v>2.5299999999999998</v>
      </c>
      <c r="F1986" s="17">
        <f t="shared" si="2249"/>
        <v>0.62</v>
      </c>
      <c r="G1986" s="18">
        <v>62</v>
      </c>
      <c r="H1986" s="19">
        <f t="shared" si="2274"/>
        <v>1.0002546148949714</v>
      </c>
      <c r="I1986" s="20">
        <f t="shared" si="2250"/>
        <v>100.02546148949715</v>
      </c>
      <c r="J1986" s="36">
        <v>314.28000000000003</v>
      </c>
      <c r="K1986" s="19">
        <f t="shared" si="2290"/>
        <v>0.2002366064654513</v>
      </c>
      <c r="L1986" s="19">
        <f t="shared" si="2291"/>
        <v>1.5857568878583517</v>
      </c>
      <c r="M1986" s="19">
        <f t="shared" si="2292"/>
        <v>6.343027551433407E-2</v>
      </c>
      <c r="N1986" s="19">
        <f t="shared" si="2293"/>
        <v>1.4636536074932587</v>
      </c>
      <c r="O1986" s="19">
        <f t="shared" si="2294"/>
        <v>5.8546144299730346E-2</v>
      </c>
      <c r="P1986" s="19">
        <f t="shared" si="2295"/>
        <v>0.12197641981406442</v>
      </c>
      <c r="Q1986" s="19">
        <f t="shared" si="2296"/>
        <v>0.76116330617200878</v>
      </c>
      <c r="R1986" s="19">
        <f t="shared" si="2297"/>
        <v>0.57082490692237087</v>
      </c>
      <c r="S1986" s="19">
        <f t="shared" si="2298"/>
        <v>1.3319882130943796</v>
      </c>
      <c r="T1986" s="19">
        <f t="shared" si="2299"/>
        <v>5.3279528523775183E-2</v>
      </c>
      <c r="U1986" s="21">
        <f t="shared" si="2300"/>
        <v>3.0494104953516104</v>
      </c>
    </row>
    <row r="1987" spans="1:21" ht="16" hidden="1" thickBot="1" x14ac:dyDescent="0.25">
      <c r="A1987" s="14">
        <v>2017</v>
      </c>
      <c r="B1987" s="15" t="s">
        <v>43</v>
      </c>
      <c r="C1987" s="16" t="s">
        <v>22</v>
      </c>
      <c r="D1987" s="16" t="str">
        <f t="shared" si="2289"/>
        <v>2017_2017 Sample Plot # 01_Avi</v>
      </c>
      <c r="E1987" s="17">
        <v>2.96</v>
      </c>
      <c r="F1987" s="17">
        <f t="shared" si="2249"/>
        <v>0.95</v>
      </c>
      <c r="G1987" s="18">
        <v>95</v>
      </c>
      <c r="H1987" s="19">
        <f t="shared" si="2274"/>
        <v>1.4608529598981541</v>
      </c>
      <c r="I1987" s="20">
        <f t="shared" si="2250"/>
        <v>146.08529598981542</v>
      </c>
      <c r="J1987" s="36">
        <v>459.00000000000006</v>
      </c>
      <c r="K1987" s="19">
        <f t="shared" si="2290"/>
        <v>0.55225792034327648</v>
      </c>
      <c r="L1987" s="19">
        <f t="shared" si="2291"/>
        <v>3.5666288675853322</v>
      </c>
      <c r="M1987" s="19">
        <f t="shared" si="2292"/>
        <v>0.14266515470341329</v>
      </c>
      <c r="N1987" s="19">
        <f t="shared" si="2293"/>
        <v>3.2919984447812616</v>
      </c>
      <c r="O1987" s="19">
        <f t="shared" si="2294"/>
        <v>0.13167993779125048</v>
      </c>
      <c r="P1987" s="19">
        <f t="shared" si="2295"/>
        <v>0.27434509249466377</v>
      </c>
      <c r="Q1987" s="19">
        <f t="shared" si="2296"/>
        <v>1.7119818564409595</v>
      </c>
      <c r="R1987" s="19">
        <f t="shared" si="2297"/>
        <v>1.2838793934646922</v>
      </c>
      <c r="S1987" s="19">
        <f t="shared" si="2298"/>
        <v>2.9958612499056514</v>
      </c>
      <c r="T1987" s="19">
        <f t="shared" si="2299"/>
        <v>0.11983444999622606</v>
      </c>
      <c r="U1987" s="21">
        <f t="shared" si="2300"/>
        <v>6.8586273123665933</v>
      </c>
    </row>
    <row r="1988" spans="1:21" ht="16" hidden="1" thickBot="1" x14ac:dyDescent="0.25">
      <c r="A1988" s="14">
        <v>2017</v>
      </c>
      <c r="B1988" s="15" t="s">
        <v>43</v>
      </c>
      <c r="C1988" s="16" t="s">
        <v>22</v>
      </c>
      <c r="D1988" s="16" t="str">
        <f t="shared" si="2289"/>
        <v>2017_2017 Sample Plot # 01_Avi</v>
      </c>
      <c r="E1988" s="17">
        <v>2.16</v>
      </c>
      <c r="F1988" s="17">
        <f t="shared" si="2249"/>
        <v>0.85</v>
      </c>
      <c r="G1988" s="18">
        <v>85</v>
      </c>
      <c r="H1988" s="19">
        <f t="shared" si="2274"/>
        <v>0.67371101209420758</v>
      </c>
      <c r="I1988" s="20">
        <f t="shared" si="2250"/>
        <v>67.371101209420758</v>
      </c>
      <c r="J1988" s="36">
        <v>211.68</v>
      </c>
      <c r="K1988" s="19">
        <f t="shared" si="2290"/>
        <v>-0.16706639726153144</v>
      </c>
      <c r="L1988" s="19">
        <f t="shared" si="2291"/>
        <v>0.68066528699145401</v>
      </c>
      <c r="M1988" s="19">
        <f t="shared" si="2292"/>
        <v>2.7226611479658162E-2</v>
      </c>
      <c r="N1988" s="19">
        <f t="shared" si="2293"/>
        <v>0.62825405989311212</v>
      </c>
      <c r="O1988" s="19">
        <f t="shared" si="2294"/>
        <v>2.5130162395724482E-2</v>
      </c>
      <c r="P1988" s="19">
        <f t="shared" si="2295"/>
        <v>5.2356773875382644E-2</v>
      </c>
      <c r="Q1988" s="19">
        <f t="shared" si="2296"/>
        <v>0.3267193377558979</v>
      </c>
      <c r="R1988" s="19">
        <f t="shared" si="2297"/>
        <v>0.24501908335831374</v>
      </c>
      <c r="S1988" s="19">
        <f t="shared" si="2298"/>
        <v>0.57173842111421158</v>
      </c>
      <c r="T1988" s="19">
        <f t="shared" si="2299"/>
        <v>2.2869536844568467E-2</v>
      </c>
      <c r="U1988" s="21">
        <f t="shared" si="2300"/>
        <v>1.3089193468845661</v>
      </c>
    </row>
    <row r="1989" spans="1:21" ht="16" hidden="1" thickBot="1" x14ac:dyDescent="0.25">
      <c r="A1989" s="14">
        <v>2017</v>
      </c>
      <c r="B1989" s="15" t="s">
        <v>43</v>
      </c>
      <c r="C1989" s="16" t="s">
        <v>22</v>
      </c>
      <c r="D1989" s="16" t="str">
        <f t="shared" si="2289"/>
        <v>2017_2017 Sample Plot # 01_Avi</v>
      </c>
      <c r="E1989" s="17">
        <v>2.1</v>
      </c>
      <c r="F1989" s="17">
        <f t="shared" si="2249"/>
        <v>0.5</v>
      </c>
      <c r="G1989" s="18">
        <v>50</v>
      </c>
      <c r="H1989" s="19">
        <f t="shared" si="2274"/>
        <v>0.92463399108847877</v>
      </c>
      <c r="I1989" s="20">
        <f t="shared" si="2250"/>
        <v>92.463399108847881</v>
      </c>
      <c r="J1989" s="36">
        <v>290.52000000000004</v>
      </c>
      <c r="K1989" s="19">
        <f t="shared" si="2290"/>
        <v>0.12717548924076286</v>
      </c>
      <c r="L1989" s="19">
        <f t="shared" si="2291"/>
        <v>1.3402181319070035</v>
      </c>
      <c r="M1989" s="19">
        <f t="shared" si="2292"/>
        <v>5.3608725276280141E-2</v>
      </c>
      <c r="N1989" s="19">
        <f t="shared" si="2293"/>
        <v>1.2370213357501643</v>
      </c>
      <c r="O1989" s="19">
        <f t="shared" si="2294"/>
        <v>4.948085343000657E-2</v>
      </c>
      <c r="P1989" s="19">
        <f t="shared" si="2295"/>
        <v>0.10308957870628671</v>
      </c>
      <c r="Q1989" s="19">
        <f t="shared" si="2296"/>
        <v>0.6433047033153616</v>
      </c>
      <c r="R1989" s="19">
        <f t="shared" si="2297"/>
        <v>0.48243832094256406</v>
      </c>
      <c r="S1989" s="19">
        <f t="shared" si="2298"/>
        <v>1.1257430242579256</v>
      </c>
      <c r="T1989" s="19">
        <f t="shared" si="2299"/>
        <v>4.5029720970317023E-2</v>
      </c>
      <c r="U1989" s="21">
        <f t="shared" si="2300"/>
        <v>2.5772394676571677</v>
      </c>
    </row>
    <row r="1990" spans="1:21" ht="16" hidden="1" thickBot="1" x14ac:dyDescent="0.25">
      <c r="A1990" s="14">
        <v>2017</v>
      </c>
      <c r="B1990" s="15" t="s">
        <v>43</v>
      </c>
      <c r="C1990" s="16" t="s">
        <v>22</v>
      </c>
      <c r="D1990" s="16" t="str">
        <f t="shared" si="2289"/>
        <v>2017_2017 Sample Plot # 01_Avi</v>
      </c>
      <c r="E1990" s="17">
        <v>2.1</v>
      </c>
      <c r="F1990" s="17">
        <f t="shared" si="2249"/>
        <v>0.51</v>
      </c>
      <c r="G1990" s="18">
        <v>51</v>
      </c>
      <c r="H1990" s="19">
        <f t="shared" si="2274"/>
        <v>0.87651177593889262</v>
      </c>
      <c r="I1990" s="20">
        <f t="shared" si="2250"/>
        <v>87.651177593889258</v>
      </c>
      <c r="J1990" s="36">
        <v>275.40000000000003</v>
      </c>
      <c r="K1990" s="19">
        <f t="shared" si="2290"/>
        <v>7.7501596164273961E-2</v>
      </c>
      <c r="L1990" s="19">
        <f t="shared" si="2291"/>
        <v>1.195367919006215</v>
      </c>
      <c r="M1990" s="19">
        <f t="shared" si="2292"/>
        <v>4.78147167602486E-2</v>
      </c>
      <c r="N1990" s="19">
        <f t="shared" si="2293"/>
        <v>1.1033245892427366</v>
      </c>
      <c r="O1990" s="19">
        <f t="shared" si="2294"/>
        <v>4.4132983569709468E-2</v>
      </c>
      <c r="P1990" s="19">
        <f t="shared" si="2295"/>
        <v>9.1947700329958068E-2</v>
      </c>
      <c r="Q1990" s="19">
        <f t="shared" si="2296"/>
        <v>0.57377660112298312</v>
      </c>
      <c r="R1990" s="19">
        <f t="shared" si="2297"/>
        <v>0.43029658980466728</v>
      </c>
      <c r="S1990" s="19">
        <f t="shared" si="2298"/>
        <v>1.0040731909276503</v>
      </c>
      <c r="T1990" s="19">
        <f t="shared" si="2299"/>
        <v>4.0162927637106015E-2</v>
      </c>
      <c r="U1990" s="21">
        <f t="shared" si="2300"/>
        <v>2.2986925082489513</v>
      </c>
    </row>
    <row r="1991" spans="1:21" ht="16" hidden="1" thickBot="1" x14ac:dyDescent="0.25">
      <c r="A1991" s="14">
        <v>2017</v>
      </c>
      <c r="B1991" s="15" t="s">
        <v>43</v>
      </c>
      <c r="C1991" s="16" t="s">
        <v>22</v>
      </c>
      <c r="D1991" s="16" t="str">
        <f t="shared" si="2289"/>
        <v>2017_2017 Sample Plot # 01_Avi</v>
      </c>
      <c r="E1991" s="17">
        <v>2.1</v>
      </c>
      <c r="F1991" s="17">
        <f t="shared" si="2249"/>
        <v>0.55000000000000004</v>
      </c>
      <c r="G1991" s="18">
        <v>55</v>
      </c>
      <c r="H1991" s="19">
        <f t="shared" si="2274"/>
        <v>0.97963080840229155</v>
      </c>
      <c r="I1991" s="20">
        <f t="shared" si="2250"/>
        <v>97.963080840229154</v>
      </c>
      <c r="J1991" s="36">
        <v>307.8</v>
      </c>
      <c r="K1991" s="19">
        <f t="shared" si="2290"/>
        <v>0.18087361045382155</v>
      </c>
      <c r="L1991" s="19">
        <f t="shared" si="2291"/>
        <v>1.5166089356246628</v>
      </c>
      <c r="M1991" s="19">
        <f t="shared" si="2292"/>
        <v>6.0664357424986513E-2</v>
      </c>
      <c r="N1991" s="19">
        <f t="shared" si="2293"/>
        <v>1.3998300475815639</v>
      </c>
      <c r="O1991" s="19">
        <f t="shared" si="2294"/>
        <v>5.5993201903262561E-2</v>
      </c>
      <c r="P1991" s="19">
        <f t="shared" si="2295"/>
        <v>0.11665755932824907</v>
      </c>
      <c r="Q1991" s="19">
        <f t="shared" si="2296"/>
        <v>0.72797228909983813</v>
      </c>
      <c r="R1991" s="19">
        <f t="shared" si="2297"/>
        <v>0.54593371855680994</v>
      </c>
      <c r="S1991" s="19">
        <f t="shared" si="2298"/>
        <v>1.273906007656648</v>
      </c>
      <c r="T1991" s="19">
        <f t="shared" si="2299"/>
        <v>5.0956240306265915E-2</v>
      </c>
      <c r="U1991" s="21">
        <f t="shared" si="2300"/>
        <v>2.916438983206227</v>
      </c>
    </row>
    <row r="1992" spans="1:21" ht="16" hidden="1" thickBot="1" x14ac:dyDescent="0.25">
      <c r="A1992" s="14"/>
      <c r="B1992" s="15"/>
      <c r="C1992" s="16"/>
      <c r="D1992" s="16"/>
      <c r="E1992" s="17"/>
      <c r="F1992" s="17"/>
      <c r="G1992" s="18"/>
      <c r="H1992" s="19"/>
      <c r="I1992" s="20"/>
      <c r="J1992" s="19"/>
      <c r="K1992" s="19"/>
      <c r="L1992" s="19"/>
      <c r="M1992" s="19"/>
      <c r="N1992" s="19"/>
      <c r="O1992" s="19"/>
      <c r="P1992" s="19"/>
      <c r="Q1992" s="19"/>
      <c r="R1992" s="19"/>
      <c r="S1992" s="19"/>
      <c r="T1992" s="19"/>
      <c r="U1992" s="21"/>
    </row>
    <row r="1993" spans="1:21" ht="16" hidden="1" thickBot="1" x14ac:dyDescent="0.25">
      <c r="A1993" s="14"/>
      <c r="B1993" s="15"/>
      <c r="C1993" s="16"/>
      <c r="D1993" s="16"/>
      <c r="E1993" s="17"/>
      <c r="F1993" s="17"/>
      <c r="G1993" s="18"/>
      <c r="H1993" s="19"/>
      <c r="I1993" s="20"/>
      <c r="J1993" s="19"/>
      <c r="K1993" s="19"/>
      <c r="L1993" s="19"/>
      <c r="M1993" s="19"/>
      <c r="N1993" s="19"/>
      <c r="O1993" s="19"/>
      <c r="P1993" s="19"/>
      <c r="Q1993" s="19"/>
      <c r="R1993" s="19"/>
      <c r="S1993" s="19"/>
      <c r="T1993" s="19"/>
      <c r="U1993" s="21"/>
    </row>
    <row r="1994" spans="1:21" ht="16" hidden="1" thickBot="1" x14ac:dyDescent="0.25">
      <c r="A1994" s="14"/>
      <c r="B1994" s="15"/>
      <c r="C1994" s="16"/>
      <c r="D1994" s="16"/>
      <c r="E1994" s="17"/>
      <c r="F1994" s="17"/>
      <c r="G1994" s="18"/>
      <c r="H1994" s="19"/>
      <c r="I1994" s="20"/>
      <c r="J1994" s="19"/>
      <c r="K1994" s="19"/>
      <c r="L1994" s="19"/>
      <c r="M1994" s="19"/>
      <c r="N1994" s="19"/>
      <c r="O1994" s="19"/>
      <c r="P1994" s="19"/>
      <c r="Q1994" s="19"/>
      <c r="R1994" s="19"/>
      <c r="S1994" s="19"/>
      <c r="T1994" s="19"/>
      <c r="U1994" s="21"/>
    </row>
    <row r="1995" spans="1:21" ht="16" hidden="1" thickBot="1" x14ac:dyDescent="0.25">
      <c r="A1995" s="14"/>
      <c r="B1995" s="15"/>
      <c r="C1995" s="16"/>
      <c r="D1995" s="16"/>
      <c r="E1995" s="17"/>
      <c r="F1995" s="17"/>
      <c r="G1995" s="18"/>
      <c r="H1995" s="19"/>
      <c r="I1995" s="20"/>
      <c r="J1995" s="19"/>
      <c r="K1995" s="19"/>
      <c r="L1995" s="19"/>
      <c r="M1995" s="19"/>
      <c r="N1995" s="19"/>
      <c r="O1995" s="19"/>
      <c r="P1995" s="19"/>
      <c r="Q1995" s="19"/>
      <c r="R1995" s="19"/>
      <c r="S1995" s="19"/>
      <c r="T1995" s="19"/>
      <c r="U1995" s="21"/>
    </row>
    <row r="1996" spans="1:21" ht="16" hidden="1" thickBot="1" x14ac:dyDescent="0.25">
      <c r="A1996" s="14">
        <v>2017</v>
      </c>
      <c r="B1996" s="15" t="s">
        <v>43</v>
      </c>
      <c r="C1996" s="16" t="s">
        <v>22</v>
      </c>
      <c r="D1996" s="16" t="str">
        <f>A1996&amp;"_"&amp;B1996&amp;"_"&amp;C1996</f>
        <v>2017_2017 Sample Plot # 01_Avi</v>
      </c>
      <c r="E1996" s="17">
        <v>2.1</v>
      </c>
      <c r="F1996" s="17">
        <f t="shared" si="2249"/>
        <v>0.56999999999999995</v>
      </c>
      <c r="G1996" s="18">
        <v>57</v>
      </c>
      <c r="H1996" s="19">
        <f t="shared" si="2274"/>
        <v>0.95213239974538522</v>
      </c>
      <c r="I1996" s="20">
        <f t="shared" si="2250"/>
        <v>95.213239974538524</v>
      </c>
      <c r="J1996" s="36">
        <v>299.16000000000003</v>
      </c>
      <c r="K1996" s="19">
        <f>2.14*(LOG(H1996,10))+0.2</f>
        <v>0.15441231583352971</v>
      </c>
      <c r="L1996" s="19">
        <f t="shared" ref="L1996" si="2301">10^K1996</f>
        <v>1.4269616971488406</v>
      </c>
      <c r="M1996" s="19">
        <f t="shared" si="2227"/>
        <v>5.7078467885953624E-2</v>
      </c>
      <c r="N1996" s="19">
        <f t="shared" ref="N1996" si="2302">0.923*L1996</f>
        <v>1.31708564646838</v>
      </c>
      <c r="O1996" s="19">
        <f t="shared" si="2294"/>
        <v>5.26834258587352E-2</v>
      </c>
      <c r="P1996" s="19">
        <f t="shared" si="2295"/>
        <v>0.10976189374468882</v>
      </c>
      <c r="Q1996" s="19">
        <f t="shared" si="2231"/>
        <v>0.68494161463144343</v>
      </c>
      <c r="R1996" s="19">
        <f t="shared" si="2297"/>
        <v>0.51366340212266826</v>
      </c>
      <c r="S1996" s="19">
        <f t="shared" si="2298"/>
        <v>1.1986050167541116</v>
      </c>
      <c r="T1996" s="19">
        <f t="shared" si="2299"/>
        <v>4.7944200670164465E-2</v>
      </c>
      <c r="U1996" s="21">
        <f t="shared" si="2235"/>
        <v>2.7440473436172206</v>
      </c>
    </row>
    <row r="1997" spans="1:21" ht="16" hidden="1" thickBot="1" x14ac:dyDescent="0.25">
      <c r="A1997" s="14"/>
      <c r="B1997" s="15"/>
      <c r="C1997" s="16"/>
      <c r="D1997" s="16"/>
      <c r="E1997" s="17"/>
      <c r="F1997" s="17"/>
      <c r="G1997" s="18"/>
      <c r="H1997" s="19"/>
      <c r="I1997" s="20"/>
      <c r="J1997" s="36"/>
      <c r="K1997" s="19"/>
      <c r="L1997" s="19"/>
      <c r="M1997" s="19"/>
      <c r="N1997" s="19"/>
      <c r="O1997" s="19"/>
      <c r="P1997" s="19"/>
      <c r="Q1997" s="19"/>
      <c r="R1997" s="19"/>
      <c r="S1997" s="19"/>
      <c r="T1997" s="19"/>
      <c r="U1997" s="21"/>
    </row>
    <row r="1998" spans="1:21" ht="16" hidden="1" thickBot="1" x14ac:dyDescent="0.25">
      <c r="A1998" s="14">
        <v>2017</v>
      </c>
      <c r="B1998" s="15" t="s">
        <v>43</v>
      </c>
      <c r="C1998" s="16" t="s">
        <v>22</v>
      </c>
      <c r="D1998" s="16" t="str">
        <f t="shared" ref="D1998:D2005" si="2303">A1998&amp;"_"&amp;B1998&amp;"_"&amp;C1998</f>
        <v>2017_2017 Sample Plot # 01_Avi</v>
      </c>
      <c r="E1998" s="17">
        <v>2.2000000000000002</v>
      </c>
      <c r="F1998" s="17">
        <f t="shared" si="2249"/>
        <v>0.9</v>
      </c>
      <c r="G1998" s="18">
        <v>90</v>
      </c>
      <c r="H1998" s="19">
        <f t="shared" si="2274"/>
        <v>0.4124761298535965</v>
      </c>
      <c r="I1998" s="20">
        <f t="shared" si="2250"/>
        <v>41.247612985359652</v>
      </c>
      <c r="J1998" s="36">
        <v>129.60000000000002</v>
      </c>
      <c r="K1998" s="19">
        <f t="shared" ref="K1998:K2005" si="2304">2.14*(LOG(H1998,10))+0.2</f>
        <v>-0.62304652342247313</v>
      </c>
      <c r="L1998" s="19">
        <f t="shared" ref="L1998:L2005" si="2305">10^K1998</f>
        <v>0.23820642791053273</v>
      </c>
      <c r="M1998" s="19">
        <f t="shared" ref="M1998:M2005" si="2306">L1998*40/1000</f>
        <v>9.5282571164213101E-3</v>
      </c>
      <c r="N1998" s="19">
        <f t="shared" ref="N1998:N2005" si="2307">0.923*L1998</f>
        <v>0.21986453296142172</v>
      </c>
      <c r="O1998" s="19">
        <f t="shared" ref="O1998:O2005" si="2308">N1998*40/1000</f>
        <v>8.7945813184568695E-3</v>
      </c>
      <c r="P1998" s="19">
        <f t="shared" ref="P1998:P2005" si="2309">M1998+O1998</f>
        <v>1.832283843487818E-2</v>
      </c>
      <c r="Q1998" s="19">
        <f t="shared" ref="Q1998:Q2005" si="2310">L1998*0.48</f>
        <v>0.1143390853970557</v>
      </c>
      <c r="R1998" s="19">
        <f t="shared" ref="R1998:R2005" si="2311">N1998*0.39</f>
        <v>8.5747167854954467E-2</v>
      </c>
      <c r="S1998" s="19">
        <f t="shared" ref="S1998:S2005" si="2312">R1998+Q1998</f>
        <v>0.20008625325201018</v>
      </c>
      <c r="T1998" s="19">
        <f t="shared" ref="T1998:T2005" si="2313">S1998*40/1000</f>
        <v>8.003450130080407E-3</v>
      </c>
      <c r="U1998" s="21">
        <f t="shared" ref="U1998:U2005" si="2314">(L1998+N1998)</f>
        <v>0.45807096087195442</v>
      </c>
    </row>
    <row r="1999" spans="1:21" ht="16" hidden="1" thickBot="1" x14ac:dyDescent="0.25">
      <c r="A1999" s="14">
        <v>2017</v>
      </c>
      <c r="B1999" s="15" t="s">
        <v>43</v>
      </c>
      <c r="C1999" s="16" t="s">
        <v>22</v>
      </c>
      <c r="D1999" s="16" t="str">
        <f t="shared" si="2303"/>
        <v>2017_2017 Sample Plot # 01_Avi</v>
      </c>
      <c r="E1999" s="17">
        <v>3.1</v>
      </c>
      <c r="F1999" s="17">
        <f t="shared" si="2249"/>
        <v>0.95</v>
      </c>
      <c r="G1999" s="18">
        <v>95</v>
      </c>
      <c r="H1999" s="19">
        <f t="shared" si="2274"/>
        <v>0.61871419478039469</v>
      </c>
      <c r="I1999" s="20">
        <f t="shared" si="2250"/>
        <v>61.871419478039471</v>
      </c>
      <c r="J1999" s="36">
        <v>194.4</v>
      </c>
      <c r="K1999" s="19">
        <f t="shared" si="2304"/>
        <v>-0.24621122904331522</v>
      </c>
      <c r="L1999" s="19">
        <f t="shared" si="2305"/>
        <v>0.56726863424126817</v>
      </c>
      <c r="M1999" s="19">
        <f t="shared" si="2306"/>
        <v>2.2690745369650728E-2</v>
      </c>
      <c r="N1999" s="19">
        <f t="shared" si="2307"/>
        <v>0.52358894940469058</v>
      </c>
      <c r="O1999" s="19">
        <f t="shared" si="2308"/>
        <v>2.0943557976187622E-2</v>
      </c>
      <c r="P1999" s="19">
        <f t="shared" si="2309"/>
        <v>4.363430334583835E-2</v>
      </c>
      <c r="Q1999" s="19">
        <f t="shared" si="2310"/>
        <v>0.2722889444358087</v>
      </c>
      <c r="R1999" s="19">
        <f t="shared" si="2311"/>
        <v>0.20419969026782933</v>
      </c>
      <c r="S1999" s="19">
        <f t="shared" si="2312"/>
        <v>0.476488634703638</v>
      </c>
      <c r="T1999" s="19">
        <f t="shared" si="2313"/>
        <v>1.905954538814552E-2</v>
      </c>
      <c r="U1999" s="21">
        <f t="shared" si="2314"/>
        <v>1.0908575836459589</v>
      </c>
    </row>
    <row r="2000" spans="1:21" ht="16" hidden="1" thickBot="1" x14ac:dyDescent="0.25">
      <c r="A2000" s="14">
        <v>2017</v>
      </c>
      <c r="B2000" s="15" t="s">
        <v>43</v>
      </c>
      <c r="C2000" s="16" t="s">
        <v>22</v>
      </c>
      <c r="D2000" s="16" t="str">
        <f t="shared" si="2303"/>
        <v>2017_2017 Sample Plot # 01_Avi</v>
      </c>
      <c r="E2000" s="17">
        <v>2</v>
      </c>
      <c r="F2000" s="17">
        <f t="shared" si="2249"/>
        <v>0.9</v>
      </c>
      <c r="G2000" s="18">
        <v>90</v>
      </c>
      <c r="H2000" s="19">
        <f t="shared" si="2274"/>
        <v>0.58434118395926171</v>
      </c>
      <c r="I2000" s="20">
        <f t="shared" si="2250"/>
        <v>58.43411839592617</v>
      </c>
      <c r="J2000" s="36">
        <v>183.60000000000002</v>
      </c>
      <c r="K2000" s="19">
        <f t="shared" si="2304"/>
        <v>-0.29933369821488393</v>
      </c>
      <c r="L2000" s="19">
        <f t="shared" si="2305"/>
        <v>0.50195675353383151</v>
      </c>
      <c r="M2000" s="19">
        <f t="shared" si="2306"/>
        <v>2.0078270141353261E-2</v>
      </c>
      <c r="N2000" s="19">
        <f t="shared" si="2307"/>
        <v>0.46330608351172653</v>
      </c>
      <c r="O2000" s="19">
        <f t="shared" si="2308"/>
        <v>1.8532243340469063E-2</v>
      </c>
      <c r="P2000" s="19">
        <f t="shared" si="2309"/>
        <v>3.8610513481822324E-2</v>
      </c>
      <c r="Q2000" s="19">
        <f t="shared" si="2310"/>
        <v>0.24093924169623912</v>
      </c>
      <c r="R2000" s="19">
        <f t="shared" si="2311"/>
        <v>0.18068937256957335</v>
      </c>
      <c r="S2000" s="19">
        <f t="shared" si="2312"/>
        <v>0.42162861426581244</v>
      </c>
      <c r="T2000" s="19">
        <f t="shared" si="2313"/>
        <v>1.6865144570632498E-2</v>
      </c>
      <c r="U2000" s="21">
        <f t="shared" si="2314"/>
        <v>0.96526283704555804</v>
      </c>
    </row>
    <row r="2001" spans="1:21" ht="16" hidden="1" thickBot="1" x14ac:dyDescent="0.25">
      <c r="A2001" s="14">
        <v>2017</v>
      </c>
      <c r="B2001" s="15" t="s">
        <v>43</v>
      </c>
      <c r="C2001" s="16" t="s">
        <v>22</v>
      </c>
      <c r="D2001" s="16" t="str">
        <f t="shared" si="2303"/>
        <v>2017_2017 Sample Plot # 01_Avi</v>
      </c>
      <c r="E2001" s="17">
        <v>2.29</v>
      </c>
      <c r="F2001" s="17">
        <f t="shared" si="2249"/>
        <v>0.7</v>
      </c>
      <c r="G2001" s="18">
        <v>70</v>
      </c>
      <c r="H2001" s="19">
        <f t="shared" si="2274"/>
        <v>0.80776575429662645</v>
      </c>
      <c r="I2001" s="20">
        <f t="shared" si="2250"/>
        <v>80.776575429662643</v>
      </c>
      <c r="J2001" s="36">
        <v>253.8</v>
      </c>
      <c r="K2001" s="19">
        <f t="shared" si="2304"/>
        <v>1.5908352971253925E-3</v>
      </c>
      <c r="L2001" s="19">
        <f t="shared" si="2305"/>
        <v>1.0036697507474543</v>
      </c>
      <c r="M2001" s="19">
        <f t="shared" si="2306"/>
        <v>4.0146790029898169E-2</v>
      </c>
      <c r="N2001" s="19">
        <f t="shared" si="2307"/>
        <v>0.92638717993990038</v>
      </c>
      <c r="O2001" s="19">
        <f t="shared" si="2308"/>
        <v>3.7055487197596014E-2</v>
      </c>
      <c r="P2001" s="19">
        <f t="shared" si="2309"/>
        <v>7.7202277227494176E-2</v>
      </c>
      <c r="Q2001" s="19">
        <f t="shared" si="2310"/>
        <v>0.48176148035877808</v>
      </c>
      <c r="R2001" s="19">
        <f t="shared" si="2311"/>
        <v>0.36129100017656118</v>
      </c>
      <c r="S2001" s="19">
        <f t="shared" si="2312"/>
        <v>0.84305248053533921</v>
      </c>
      <c r="T2001" s="19">
        <f t="shared" si="2313"/>
        <v>3.3722099221413573E-2</v>
      </c>
      <c r="U2001" s="21">
        <f t="shared" si="2314"/>
        <v>1.9300569306873547</v>
      </c>
    </row>
    <row r="2002" spans="1:21" ht="16" hidden="1" thickBot="1" x14ac:dyDescent="0.25">
      <c r="A2002" s="14">
        <v>2017</v>
      </c>
      <c r="B2002" s="15" t="s">
        <v>43</v>
      </c>
      <c r="C2002" s="16" t="s">
        <v>22</v>
      </c>
      <c r="D2002" s="16" t="str">
        <f t="shared" si="2303"/>
        <v>2017_2017 Sample Plot # 01_Avi</v>
      </c>
      <c r="E2002" s="17">
        <v>2.1</v>
      </c>
      <c r="F2002" s="17">
        <f t="shared" si="2249"/>
        <v>0.7</v>
      </c>
      <c r="G2002" s="18">
        <v>70</v>
      </c>
      <c r="H2002" s="19">
        <f t="shared" si="2274"/>
        <v>1.0208784213876514</v>
      </c>
      <c r="I2002" s="20">
        <f t="shared" si="2250"/>
        <v>102.08784213876514</v>
      </c>
      <c r="J2002" s="36">
        <v>320.76000000000005</v>
      </c>
      <c r="K2002" s="19">
        <f t="shared" si="2304"/>
        <v>0.21920441157444431</v>
      </c>
      <c r="L2002" s="19">
        <f t="shared" si="2305"/>
        <v>1.6565494765044633</v>
      </c>
      <c r="M2002" s="19">
        <f t="shared" si="2306"/>
        <v>6.6261979060178527E-2</v>
      </c>
      <c r="N2002" s="19">
        <f t="shared" si="2307"/>
        <v>1.5289951668136197</v>
      </c>
      <c r="O2002" s="19">
        <f t="shared" si="2308"/>
        <v>6.1159806672544788E-2</v>
      </c>
      <c r="P2002" s="19">
        <f t="shared" si="2309"/>
        <v>0.12742178573272331</v>
      </c>
      <c r="Q2002" s="19">
        <f t="shared" si="2310"/>
        <v>0.79514374872214233</v>
      </c>
      <c r="R2002" s="19">
        <f t="shared" si="2311"/>
        <v>0.59630811505731174</v>
      </c>
      <c r="S2002" s="19">
        <f t="shared" si="2312"/>
        <v>1.3914518637794542</v>
      </c>
      <c r="T2002" s="19">
        <f t="shared" si="2313"/>
        <v>5.5658074551178167E-2</v>
      </c>
      <c r="U2002" s="21">
        <f t="shared" si="2314"/>
        <v>3.185544643318083</v>
      </c>
    </row>
    <row r="2003" spans="1:21" ht="16" hidden="1" thickBot="1" x14ac:dyDescent="0.25">
      <c r="A2003" s="14">
        <v>2017</v>
      </c>
      <c r="B2003" s="15" t="s">
        <v>43</v>
      </c>
      <c r="C2003" s="16" t="s">
        <v>22</v>
      </c>
      <c r="D2003" s="16" t="str">
        <f t="shared" si="2303"/>
        <v>2017_2017 Sample Plot # 01_Avi</v>
      </c>
      <c r="E2003" s="17">
        <v>3.2</v>
      </c>
      <c r="F2003" s="17">
        <f t="shared" si="2249"/>
        <v>2.1</v>
      </c>
      <c r="G2003" s="18">
        <v>210</v>
      </c>
      <c r="H2003" s="19">
        <f t="shared" si="2274"/>
        <v>0.82495225970719299</v>
      </c>
      <c r="I2003" s="20">
        <f t="shared" si="2250"/>
        <v>82.495225970719304</v>
      </c>
      <c r="J2003" s="36">
        <v>259.20000000000005</v>
      </c>
      <c r="K2003" s="19">
        <f t="shared" si="2304"/>
        <v>2.1157667298446731E-2</v>
      </c>
      <c r="L2003" s="19">
        <f t="shared" si="2305"/>
        <v>1.0499235261972366</v>
      </c>
      <c r="M2003" s="19">
        <f t="shared" si="2306"/>
        <v>4.1996941047889466E-2</v>
      </c>
      <c r="N2003" s="19">
        <f t="shared" si="2307"/>
        <v>0.96907941468004943</v>
      </c>
      <c r="O2003" s="19">
        <f t="shared" si="2308"/>
        <v>3.8763176587201978E-2</v>
      </c>
      <c r="P2003" s="19">
        <f t="shared" si="2309"/>
        <v>8.0760117635091444E-2</v>
      </c>
      <c r="Q2003" s="19">
        <f t="shared" si="2310"/>
        <v>0.50396329257467354</v>
      </c>
      <c r="R2003" s="19">
        <f t="shared" si="2311"/>
        <v>0.37794097172521929</v>
      </c>
      <c r="S2003" s="19">
        <f t="shared" si="2312"/>
        <v>0.88190426429989288</v>
      </c>
      <c r="T2003" s="19">
        <f t="shared" si="2313"/>
        <v>3.527617057199571E-2</v>
      </c>
      <c r="U2003" s="21">
        <f t="shared" si="2314"/>
        <v>2.0190029408772858</v>
      </c>
    </row>
    <row r="2004" spans="1:21" ht="16" hidden="1" thickBot="1" x14ac:dyDescent="0.25">
      <c r="A2004" s="14">
        <v>2017</v>
      </c>
      <c r="B2004" s="15" t="s">
        <v>43</v>
      </c>
      <c r="C2004" s="16" t="s">
        <v>22</v>
      </c>
      <c r="D2004" s="16" t="str">
        <f t="shared" si="2303"/>
        <v>2017_2017 Sample Plot # 01_Avi</v>
      </c>
      <c r="E2004" s="17">
        <v>2.9</v>
      </c>
      <c r="F2004" s="17">
        <f t="shared" ref="F2004:F2057" si="2315">G2004/100</f>
        <v>1.5</v>
      </c>
      <c r="G2004" s="18">
        <v>150</v>
      </c>
      <c r="H2004" s="19">
        <f t="shared" si="2274"/>
        <v>0.75620623806492693</v>
      </c>
      <c r="I2004" s="20">
        <f t="shared" ref="I2004:I2057" si="2316">J2004/3.142</f>
        <v>75.620623806492688</v>
      </c>
      <c r="J2004" s="36">
        <v>237.60000000000002</v>
      </c>
      <c r="K2004" s="19">
        <f t="shared" si="2304"/>
        <v>-5.9709853004868807E-2</v>
      </c>
      <c r="L2004" s="19">
        <f t="shared" si="2305"/>
        <v>0.87154566482293305</v>
      </c>
      <c r="M2004" s="19">
        <f t="shared" si="2306"/>
        <v>3.4861826592917325E-2</v>
      </c>
      <c r="N2004" s="19">
        <f t="shared" si="2307"/>
        <v>0.80443664863156727</v>
      </c>
      <c r="O2004" s="19">
        <f t="shared" si="2308"/>
        <v>3.217746594526269E-2</v>
      </c>
      <c r="P2004" s="19">
        <f t="shared" si="2309"/>
        <v>6.7039292538180015E-2</v>
      </c>
      <c r="Q2004" s="19">
        <f t="shared" si="2310"/>
        <v>0.41834191911500784</v>
      </c>
      <c r="R2004" s="19">
        <f t="shared" si="2311"/>
        <v>0.31373029296631127</v>
      </c>
      <c r="S2004" s="19">
        <f t="shared" si="2312"/>
        <v>0.73207221208131912</v>
      </c>
      <c r="T2004" s="19">
        <f t="shared" si="2313"/>
        <v>2.9282888483252764E-2</v>
      </c>
      <c r="U2004" s="21">
        <f t="shared" si="2314"/>
        <v>1.6759823134545004</v>
      </c>
    </row>
    <row r="2005" spans="1:21" ht="16" hidden="1" thickBot="1" x14ac:dyDescent="0.25">
      <c r="A2005" s="14">
        <v>2017</v>
      </c>
      <c r="B2005" s="15" t="s">
        <v>43</v>
      </c>
      <c r="C2005" s="16" t="s">
        <v>22</v>
      </c>
      <c r="D2005" s="16" t="str">
        <f t="shared" si="2303"/>
        <v>2017_2017 Sample Plot # 01_Avi</v>
      </c>
      <c r="E2005" s="17">
        <v>3.3</v>
      </c>
      <c r="F2005" s="17">
        <f t="shared" si="2315"/>
        <v>1.5</v>
      </c>
      <c r="G2005" s="18">
        <v>150</v>
      </c>
      <c r="H2005" s="19">
        <f t="shared" si="2274"/>
        <v>0.75620623806492693</v>
      </c>
      <c r="I2005" s="20">
        <f t="shared" si="2316"/>
        <v>75.620623806492688</v>
      </c>
      <c r="J2005" s="36">
        <v>237.60000000000002</v>
      </c>
      <c r="K2005" s="19">
        <f t="shared" si="2304"/>
        <v>-5.9709853004868807E-2</v>
      </c>
      <c r="L2005" s="19">
        <f t="shared" si="2305"/>
        <v>0.87154566482293305</v>
      </c>
      <c r="M2005" s="19">
        <f t="shared" si="2306"/>
        <v>3.4861826592917325E-2</v>
      </c>
      <c r="N2005" s="19">
        <f t="shared" si="2307"/>
        <v>0.80443664863156727</v>
      </c>
      <c r="O2005" s="19">
        <f t="shared" si="2308"/>
        <v>3.217746594526269E-2</v>
      </c>
      <c r="P2005" s="19">
        <f t="shared" si="2309"/>
        <v>6.7039292538180015E-2</v>
      </c>
      <c r="Q2005" s="19">
        <f t="shared" si="2310"/>
        <v>0.41834191911500784</v>
      </c>
      <c r="R2005" s="19">
        <f t="shared" si="2311"/>
        <v>0.31373029296631127</v>
      </c>
      <c r="S2005" s="19">
        <f t="shared" si="2312"/>
        <v>0.73207221208131912</v>
      </c>
      <c r="T2005" s="19">
        <f t="shared" si="2313"/>
        <v>2.9282888483252764E-2</v>
      </c>
      <c r="U2005" s="21">
        <f t="shared" si="2314"/>
        <v>1.6759823134545004</v>
      </c>
    </row>
    <row r="2006" spans="1:21" ht="16" hidden="1" thickBot="1" x14ac:dyDescent="0.25">
      <c r="A2006" s="14"/>
      <c r="B2006" s="15"/>
      <c r="C2006" s="16"/>
      <c r="D2006" s="16"/>
      <c r="E2006" s="17"/>
      <c r="F2006" s="17"/>
      <c r="G2006" s="18"/>
      <c r="H2006" s="19"/>
      <c r="I2006" s="20"/>
      <c r="J2006" s="36"/>
      <c r="K2006" s="19"/>
      <c r="L2006" s="19"/>
      <c r="M2006" s="19"/>
      <c r="N2006" s="19"/>
      <c r="O2006" s="19"/>
      <c r="P2006" s="19"/>
      <c r="Q2006" s="19"/>
      <c r="R2006" s="19"/>
      <c r="S2006" s="19"/>
      <c r="T2006" s="19"/>
      <c r="U2006" s="21"/>
    </row>
    <row r="2007" spans="1:21" ht="16" hidden="1" thickBot="1" x14ac:dyDescent="0.25">
      <c r="A2007" s="14">
        <v>2017</v>
      </c>
      <c r="B2007" s="15" t="s">
        <v>43</v>
      </c>
      <c r="C2007" s="16" t="s">
        <v>22</v>
      </c>
      <c r="D2007" s="16" t="str">
        <f t="shared" ref="D2007:D2015" si="2317">A2007&amp;"_"&amp;B2007&amp;"_"&amp;C2007</f>
        <v>2017_2017 Sample Plot # 01_Avi</v>
      </c>
      <c r="E2007" s="17">
        <v>3.35</v>
      </c>
      <c r="F2007" s="17">
        <f t="shared" si="2315"/>
        <v>1</v>
      </c>
      <c r="G2007" s="18">
        <v>100</v>
      </c>
      <c r="H2007" s="19">
        <f t="shared" si="2274"/>
        <v>1.3508593252705285</v>
      </c>
      <c r="I2007" s="20">
        <f t="shared" si="2316"/>
        <v>135.08593252705285</v>
      </c>
      <c r="J2007" s="36">
        <v>424.44000000000005</v>
      </c>
      <c r="K2007" s="19">
        <f t="shared" ref="K2007:K2015" si="2318">2.14*(LOG(H2007,10))+0.2</f>
        <v>0.47950566783902299</v>
      </c>
      <c r="L2007" s="19">
        <f t="shared" ref="L2007:L2015" si="2319">10^K2007</f>
        <v>3.0165162404984613</v>
      </c>
      <c r="M2007" s="19">
        <f t="shared" ref="M2007:M2070" si="2320">L2007*40/1000</f>
        <v>0.12066064961993846</v>
      </c>
      <c r="N2007" s="19">
        <f t="shared" ref="N2007:N2015" si="2321">0.923*L2007</f>
        <v>2.7842444899800798</v>
      </c>
      <c r="O2007" s="19">
        <f t="shared" ref="O2007:O2015" si="2322">N2007*40/1000</f>
        <v>0.11136977959920319</v>
      </c>
      <c r="P2007" s="19">
        <f t="shared" ref="P2007:P2015" si="2323">M2007+O2007</f>
        <v>0.23203042921914163</v>
      </c>
      <c r="Q2007" s="19">
        <f t="shared" ref="Q2007:Q2070" si="2324">L2007*0.48</f>
        <v>1.4479277954392613</v>
      </c>
      <c r="R2007" s="19">
        <f t="shared" ref="R2007:R2015" si="2325">N2007*0.39</f>
        <v>1.0858553510922311</v>
      </c>
      <c r="S2007" s="19">
        <f t="shared" ref="S2007:S2015" si="2326">R2007+Q2007</f>
        <v>2.5337831465314924</v>
      </c>
      <c r="T2007" s="19">
        <f t="shared" ref="T2007:T2015" si="2327">S2007*40/1000</f>
        <v>0.10135132586125969</v>
      </c>
      <c r="U2007" s="21">
        <f t="shared" ref="U2007:U2070" si="2328">(L2007+N2007)</f>
        <v>5.8007607304785411</v>
      </c>
    </row>
    <row r="2008" spans="1:21" ht="16" hidden="1" thickBot="1" x14ac:dyDescent="0.25">
      <c r="A2008" s="14">
        <v>2017</v>
      </c>
      <c r="B2008" s="15" t="s">
        <v>43</v>
      </c>
      <c r="C2008" s="16" t="s">
        <v>22</v>
      </c>
      <c r="D2008" s="16" t="str">
        <f t="shared" si="2317"/>
        <v>2017_2017 Sample Plot # 01_Avi</v>
      </c>
      <c r="E2008" s="17">
        <v>2.19</v>
      </c>
      <c r="F2008" s="17">
        <f t="shared" si="2315"/>
        <v>1.05</v>
      </c>
      <c r="G2008" s="18">
        <v>105</v>
      </c>
      <c r="H2008" s="19">
        <f t="shared" si="2274"/>
        <v>0.7046467218332273</v>
      </c>
      <c r="I2008" s="20">
        <f t="shared" si="2316"/>
        <v>70.464672183322733</v>
      </c>
      <c r="J2008" s="36">
        <v>221.4</v>
      </c>
      <c r="K2008" s="19">
        <f t="shared" si="2318"/>
        <v>-0.12534112730507607</v>
      </c>
      <c r="L2008" s="19">
        <f t="shared" si="2319"/>
        <v>0.74930541771344905</v>
      </c>
      <c r="M2008" s="19">
        <f t="shared" si="2320"/>
        <v>2.9972216708537964E-2</v>
      </c>
      <c r="N2008" s="19">
        <f t="shared" si="2321"/>
        <v>0.69160890054951352</v>
      </c>
      <c r="O2008" s="19">
        <f t="shared" si="2322"/>
        <v>2.766435602198054E-2</v>
      </c>
      <c r="P2008" s="19">
        <f t="shared" si="2323"/>
        <v>5.7636572730518504E-2</v>
      </c>
      <c r="Q2008" s="19">
        <f t="shared" si="2324"/>
        <v>0.35966660050245552</v>
      </c>
      <c r="R2008" s="19">
        <f t="shared" si="2325"/>
        <v>0.26972747121431029</v>
      </c>
      <c r="S2008" s="19">
        <f t="shared" si="2326"/>
        <v>0.62939407171676587</v>
      </c>
      <c r="T2008" s="19">
        <f t="shared" si="2327"/>
        <v>2.5175762868670636E-2</v>
      </c>
      <c r="U2008" s="21">
        <f t="shared" si="2328"/>
        <v>1.4409143182629625</v>
      </c>
    </row>
    <row r="2009" spans="1:21" ht="16" hidden="1" thickBot="1" x14ac:dyDescent="0.25">
      <c r="A2009" s="14">
        <v>2017</v>
      </c>
      <c r="B2009" s="15" t="s">
        <v>43</v>
      </c>
      <c r="C2009" s="16" t="s">
        <v>22</v>
      </c>
      <c r="D2009" s="16" t="str">
        <f t="shared" si="2317"/>
        <v>2017_2017 Sample Plot # 01_Avi</v>
      </c>
      <c r="E2009" s="17">
        <v>2.2000000000000002</v>
      </c>
      <c r="F2009" s="17">
        <f t="shared" si="2315"/>
        <v>2</v>
      </c>
      <c r="G2009" s="18">
        <v>200</v>
      </c>
      <c r="H2009" s="19">
        <f t="shared" si="2274"/>
        <v>1.0311903246339911</v>
      </c>
      <c r="I2009" s="20">
        <f t="shared" si="2316"/>
        <v>103.11903246339911</v>
      </c>
      <c r="J2009" s="36">
        <v>324</v>
      </c>
      <c r="K2009" s="19">
        <f t="shared" si="2318"/>
        <v>0.2285450951356873</v>
      </c>
      <c r="L2009" s="19">
        <f t="shared" si="2319"/>
        <v>1.692563983348873</v>
      </c>
      <c r="M2009" s="19">
        <f t="shared" si="2320"/>
        <v>6.7702559333954929E-2</v>
      </c>
      <c r="N2009" s="19">
        <f t="shared" si="2321"/>
        <v>1.5622365566310099</v>
      </c>
      <c r="O2009" s="19">
        <f t="shared" si="2322"/>
        <v>6.2489462265240395E-2</v>
      </c>
      <c r="P2009" s="19">
        <f t="shared" si="2323"/>
        <v>0.13019202159919532</v>
      </c>
      <c r="Q2009" s="19">
        <f t="shared" si="2324"/>
        <v>0.81243071200745898</v>
      </c>
      <c r="R2009" s="19">
        <f t="shared" si="2325"/>
        <v>0.60927225708609389</v>
      </c>
      <c r="S2009" s="19">
        <f t="shared" si="2326"/>
        <v>1.4217029690935528</v>
      </c>
      <c r="T2009" s="19">
        <f t="shared" si="2327"/>
        <v>5.6868118763742113E-2</v>
      </c>
      <c r="U2009" s="21">
        <f t="shared" si="2328"/>
        <v>3.2548005399798829</v>
      </c>
    </row>
    <row r="2010" spans="1:21" ht="16" hidden="1" thickBot="1" x14ac:dyDescent="0.25">
      <c r="A2010" s="14">
        <v>2017</v>
      </c>
      <c r="B2010" s="15" t="s">
        <v>43</v>
      </c>
      <c r="C2010" s="16" t="s">
        <v>22</v>
      </c>
      <c r="D2010" s="16" t="str">
        <f t="shared" si="2317"/>
        <v>2017_2017 Sample Plot # 01_Avi</v>
      </c>
      <c r="E2010" s="17">
        <v>3.36</v>
      </c>
      <c r="F2010" s="17">
        <f t="shared" si="2315"/>
        <v>0.75</v>
      </c>
      <c r="G2010" s="18">
        <v>75</v>
      </c>
      <c r="H2010" s="19">
        <f t="shared" si="2274"/>
        <v>1.5674092934436665</v>
      </c>
      <c r="I2010" s="20">
        <f t="shared" si="2316"/>
        <v>156.74092934436666</v>
      </c>
      <c r="J2010" s="36">
        <v>492.48</v>
      </c>
      <c r="K2010" s="19">
        <f t="shared" si="2318"/>
        <v>0.61769037333750054</v>
      </c>
      <c r="L2010" s="19">
        <f t="shared" si="2319"/>
        <v>4.146583100108308</v>
      </c>
      <c r="M2010" s="19">
        <f t="shared" si="2320"/>
        <v>0.16586332400433232</v>
      </c>
      <c r="N2010" s="19">
        <f t="shared" si="2321"/>
        <v>3.8272962013999683</v>
      </c>
      <c r="O2010" s="19">
        <f t="shared" si="2322"/>
        <v>0.15309184805599874</v>
      </c>
      <c r="P2010" s="19">
        <f t="shared" si="2323"/>
        <v>0.31895517206033108</v>
      </c>
      <c r="Q2010" s="19">
        <f t="shared" si="2324"/>
        <v>1.9903598880519877</v>
      </c>
      <c r="R2010" s="19">
        <f t="shared" si="2325"/>
        <v>1.4926455185459877</v>
      </c>
      <c r="S2010" s="19">
        <f t="shared" si="2326"/>
        <v>3.4830054065979752</v>
      </c>
      <c r="T2010" s="19">
        <f t="shared" si="2327"/>
        <v>0.13932021626391899</v>
      </c>
      <c r="U2010" s="21">
        <f t="shared" si="2328"/>
        <v>7.9738793015082763</v>
      </c>
    </row>
    <row r="2011" spans="1:21" ht="16" hidden="1" thickBot="1" x14ac:dyDescent="0.25">
      <c r="A2011" s="14">
        <v>2017</v>
      </c>
      <c r="B2011" s="15" t="s">
        <v>43</v>
      </c>
      <c r="C2011" s="16" t="s">
        <v>22</v>
      </c>
      <c r="D2011" s="16" t="str">
        <f t="shared" si="2317"/>
        <v>2017_2017 Sample Plot # 01_Avi</v>
      </c>
      <c r="E2011" s="17">
        <v>2.7</v>
      </c>
      <c r="F2011" s="17">
        <f t="shared" si="2315"/>
        <v>1.7</v>
      </c>
      <c r="G2011" s="18">
        <v>170</v>
      </c>
      <c r="H2011" s="19">
        <f t="shared" ref="H2011:H2072" si="2329">I2011/100</f>
        <v>0.60152768936982814</v>
      </c>
      <c r="I2011" s="20">
        <f t="shared" si="2316"/>
        <v>60.152768936982817</v>
      </c>
      <c r="J2011" s="36">
        <v>189</v>
      </c>
      <c r="K2011" s="19">
        <f t="shared" si="2318"/>
        <v>-0.2723929657757202</v>
      </c>
      <c r="L2011" s="19">
        <f t="shared" si="2319"/>
        <v>0.53408088447836655</v>
      </c>
      <c r="M2011" s="19">
        <f t="shared" si="2320"/>
        <v>2.1363235379134662E-2</v>
      </c>
      <c r="N2011" s="19">
        <f t="shared" si="2321"/>
        <v>0.49295665637353236</v>
      </c>
      <c r="O2011" s="19">
        <f t="shared" si="2322"/>
        <v>1.9718266254941295E-2</v>
      </c>
      <c r="P2011" s="19">
        <f t="shared" si="2323"/>
        <v>4.1081501634075958E-2</v>
      </c>
      <c r="Q2011" s="19">
        <f t="shared" si="2324"/>
        <v>0.25635882454961595</v>
      </c>
      <c r="R2011" s="19">
        <f t="shared" si="2325"/>
        <v>0.19225309598567764</v>
      </c>
      <c r="S2011" s="19">
        <f t="shared" si="2326"/>
        <v>0.44861192053529358</v>
      </c>
      <c r="T2011" s="19">
        <f t="shared" si="2327"/>
        <v>1.7944476821411745E-2</v>
      </c>
      <c r="U2011" s="21">
        <f t="shared" si="2328"/>
        <v>1.0270375408518988</v>
      </c>
    </row>
    <row r="2012" spans="1:21" ht="16" hidden="1" thickBot="1" x14ac:dyDescent="0.25">
      <c r="A2012" s="14">
        <v>2017</v>
      </c>
      <c r="B2012" s="15" t="s">
        <v>43</v>
      </c>
      <c r="C2012" s="16" t="s">
        <v>22</v>
      </c>
      <c r="D2012" s="16" t="str">
        <f t="shared" si="2317"/>
        <v>2017_2017 Sample Plot # 01_Avi</v>
      </c>
      <c r="E2012" s="17">
        <v>2.5</v>
      </c>
      <c r="F2012" s="17">
        <f t="shared" si="2315"/>
        <v>2.1</v>
      </c>
      <c r="G2012" s="18">
        <v>210</v>
      </c>
      <c r="H2012" s="19">
        <f t="shared" si="2329"/>
        <v>1.0655633354551242</v>
      </c>
      <c r="I2012" s="20">
        <f t="shared" si="2316"/>
        <v>106.55633354551242</v>
      </c>
      <c r="J2012" s="36">
        <v>334.8</v>
      </c>
      <c r="K2012" s="19">
        <f t="shared" si="2318"/>
        <v>0.25901963484095325</v>
      </c>
      <c r="L2012" s="19">
        <f t="shared" si="2319"/>
        <v>1.8155977457113464</v>
      </c>
      <c r="M2012" s="19">
        <f t="shared" si="2320"/>
        <v>7.2623909828453861E-2</v>
      </c>
      <c r="N2012" s="19">
        <f t="shared" si="2321"/>
        <v>1.6757967192915728</v>
      </c>
      <c r="O2012" s="19">
        <f t="shared" si="2322"/>
        <v>6.7031868771662909E-2</v>
      </c>
      <c r="P2012" s="19">
        <f t="shared" si="2323"/>
        <v>0.13965577860011677</v>
      </c>
      <c r="Q2012" s="19">
        <f t="shared" si="2324"/>
        <v>0.87148691794144617</v>
      </c>
      <c r="R2012" s="19">
        <f t="shared" si="2325"/>
        <v>0.65356072052371339</v>
      </c>
      <c r="S2012" s="19">
        <f t="shared" si="2326"/>
        <v>1.5250476384651597</v>
      </c>
      <c r="T2012" s="19">
        <f t="shared" si="2327"/>
        <v>6.1001905538606384E-2</v>
      </c>
      <c r="U2012" s="21">
        <f t="shared" si="2328"/>
        <v>3.4913944650029194</v>
      </c>
    </row>
    <row r="2013" spans="1:21" ht="16" hidden="1" thickBot="1" x14ac:dyDescent="0.25">
      <c r="A2013" s="14">
        <v>2017</v>
      </c>
      <c r="B2013" s="15" t="s">
        <v>43</v>
      </c>
      <c r="C2013" s="16" t="s">
        <v>22</v>
      </c>
      <c r="D2013" s="16" t="str">
        <f t="shared" si="2317"/>
        <v>2017_2017 Sample Plot # 01_Avi</v>
      </c>
      <c r="E2013" s="17">
        <v>2.98</v>
      </c>
      <c r="F2013" s="17">
        <f t="shared" si="2315"/>
        <v>0.95</v>
      </c>
      <c r="G2013" s="18">
        <v>95</v>
      </c>
      <c r="H2013" s="19">
        <f t="shared" si="2329"/>
        <v>2.0623806492679821</v>
      </c>
      <c r="I2013" s="20">
        <f t="shared" si="2316"/>
        <v>206.23806492679822</v>
      </c>
      <c r="J2013" s="36">
        <v>648</v>
      </c>
      <c r="K2013" s="19">
        <f t="shared" si="2318"/>
        <v>0.87274928585660705</v>
      </c>
      <c r="L2013" s="19">
        <f t="shared" si="2319"/>
        <v>7.4601796488024723</v>
      </c>
      <c r="M2013" s="19">
        <f t="shared" si="2320"/>
        <v>0.29840718595209886</v>
      </c>
      <c r="N2013" s="19">
        <f t="shared" si="2321"/>
        <v>6.8857458158446825</v>
      </c>
      <c r="O2013" s="19">
        <f t="shared" si="2322"/>
        <v>0.27542983263378734</v>
      </c>
      <c r="P2013" s="19">
        <f t="shared" si="2323"/>
        <v>0.5738370185858862</v>
      </c>
      <c r="Q2013" s="19">
        <f t="shared" si="2324"/>
        <v>3.5808862314251866</v>
      </c>
      <c r="R2013" s="19">
        <f t="shared" si="2325"/>
        <v>2.6854408681794264</v>
      </c>
      <c r="S2013" s="19">
        <f t="shared" si="2326"/>
        <v>6.266327099604613</v>
      </c>
      <c r="T2013" s="19">
        <f t="shared" si="2327"/>
        <v>0.25065308398418451</v>
      </c>
      <c r="U2013" s="21">
        <f t="shared" si="2328"/>
        <v>14.345925464647156</v>
      </c>
    </row>
    <row r="2014" spans="1:21" ht="16" hidden="1" thickBot="1" x14ac:dyDescent="0.25">
      <c r="A2014" s="14">
        <v>2017</v>
      </c>
      <c r="B2014" s="15" t="s">
        <v>43</v>
      </c>
      <c r="C2014" s="16" t="s">
        <v>22</v>
      </c>
      <c r="D2014" s="16" t="str">
        <f t="shared" si="2317"/>
        <v>2017_2017 Sample Plot # 01_Avi</v>
      </c>
      <c r="E2014" s="17">
        <v>2.9</v>
      </c>
      <c r="F2014" s="17">
        <f t="shared" si="2315"/>
        <v>1</v>
      </c>
      <c r="G2014" s="18">
        <v>100</v>
      </c>
      <c r="H2014" s="19">
        <f t="shared" si="2329"/>
        <v>0.68746021642266075</v>
      </c>
      <c r="I2014" s="20">
        <f t="shared" si="2316"/>
        <v>68.746021642266072</v>
      </c>
      <c r="J2014" s="36">
        <v>216</v>
      </c>
      <c r="K2014" s="19">
        <f t="shared" si="2318"/>
        <v>-0.14829019924347053</v>
      </c>
      <c r="L2014" s="19">
        <f t="shared" si="2319"/>
        <v>0.71073843351627819</v>
      </c>
      <c r="M2014" s="19">
        <f t="shared" si="2320"/>
        <v>2.8429537340651127E-2</v>
      </c>
      <c r="N2014" s="19">
        <f t="shared" si="2321"/>
        <v>0.6560115741355248</v>
      </c>
      <c r="O2014" s="19">
        <f t="shared" si="2322"/>
        <v>2.6240462965420992E-2</v>
      </c>
      <c r="P2014" s="19">
        <f t="shared" si="2323"/>
        <v>5.4670000306072122E-2</v>
      </c>
      <c r="Q2014" s="19">
        <f t="shared" si="2324"/>
        <v>0.34115444808781353</v>
      </c>
      <c r="R2014" s="19">
        <f t="shared" si="2325"/>
        <v>0.25584451391285468</v>
      </c>
      <c r="S2014" s="19">
        <f t="shared" si="2326"/>
        <v>0.59699896200066815</v>
      </c>
      <c r="T2014" s="19">
        <f t="shared" si="2327"/>
        <v>2.3879958480026726E-2</v>
      </c>
      <c r="U2014" s="21">
        <f t="shared" si="2328"/>
        <v>1.3667500076518029</v>
      </c>
    </row>
    <row r="2015" spans="1:21" ht="16" hidden="1" thickBot="1" x14ac:dyDescent="0.25">
      <c r="A2015" s="14">
        <v>2017</v>
      </c>
      <c r="B2015" s="15" t="s">
        <v>43</v>
      </c>
      <c r="C2015" s="16" t="s">
        <v>22</v>
      </c>
      <c r="D2015" s="16" t="str">
        <f t="shared" si="2317"/>
        <v>2017_2017 Sample Plot # 01_Avi</v>
      </c>
      <c r="E2015" s="17">
        <v>2.99</v>
      </c>
      <c r="F2015" s="17">
        <f t="shared" si="2315"/>
        <v>0.75</v>
      </c>
      <c r="G2015" s="18">
        <v>75</v>
      </c>
      <c r="H2015" s="19">
        <f t="shared" si="2329"/>
        <v>0.98994271164863146</v>
      </c>
      <c r="I2015" s="20">
        <f t="shared" si="2316"/>
        <v>98.99427116486315</v>
      </c>
      <c r="J2015" s="36">
        <v>311.04000000000002</v>
      </c>
      <c r="K2015" s="19">
        <f t="shared" si="2318"/>
        <v>0.19060553384036372</v>
      </c>
      <c r="L2015" s="19">
        <f t="shared" si="2319"/>
        <v>1.5509776295743143</v>
      </c>
      <c r="M2015" s="19">
        <f t="shared" si="2320"/>
        <v>6.2039105182972572E-2</v>
      </c>
      <c r="N2015" s="19">
        <f t="shared" si="2321"/>
        <v>1.4315523520970921</v>
      </c>
      <c r="O2015" s="19">
        <f t="shared" si="2322"/>
        <v>5.7262094083883684E-2</v>
      </c>
      <c r="P2015" s="19">
        <f t="shared" si="2323"/>
        <v>0.11930119926685626</v>
      </c>
      <c r="Q2015" s="19">
        <f t="shared" si="2324"/>
        <v>0.74446926219567078</v>
      </c>
      <c r="R2015" s="19">
        <f t="shared" si="2325"/>
        <v>0.55830541731786598</v>
      </c>
      <c r="S2015" s="19">
        <f t="shared" si="2326"/>
        <v>1.3027746795135369</v>
      </c>
      <c r="T2015" s="19">
        <f t="shared" si="2327"/>
        <v>5.2110987180541468E-2</v>
      </c>
      <c r="U2015" s="21">
        <f t="shared" si="2328"/>
        <v>2.9825299816714064</v>
      </c>
    </row>
    <row r="2016" spans="1:21" ht="16" hidden="1" thickBot="1" x14ac:dyDescent="0.25">
      <c r="A2016" s="14"/>
      <c r="B2016" s="15"/>
      <c r="C2016" s="16"/>
      <c r="D2016" s="16"/>
      <c r="E2016" s="17"/>
      <c r="F2016" s="17"/>
      <c r="G2016" s="18"/>
      <c r="H2016" s="19"/>
      <c r="I2016" s="20"/>
      <c r="J2016" s="36"/>
      <c r="K2016" s="19"/>
      <c r="L2016" s="19"/>
      <c r="M2016" s="19"/>
      <c r="N2016" s="19"/>
      <c r="O2016" s="19"/>
      <c r="P2016" s="19"/>
      <c r="Q2016" s="19"/>
      <c r="R2016" s="19"/>
      <c r="S2016" s="19"/>
      <c r="T2016" s="19"/>
      <c r="U2016" s="21"/>
    </row>
    <row r="2017" spans="1:21" ht="16" hidden="1" thickBot="1" x14ac:dyDescent="0.25">
      <c r="A2017" s="14"/>
      <c r="B2017" s="15"/>
      <c r="C2017" s="16"/>
      <c r="D2017" s="16"/>
      <c r="E2017" s="17"/>
      <c r="F2017" s="17"/>
      <c r="G2017" s="18"/>
      <c r="H2017" s="19"/>
      <c r="I2017" s="20"/>
      <c r="J2017" s="36"/>
      <c r="K2017" s="19"/>
      <c r="L2017" s="19"/>
      <c r="M2017" s="19"/>
      <c r="N2017" s="19"/>
      <c r="O2017" s="19"/>
      <c r="P2017" s="19"/>
      <c r="Q2017" s="19"/>
      <c r="R2017" s="19"/>
      <c r="S2017" s="19"/>
      <c r="T2017" s="19"/>
      <c r="U2017" s="21"/>
    </row>
    <row r="2018" spans="1:21" ht="16" hidden="1" thickBot="1" x14ac:dyDescent="0.25">
      <c r="A2018" s="14">
        <v>2017</v>
      </c>
      <c r="B2018" s="15" t="s">
        <v>43</v>
      </c>
      <c r="C2018" s="16" t="s">
        <v>22</v>
      </c>
      <c r="D2018" s="16" t="str">
        <f>A2018&amp;"_"&amp;B2018&amp;"_"&amp;C2018</f>
        <v>2017_2017 Sample Plot # 01_Avi</v>
      </c>
      <c r="E2018" s="17">
        <v>2</v>
      </c>
      <c r="F2018" s="17">
        <f t="shared" si="2315"/>
        <v>1.5</v>
      </c>
      <c r="G2018" s="18">
        <v>150</v>
      </c>
      <c r="H2018" s="19">
        <f t="shared" si="2329"/>
        <v>0.72183322724379384</v>
      </c>
      <c r="I2018" s="20">
        <f t="shared" si="2316"/>
        <v>72.18332272437938</v>
      </c>
      <c r="J2018" s="36">
        <v>226.8</v>
      </c>
      <c r="K2018" s="19">
        <f t="shared" ref="K2018:K2021" si="2330">2.14*(LOG(H2018,10))+0.2</f>
        <v>-0.10294509923380296</v>
      </c>
      <c r="L2018" s="19">
        <f t="shared" ref="L2018:L2021" si="2331">10^K2018</f>
        <v>0.78895984663705765</v>
      </c>
      <c r="M2018" s="19">
        <f t="shared" si="2320"/>
        <v>3.1558393865482308E-2</v>
      </c>
      <c r="N2018" s="19">
        <f t="shared" ref="N2018:N2021" si="2332">0.923*L2018</f>
        <v>0.72820993844600423</v>
      </c>
      <c r="O2018" s="19">
        <f t="shared" si="2294"/>
        <v>2.9128397537840169E-2</v>
      </c>
      <c r="P2018" s="19">
        <f t="shared" si="2295"/>
        <v>6.0686791403322476E-2</v>
      </c>
      <c r="Q2018" s="19">
        <f t="shared" si="2324"/>
        <v>0.37870072638578767</v>
      </c>
      <c r="R2018" s="19">
        <f t="shared" si="2297"/>
        <v>0.28400187599394167</v>
      </c>
      <c r="S2018" s="19">
        <f t="shared" si="2298"/>
        <v>0.66270260237972933</v>
      </c>
      <c r="T2018" s="19">
        <f t="shared" si="2299"/>
        <v>2.6508104095189174E-2</v>
      </c>
      <c r="U2018" s="21">
        <f t="shared" si="2328"/>
        <v>1.5171697850830619</v>
      </c>
    </row>
    <row r="2019" spans="1:21" ht="16" hidden="1" thickBot="1" x14ac:dyDescent="0.25">
      <c r="A2019" s="14">
        <v>2017</v>
      </c>
      <c r="B2019" s="15" t="s">
        <v>43</v>
      </c>
      <c r="C2019" s="16" t="s">
        <v>22</v>
      </c>
      <c r="D2019" s="16" t="str">
        <f>A2019&amp;"_"&amp;B2019&amp;"_"&amp;C2019</f>
        <v>2017_2017 Sample Plot # 01_Avi</v>
      </c>
      <c r="E2019" s="17">
        <v>2.2999999999999998</v>
      </c>
      <c r="F2019" s="17">
        <f t="shared" si="2315"/>
        <v>1.4</v>
      </c>
      <c r="G2019" s="18">
        <v>140</v>
      </c>
      <c r="H2019" s="19">
        <f t="shared" si="2329"/>
        <v>0.68746021642266075</v>
      </c>
      <c r="I2019" s="20">
        <f t="shared" si="2316"/>
        <v>68.746021642266072</v>
      </c>
      <c r="J2019" s="36">
        <v>216</v>
      </c>
      <c r="K2019" s="19">
        <f t="shared" si="2330"/>
        <v>-0.14829019924347053</v>
      </c>
      <c r="L2019" s="19">
        <f t="shared" si="2331"/>
        <v>0.71073843351627819</v>
      </c>
      <c r="M2019" s="19">
        <f t="shared" si="2320"/>
        <v>2.8429537340651127E-2</v>
      </c>
      <c r="N2019" s="19">
        <f t="shared" si="2332"/>
        <v>0.6560115741355248</v>
      </c>
      <c r="O2019" s="19">
        <f t="shared" si="2294"/>
        <v>2.6240462965420992E-2</v>
      </c>
      <c r="P2019" s="19">
        <f t="shared" si="2295"/>
        <v>5.4670000306072122E-2</v>
      </c>
      <c r="Q2019" s="19">
        <f t="shared" si="2324"/>
        <v>0.34115444808781353</v>
      </c>
      <c r="R2019" s="19">
        <f t="shared" si="2297"/>
        <v>0.25584451391285468</v>
      </c>
      <c r="S2019" s="19">
        <f t="shared" si="2298"/>
        <v>0.59699896200066815</v>
      </c>
      <c r="T2019" s="19">
        <f t="shared" si="2299"/>
        <v>2.3879958480026726E-2</v>
      </c>
      <c r="U2019" s="21">
        <f t="shared" si="2328"/>
        <v>1.3667500076518029</v>
      </c>
    </row>
    <row r="2020" spans="1:21" ht="16" hidden="1" thickBot="1" x14ac:dyDescent="0.25">
      <c r="A2020" s="14">
        <v>2017</v>
      </c>
      <c r="B2020" s="15" t="s">
        <v>43</v>
      </c>
      <c r="C2020" s="16" t="s">
        <v>22</v>
      </c>
      <c r="D2020" s="16" t="str">
        <f>A2020&amp;"_"&amp;B2020&amp;"_"&amp;C2020</f>
        <v>2017_2017 Sample Plot # 01_Avi</v>
      </c>
      <c r="E2020" s="17">
        <v>2</v>
      </c>
      <c r="F2020" s="17">
        <f t="shared" si="2315"/>
        <v>1.4</v>
      </c>
      <c r="G2020" s="18">
        <v>140</v>
      </c>
      <c r="H2020" s="19">
        <f t="shared" si="2329"/>
        <v>0.65308720560152778</v>
      </c>
      <c r="I2020" s="20">
        <f t="shared" si="2316"/>
        <v>65.308720560152778</v>
      </c>
      <c r="J2020" s="36">
        <v>205.20000000000002</v>
      </c>
      <c r="K2020" s="19">
        <f t="shared" si="2330"/>
        <v>-0.19596168392533614</v>
      </c>
      <c r="L2020" s="19">
        <f t="shared" si="2331"/>
        <v>0.63685170532219859</v>
      </c>
      <c r="M2020" s="19">
        <f t="shared" si="2320"/>
        <v>2.5474068212887942E-2</v>
      </c>
      <c r="N2020" s="19">
        <f t="shared" si="2332"/>
        <v>0.58781412401238931</v>
      </c>
      <c r="O2020" s="19">
        <f t="shared" si="2294"/>
        <v>2.3512564960495575E-2</v>
      </c>
      <c r="P2020" s="19">
        <f t="shared" si="2295"/>
        <v>4.8986633173383518E-2</v>
      </c>
      <c r="Q2020" s="19">
        <f t="shared" si="2324"/>
        <v>0.30568881855465529</v>
      </c>
      <c r="R2020" s="19">
        <f t="shared" si="2297"/>
        <v>0.22924750836483185</v>
      </c>
      <c r="S2020" s="19">
        <f t="shared" si="2298"/>
        <v>0.53493632691948712</v>
      </c>
      <c r="T2020" s="19">
        <f t="shared" si="2299"/>
        <v>2.1397453076779486E-2</v>
      </c>
      <c r="U2020" s="21">
        <f t="shared" si="2328"/>
        <v>1.224665829334588</v>
      </c>
    </row>
    <row r="2021" spans="1:21" ht="16" hidden="1" thickBot="1" x14ac:dyDescent="0.25">
      <c r="A2021" s="14">
        <v>2017</v>
      </c>
      <c r="B2021" s="15" t="s">
        <v>43</v>
      </c>
      <c r="C2021" s="16" t="s">
        <v>22</v>
      </c>
      <c r="D2021" s="16" t="str">
        <f>A2021&amp;"_"&amp;B2021&amp;"_"&amp;C2021</f>
        <v>2017_2017 Sample Plot # 01_Avi</v>
      </c>
      <c r="E2021" s="17">
        <v>3.15</v>
      </c>
      <c r="F2021" s="17">
        <f t="shared" si="2315"/>
        <v>1.2</v>
      </c>
      <c r="G2021" s="18">
        <v>120</v>
      </c>
      <c r="H2021" s="19">
        <f t="shared" si="2329"/>
        <v>1.5467854869509869</v>
      </c>
      <c r="I2021" s="20">
        <f t="shared" si="2316"/>
        <v>154.6785486950987</v>
      </c>
      <c r="J2021" s="36">
        <v>486.00000000000006</v>
      </c>
      <c r="K2021" s="19">
        <f t="shared" si="2330"/>
        <v>0.6053803895148453</v>
      </c>
      <c r="L2021" s="19">
        <f t="shared" si="2331"/>
        <v>4.0306992033014808</v>
      </c>
      <c r="M2021" s="19">
        <f t="shared" si="2320"/>
        <v>0.16122796813205922</v>
      </c>
      <c r="N2021" s="19">
        <f t="shared" si="2332"/>
        <v>3.720335364647267</v>
      </c>
      <c r="O2021" s="19">
        <f t="shared" si="2294"/>
        <v>0.14881341458589067</v>
      </c>
      <c r="P2021" s="19">
        <f t="shared" si="2295"/>
        <v>0.3100413827179499</v>
      </c>
      <c r="Q2021" s="19">
        <f t="shared" si="2324"/>
        <v>1.9347356175847108</v>
      </c>
      <c r="R2021" s="19">
        <f t="shared" si="2297"/>
        <v>1.4509307922124342</v>
      </c>
      <c r="S2021" s="19">
        <f t="shared" si="2298"/>
        <v>3.3856664097971452</v>
      </c>
      <c r="T2021" s="19">
        <f t="shared" si="2299"/>
        <v>0.13542665639188581</v>
      </c>
      <c r="U2021" s="21">
        <f t="shared" si="2328"/>
        <v>7.7510345679487482</v>
      </c>
    </row>
    <row r="2022" spans="1:21" ht="16" hidden="1" thickBot="1" x14ac:dyDescent="0.25">
      <c r="A2022" s="14"/>
      <c r="B2022" s="15"/>
      <c r="C2022" s="16"/>
      <c r="D2022" s="16"/>
      <c r="E2022" s="17"/>
      <c r="F2022" s="17"/>
      <c r="G2022" s="18"/>
      <c r="H2022" s="19"/>
      <c r="I2022" s="20"/>
      <c r="J2022" s="19"/>
      <c r="K2022" s="19"/>
      <c r="L2022" s="19"/>
      <c r="M2022" s="19"/>
      <c r="N2022" s="19"/>
      <c r="O2022" s="19"/>
      <c r="P2022" s="19"/>
      <c r="Q2022" s="19"/>
      <c r="R2022" s="19"/>
      <c r="S2022" s="19"/>
      <c r="T2022" s="19"/>
      <c r="U2022" s="21"/>
    </row>
    <row r="2023" spans="1:21" ht="16" hidden="1" thickBot="1" x14ac:dyDescent="0.25">
      <c r="A2023" s="14"/>
      <c r="B2023" s="15"/>
      <c r="C2023" s="16"/>
      <c r="D2023" s="16"/>
      <c r="E2023" s="17"/>
      <c r="F2023" s="17"/>
      <c r="G2023" s="18"/>
      <c r="H2023" s="19"/>
      <c r="I2023" s="20"/>
      <c r="J2023" s="19"/>
      <c r="K2023" s="19"/>
      <c r="L2023" s="19"/>
      <c r="M2023" s="19"/>
      <c r="N2023" s="19"/>
      <c r="O2023" s="19"/>
      <c r="P2023" s="19"/>
      <c r="Q2023" s="19"/>
      <c r="R2023" s="19"/>
      <c r="S2023" s="19"/>
      <c r="T2023" s="19"/>
      <c r="U2023" s="21"/>
    </row>
    <row r="2024" spans="1:21" ht="16" hidden="1" thickBot="1" x14ac:dyDescent="0.25">
      <c r="A2024" s="14"/>
      <c r="B2024" s="15"/>
      <c r="C2024" s="16"/>
      <c r="D2024" s="16"/>
      <c r="E2024" s="17"/>
      <c r="F2024" s="17"/>
      <c r="G2024" s="18"/>
      <c r="H2024" s="19"/>
      <c r="I2024" s="20"/>
      <c r="J2024" s="19"/>
      <c r="K2024" s="19"/>
      <c r="L2024" s="19"/>
      <c r="M2024" s="19"/>
      <c r="N2024" s="19"/>
      <c r="O2024" s="19"/>
      <c r="P2024" s="19"/>
      <c r="Q2024" s="19"/>
      <c r="R2024" s="19"/>
      <c r="S2024" s="19"/>
      <c r="T2024" s="19"/>
      <c r="U2024" s="21"/>
    </row>
    <row r="2025" spans="1:21" ht="16" hidden="1" thickBot="1" x14ac:dyDescent="0.25">
      <c r="A2025" s="14"/>
      <c r="B2025" s="15"/>
      <c r="C2025" s="16"/>
      <c r="D2025" s="16"/>
      <c r="E2025" s="17"/>
      <c r="F2025" s="17"/>
      <c r="G2025" s="18"/>
      <c r="H2025" s="19"/>
      <c r="I2025" s="20"/>
      <c r="J2025" s="19"/>
      <c r="K2025" s="19"/>
      <c r="L2025" s="19"/>
      <c r="M2025" s="19"/>
      <c r="N2025" s="19"/>
      <c r="O2025" s="19"/>
      <c r="P2025" s="19"/>
      <c r="Q2025" s="19"/>
      <c r="R2025" s="19"/>
      <c r="S2025" s="19"/>
      <c r="T2025" s="19"/>
      <c r="U2025" s="21"/>
    </row>
    <row r="2026" spans="1:21" ht="16" hidden="1" thickBot="1" x14ac:dyDescent="0.25">
      <c r="A2026" s="14"/>
      <c r="B2026" s="15"/>
      <c r="C2026" s="16"/>
      <c r="D2026" s="16"/>
      <c r="E2026" s="17"/>
      <c r="F2026" s="17"/>
      <c r="G2026" s="18"/>
      <c r="H2026" s="19"/>
      <c r="I2026" s="20"/>
      <c r="J2026" s="19"/>
      <c r="K2026" s="19"/>
      <c r="L2026" s="19"/>
      <c r="M2026" s="19"/>
      <c r="N2026" s="19"/>
      <c r="O2026" s="19"/>
      <c r="P2026" s="19"/>
      <c r="Q2026" s="19"/>
      <c r="R2026" s="19"/>
      <c r="S2026" s="19"/>
      <c r="T2026" s="19"/>
      <c r="U2026" s="21"/>
    </row>
    <row r="2027" spans="1:21" ht="16" hidden="1" thickBot="1" x14ac:dyDescent="0.25">
      <c r="A2027" s="14"/>
      <c r="B2027" s="15"/>
      <c r="C2027" s="16"/>
      <c r="D2027" s="16"/>
      <c r="E2027" s="17"/>
      <c r="F2027" s="17"/>
      <c r="G2027" s="18"/>
      <c r="H2027" s="19"/>
      <c r="I2027" s="20"/>
      <c r="J2027" s="19"/>
      <c r="K2027" s="19"/>
      <c r="L2027" s="19"/>
      <c r="M2027" s="19"/>
      <c r="N2027" s="19"/>
      <c r="O2027" s="19"/>
      <c r="P2027" s="19"/>
      <c r="Q2027" s="19"/>
      <c r="R2027" s="19"/>
      <c r="S2027" s="19"/>
      <c r="T2027" s="19"/>
      <c r="U2027" s="21"/>
    </row>
    <row r="2028" spans="1:21" ht="16" hidden="1" thickBot="1" x14ac:dyDescent="0.25">
      <c r="A2028" s="14">
        <v>2017</v>
      </c>
      <c r="B2028" s="15" t="s">
        <v>43</v>
      </c>
      <c r="C2028" s="16" t="s">
        <v>22</v>
      </c>
      <c r="D2028" s="16" t="str">
        <f>A2028&amp;"_"&amp;B2028&amp;"_"&amp;C2028</f>
        <v>2017_2017 Sample Plot # 01_Avi</v>
      </c>
      <c r="E2028" s="17">
        <v>2.1</v>
      </c>
      <c r="F2028" s="17">
        <f t="shared" si="2315"/>
        <v>1.3</v>
      </c>
      <c r="G2028" s="18">
        <v>130</v>
      </c>
      <c r="H2028" s="19">
        <f t="shared" si="2329"/>
        <v>0.65308720560152778</v>
      </c>
      <c r="I2028" s="20">
        <f t="shared" si="2316"/>
        <v>65.308720560152778</v>
      </c>
      <c r="J2028" s="36">
        <v>205.20000000000002</v>
      </c>
      <c r="K2028" s="19">
        <f t="shared" ref="K2028:K2029" si="2333">2.14*(LOG(H2028,10))+0.2</f>
        <v>-0.19596168392533614</v>
      </c>
      <c r="L2028" s="19">
        <f t="shared" ref="L2028:L2029" si="2334">10^K2028</f>
        <v>0.63685170532219859</v>
      </c>
      <c r="M2028" s="19">
        <f t="shared" si="2320"/>
        <v>2.5474068212887942E-2</v>
      </c>
      <c r="N2028" s="19">
        <f t="shared" ref="N2028:N2029" si="2335">0.923*L2028</f>
        <v>0.58781412401238931</v>
      </c>
      <c r="O2028" s="19">
        <f t="shared" si="2294"/>
        <v>2.3512564960495575E-2</v>
      </c>
      <c r="P2028" s="19">
        <f t="shared" si="2295"/>
        <v>4.8986633173383518E-2</v>
      </c>
      <c r="Q2028" s="19">
        <f t="shared" si="2324"/>
        <v>0.30568881855465529</v>
      </c>
      <c r="R2028" s="19">
        <f t="shared" si="2297"/>
        <v>0.22924750836483185</v>
      </c>
      <c r="S2028" s="19">
        <f t="shared" si="2298"/>
        <v>0.53493632691948712</v>
      </c>
      <c r="T2028" s="19">
        <f t="shared" si="2299"/>
        <v>2.1397453076779486E-2</v>
      </c>
      <c r="U2028" s="21">
        <f t="shared" si="2328"/>
        <v>1.224665829334588</v>
      </c>
    </row>
    <row r="2029" spans="1:21" ht="16" hidden="1" thickBot="1" x14ac:dyDescent="0.25">
      <c r="A2029" s="14">
        <v>2017</v>
      </c>
      <c r="B2029" s="15" t="s">
        <v>43</v>
      </c>
      <c r="C2029" s="16" t="s">
        <v>22</v>
      </c>
      <c r="D2029" s="16" t="str">
        <f>A2029&amp;"_"&amp;B2029&amp;"_"&amp;C2029</f>
        <v>2017_2017 Sample Plot # 01_Avi</v>
      </c>
      <c r="E2029" s="17">
        <v>2.1</v>
      </c>
      <c r="F2029" s="17">
        <f t="shared" si="2315"/>
        <v>1.2</v>
      </c>
      <c r="G2029" s="18">
        <v>120</v>
      </c>
      <c r="H2029" s="19">
        <f t="shared" si="2329"/>
        <v>0.38497772119668999</v>
      </c>
      <c r="I2029" s="20">
        <f t="shared" si="2316"/>
        <v>38.497772119669001</v>
      </c>
      <c r="J2029" s="36">
        <v>120.96000000000001</v>
      </c>
      <c r="K2029" s="19">
        <f t="shared" si="2333"/>
        <v>-0.68716782145020172</v>
      </c>
      <c r="L2029" s="19">
        <f t="shared" si="2334"/>
        <v>0.20550963056998253</v>
      </c>
      <c r="M2029" s="19">
        <f t="shared" si="2320"/>
        <v>8.2203852227993018E-3</v>
      </c>
      <c r="N2029" s="19">
        <f t="shared" si="2335"/>
        <v>0.18968538901609389</v>
      </c>
      <c r="O2029" s="19">
        <f t="shared" si="2294"/>
        <v>7.5874155606437555E-3</v>
      </c>
      <c r="P2029" s="19">
        <f t="shared" si="2295"/>
        <v>1.5807800783443057E-2</v>
      </c>
      <c r="Q2029" s="19">
        <f t="shared" si="2324"/>
        <v>9.8644622673591614E-2</v>
      </c>
      <c r="R2029" s="19">
        <f t="shared" si="2297"/>
        <v>7.3977301716276617E-2</v>
      </c>
      <c r="S2029" s="19">
        <f t="shared" si="2298"/>
        <v>0.17262192438986823</v>
      </c>
      <c r="T2029" s="19">
        <f t="shared" si="2299"/>
        <v>6.904876975594729E-3</v>
      </c>
      <c r="U2029" s="21">
        <f t="shared" si="2328"/>
        <v>0.39519501958607639</v>
      </c>
    </row>
    <row r="2030" spans="1:21" ht="16" hidden="1" thickBot="1" x14ac:dyDescent="0.25">
      <c r="A2030" s="14"/>
      <c r="B2030" s="15"/>
      <c r="C2030" s="16"/>
      <c r="D2030" s="16"/>
      <c r="E2030" s="17"/>
      <c r="F2030" s="17"/>
      <c r="G2030" s="18"/>
      <c r="H2030" s="19"/>
      <c r="I2030" s="20"/>
      <c r="J2030" s="36"/>
      <c r="K2030" s="19"/>
      <c r="L2030" s="19"/>
      <c r="M2030" s="19"/>
      <c r="N2030" s="19"/>
      <c r="O2030" s="19"/>
      <c r="P2030" s="19"/>
      <c r="Q2030" s="19"/>
      <c r="R2030" s="19"/>
      <c r="S2030" s="19"/>
      <c r="T2030" s="19"/>
      <c r="U2030" s="21"/>
    </row>
    <row r="2031" spans="1:21" ht="16" hidden="1" thickBot="1" x14ac:dyDescent="0.25">
      <c r="A2031" s="14"/>
      <c r="B2031" s="15"/>
      <c r="C2031" s="16"/>
      <c r="D2031" s="16"/>
      <c r="E2031" s="17"/>
      <c r="F2031" s="17"/>
      <c r="G2031" s="18"/>
      <c r="H2031" s="19"/>
      <c r="I2031" s="20"/>
      <c r="J2031" s="36"/>
      <c r="K2031" s="19"/>
      <c r="L2031" s="19"/>
      <c r="M2031" s="19"/>
      <c r="N2031" s="19"/>
      <c r="O2031" s="19"/>
      <c r="P2031" s="19"/>
      <c r="Q2031" s="19"/>
      <c r="R2031" s="19"/>
      <c r="S2031" s="19"/>
      <c r="T2031" s="19"/>
      <c r="U2031" s="21"/>
    </row>
    <row r="2032" spans="1:21" ht="16" hidden="1" thickBot="1" x14ac:dyDescent="0.25">
      <c r="A2032" s="14"/>
      <c r="B2032" s="15"/>
      <c r="C2032" s="16"/>
      <c r="D2032" s="16"/>
      <c r="E2032" s="17"/>
      <c r="F2032" s="17"/>
      <c r="G2032" s="18"/>
      <c r="H2032" s="19"/>
      <c r="I2032" s="20"/>
      <c r="J2032" s="36"/>
      <c r="K2032" s="19"/>
      <c r="L2032" s="19"/>
      <c r="M2032" s="19"/>
      <c r="N2032" s="19"/>
      <c r="O2032" s="19"/>
      <c r="P2032" s="19"/>
      <c r="Q2032" s="19"/>
      <c r="R2032" s="19"/>
      <c r="S2032" s="19"/>
      <c r="T2032" s="19"/>
      <c r="U2032" s="21"/>
    </row>
    <row r="2033" spans="1:21" ht="16" hidden="1" thickBot="1" x14ac:dyDescent="0.25">
      <c r="A2033" s="14">
        <v>2017</v>
      </c>
      <c r="B2033" s="15" t="s">
        <v>43</v>
      </c>
      <c r="C2033" s="16" t="s">
        <v>22</v>
      </c>
      <c r="D2033" s="16" t="str">
        <f>A2033&amp;"_"&amp;B2033&amp;"_"&amp;C2033</f>
        <v>2017_2017 Sample Plot # 01_Avi</v>
      </c>
      <c r="E2033" s="17">
        <v>2.1</v>
      </c>
      <c r="F2033" s="17">
        <f t="shared" si="2315"/>
        <v>0.95</v>
      </c>
      <c r="G2033" s="18">
        <v>95</v>
      </c>
      <c r="H2033" s="19">
        <f t="shared" si="2329"/>
        <v>0.4124761298535965</v>
      </c>
      <c r="I2033" s="20">
        <f t="shared" si="2316"/>
        <v>41.247612985359652</v>
      </c>
      <c r="J2033" s="36">
        <v>129.60000000000002</v>
      </c>
      <c r="K2033" s="19">
        <f t="shared" ref="K2033:K2034" si="2336">2.14*(LOG(H2033,10))+0.2</f>
        <v>-0.62304652342247313</v>
      </c>
      <c r="L2033" s="19">
        <f t="shared" ref="L2033:L2034" si="2337">10^K2033</f>
        <v>0.23820642791053273</v>
      </c>
      <c r="M2033" s="19">
        <f t="shared" si="2320"/>
        <v>9.5282571164213101E-3</v>
      </c>
      <c r="N2033" s="19">
        <f t="shared" ref="N2033:N2034" si="2338">0.923*L2033</f>
        <v>0.21986453296142172</v>
      </c>
      <c r="O2033" s="19">
        <f t="shared" si="2294"/>
        <v>8.7945813184568695E-3</v>
      </c>
      <c r="P2033" s="19">
        <f t="shared" si="2295"/>
        <v>1.832283843487818E-2</v>
      </c>
      <c r="Q2033" s="19">
        <f t="shared" si="2324"/>
        <v>0.1143390853970557</v>
      </c>
      <c r="R2033" s="19">
        <f t="shared" si="2297"/>
        <v>8.5747167854954467E-2</v>
      </c>
      <c r="S2033" s="19">
        <f t="shared" si="2298"/>
        <v>0.20008625325201018</v>
      </c>
      <c r="T2033" s="19">
        <f t="shared" si="2299"/>
        <v>8.003450130080407E-3</v>
      </c>
      <c r="U2033" s="21">
        <f t="shared" si="2328"/>
        <v>0.45807096087195442</v>
      </c>
    </row>
    <row r="2034" spans="1:21" ht="16" hidden="1" thickBot="1" x14ac:dyDescent="0.25">
      <c r="A2034" s="14">
        <v>2017</v>
      </c>
      <c r="B2034" s="15" t="s">
        <v>43</v>
      </c>
      <c r="C2034" s="16" t="s">
        <v>22</v>
      </c>
      <c r="D2034" s="16" t="str">
        <f>A2034&amp;"_"&amp;B2034&amp;"_"&amp;C2034</f>
        <v>2017_2017 Sample Plot # 01_Avi</v>
      </c>
      <c r="E2034" s="17">
        <v>2.2000000000000002</v>
      </c>
      <c r="F2034" s="17">
        <f t="shared" si="2315"/>
        <v>0.92</v>
      </c>
      <c r="G2034" s="18">
        <v>92</v>
      </c>
      <c r="H2034" s="19">
        <f t="shared" si="2329"/>
        <v>0.4124761298535965</v>
      </c>
      <c r="I2034" s="20">
        <f t="shared" si="2316"/>
        <v>41.247612985359652</v>
      </c>
      <c r="J2034" s="36">
        <v>129.60000000000002</v>
      </c>
      <c r="K2034" s="19">
        <f t="shared" si="2336"/>
        <v>-0.62304652342247313</v>
      </c>
      <c r="L2034" s="19">
        <f t="shared" si="2337"/>
        <v>0.23820642791053273</v>
      </c>
      <c r="M2034" s="19">
        <f t="shared" si="2320"/>
        <v>9.5282571164213101E-3</v>
      </c>
      <c r="N2034" s="19">
        <f t="shared" si="2338"/>
        <v>0.21986453296142172</v>
      </c>
      <c r="O2034" s="19">
        <f t="shared" si="2294"/>
        <v>8.7945813184568695E-3</v>
      </c>
      <c r="P2034" s="19">
        <f t="shared" si="2295"/>
        <v>1.832283843487818E-2</v>
      </c>
      <c r="Q2034" s="19">
        <f t="shared" si="2324"/>
        <v>0.1143390853970557</v>
      </c>
      <c r="R2034" s="19">
        <f t="shared" si="2297"/>
        <v>8.5747167854954467E-2</v>
      </c>
      <c r="S2034" s="19">
        <f t="shared" si="2298"/>
        <v>0.20008625325201018</v>
      </c>
      <c r="T2034" s="19">
        <f t="shared" si="2299"/>
        <v>8.003450130080407E-3</v>
      </c>
      <c r="U2034" s="21">
        <f t="shared" si="2328"/>
        <v>0.45807096087195442</v>
      </c>
    </row>
    <row r="2035" spans="1:21" ht="16" hidden="1" thickBot="1" x14ac:dyDescent="0.25">
      <c r="A2035" s="14"/>
      <c r="B2035" s="15"/>
      <c r="C2035" s="16"/>
      <c r="D2035" s="16"/>
      <c r="E2035" s="17"/>
      <c r="F2035" s="17"/>
      <c r="G2035" s="18"/>
      <c r="H2035" s="19"/>
      <c r="I2035" s="20"/>
      <c r="J2035" s="36"/>
      <c r="K2035" s="19"/>
      <c r="L2035" s="19"/>
      <c r="M2035" s="19"/>
      <c r="N2035" s="19"/>
      <c r="O2035" s="19"/>
      <c r="P2035" s="19"/>
      <c r="Q2035" s="19"/>
      <c r="R2035" s="19"/>
      <c r="S2035" s="19"/>
      <c r="T2035" s="19"/>
      <c r="U2035" s="21"/>
    </row>
    <row r="2036" spans="1:21" ht="16" hidden="1" thickBot="1" x14ac:dyDescent="0.25">
      <c r="A2036" s="14">
        <v>2017</v>
      </c>
      <c r="B2036" s="15" t="s">
        <v>43</v>
      </c>
      <c r="C2036" s="16" t="s">
        <v>22</v>
      </c>
      <c r="D2036" s="16" t="str">
        <f>A2036&amp;"_"&amp;B2036&amp;"_"&amp;C2036</f>
        <v>2017_2017 Sample Plot # 01_Avi</v>
      </c>
      <c r="E2036" s="17">
        <v>2.2000000000000002</v>
      </c>
      <c r="F2036" s="17">
        <f t="shared" si="2315"/>
        <v>0.95</v>
      </c>
      <c r="G2036" s="18">
        <v>95</v>
      </c>
      <c r="H2036" s="19">
        <f t="shared" si="2329"/>
        <v>0.44684914067472953</v>
      </c>
      <c r="I2036" s="20">
        <f t="shared" si="2316"/>
        <v>44.684914067472953</v>
      </c>
      <c r="J2036" s="36">
        <v>140.4</v>
      </c>
      <c r="K2036" s="19">
        <f>2.14*(LOG(H2036,10))+0.2</f>
        <v>-0.54865561602775959</v>
      </c>
      <c r="L2036" s="19">
        <f t="shared" ref="L2036" si="2339">10^K2036</f>
        <v>0.28271209179828133</v>
      </c>
      <c r="M2036" s="19">
        <f t="shared" ref="M2036" si="2340">L2036*40/1000</f>
        <v>1.1308483671931253E-2</v>
      </c>
      <c r="N2036" s="19">
        <f t="shared" ref="N2036" si="2341">0.923*L2036</f>
        <v>0.26094326072981366</v>
      </c>
      <c r="O2036" s="19">
        <f t="shared" ref="O2036" si="2342">N2036*40/1000</f>
        <v>1.0437730429192547E-2</v>
      </c>
      <c r="P2036" s="19">
        <f t="shared" ref="P2036" si="2343">M2036+O2036</f>
        <v>2.17462141011238E-2</v>
      </c>
      <c r="Q2036" s="19">
        <f t="shared" ref="Q2036" si="2344">L2036*0.48</f>
        <v>0.13570180406317503</v>
      </c>
      <c r="R2036" s="19">
        <f t="shared" ref="R2036" si="2345">N2036*0.39</f>
        <v>0.10176787168462734</v>
      </c>
      <c r="S2036" s="19">
        <f t="shared" ref="S2036" si="2346">R2036+Q2036</f>
        <v>0.23746967574780237</v>
      </c>
      <c r="T2036" s="19">
        <f t="shared" ref="T2036" si="2347">S2036*40/1000</f>
        <v>9.4987870299120935E-3</v>
      </c>
      <c r="U2036" s="21">
        <f t="shared" ref="U2036" si="2348">(L2036+N2036)</f>
        <v>0.54365535252809494</v>
      </c>
    </row>
    <row r="2037" spans="1:21" ht="16" hidden="1" thickBot="1" x14ac:dyDescent="0.25">
      <c r="A2037" s="14"/>
      <c r="B2037" s="15"/>
      <c r="C2037" s="16"/>
      <c r="D2037" s="16"/>
      <c r="E2037" s="17"/>
      <c r="F2037" s="17"/>
      <c r="G2037" s="18"/>
      <c r="H2037" s="19"/>
      <c r="I2037" s="20"/>
      <c r="J2037" s="36"/>
      <c r="K2037" s="19"/>
      <c r="L2037" s="19"/>
      <c r="M2037" s="19"/>
      <c r="N2037" s="19"/>
      <c r="O2037" s="19"/>
      <c r="P2037" s="19"/>
      <c r="Q2037" s="19"/>
      <c r="R2037" s="19"/>
      <c r="S2037" s="19"/>
      <c r="T2037" s="19"/>
      <c r="U2037" s="21"/>
    </row>
    <row r="2038" spans="1:21" ht="16" hidden="1" thickBot="1" x14ac:dyDescent="0.25">
      <c r="A2038" s="14"/>
      <c r="B2038" s="15"/>
      <c r="C2038" s="16"/>
      <c r="D2038" s="16"/>
      <c r="E2038" s="17"/>
      <c r="F2038" s="17"/>
      <c r="G2038" s="18"/>
      <c r="H2038" s="19"/>
      <c r="I2038" s="20"/>
      <c r="J2038" s="36"/>
      <c r="K2038" s="19"/>
      <c r="L2038" s="19"/>
      <c r="M2038" s="19"/>
      <c r="N2038" s="19"/>
      <c r="O2038" s="19"/>
      <c r="P2038" s="19"/>
      <c r="Q2038" s="19"/>
      <c r="R2038" s="19"/>
      <c r="S2038" s="19"/>
      <c r="T2038" s="19"/>
      <c r="U2038" s="21"/>
    </row>
    <row r="2039" spans="1:21" ht="16" hidden="1" thickBot="1" x14ac:dyDescent="0.25">
      <c r="A2039" s="14"/>
      <c r="B2039" s="15"/>
      <c r="C2039" s="16"/>
      <c r="D2039" s="16"/>
      <c r="E2039" s="17"/>
      <c r="F2039" s="17"/>
      <c r="G2039" s="18"/>
      <c r="H2039" s="19"/>
      <c r="I2039" s="20"/>
      <c r="J2039" s="36"/>
      <c r="K2039" s="19"/>
      <c r="L2039" s="19"/>
      <c r="M2039" s="19"/>
      <c r="N2039" s="19"/>
      <c r="O2039" s="19"/>
      <c r="P2039" s="19"/>
      <c r="Q2039" s="19"/>
      <c r="R2039" s="19"/>
      <c r="S2039" s="19"/>
      <c r="T2039" s="19"/>
      <c r="U2039" s="21"/>
    </row>
    <row r="2040" spans="1:21" ht="16" hidden="1" thickBot="1" x14ac:dyDescent="0.25">
      <c r="A2040" s="14"/>
      <c r="B2040" s="15"/>
      <c r="C2040" s="16"/>
      <c r="D2040" s="16"/>
      <c r="E2040" s="17"/>
      <c r="F2040" s="17"/>
      <c r="G2040" s="18"/>
      <c r="H2040" s="19"/>
      <c r="I2040" s="20"/>
      <c r="J2040" s="36"/>
      <c r="K2040" s="19"/>
      <c r="L2040" s="19"/>
      <c r="M2040" s="19"/>
      <c r="N2040" s="19"/>
      <c r="O2040" s="19"/>
      <c r="P2040" s="19"/>
      <c r="Q2040" s="19"/>
      <c r="R2040" s="19"/>
      <c r="S2040" s="19"/>
      <c r="T2040" s="19"/>
      <c r="U2040" s="21"/>
    </row>
    <row r="2041" spans="1:21" ht="16" hidden="1" thickBot="1" x14ac:dyDescent="0.25">
      <c r="A2041" s="14">
        <v>2017</v>
      </c>
      <c r="B2041" s="15" t="s">
        <v>43</v>
      </c>
      <c r="C2041" s="16" t="s">
        <v>22</v>
      </c>
      <c r="D2041" s="16" t="str">
        <f>A2041&amp;"_"&amp;B2041&amp;"_"&amp;C2041</f>
        <v>2017_2017 Sample Plot # 01_Avi</v>
      </c>
      <c r="E2041" s="17">
        <v>2.2999999999999998</v>
      </c>
      <c r="F2041" s="17">
        <f t="shared" si="2315"/>
        <v>0.95</v>
      </c>
      <c r="G2041" s="18">
        <v>95</v>
      </c>
      <c r="H2041" s="19">
        <f t="shared" si="2329"/>
        <v>0.4124761298535965</v>
      </c>
      <c r="I2041" s="20">
        <f t="shared" si="2316"/>
        <v>41.247612985359652</v>
      </c>
      <c r="J2041" s="36">
        <v>129.60000000000002</v>
      </c>
      <c r="K2041" s="19">
        <f>2.14*(LOG(H2041,10))+0.2</f>
        <v>-0.62304652342247313</v>
      </c>
      <c r="L2041" s="19">
        <f t="shared" ref="L2041" si="2349">10^K2041</f>
        <v>0.23820642791053273</v>
      </c>
      <c r="M2041" s="19">
        <f t="shared" si="2320"/>
        <v>9.5282571164213101E-3</v>
      </c>
      <c r="N2041" s="19">
        <f t="shared" ref="N2041" si="2350">0.923*L2041</f>
        <v>0.21986453296142172</v>
      </c>
      <c r="O2041" s="19">
        <f t="shared" si="2294"/>
        <v>8.7945813184568695E-3</v>
      </c>
      <c r="P2041" s="19">
        <f t="shared" si="2295"/>
        <v>1.832283843487818E-2</v>
      </c>
      <c r="Q2041" s="19">
        <f t="shared" si="2324"/>
        <v>0.1143390853970557</v>
      </c>
      <c r="R2041" s="19">
        <f t="shared" si="2297"/>
        <v>8.5747167854954467E-2</v>
      </c>
      <c r="S2041" s="19">
        <f t="shared" si="2298"/>
        <v>0.20008625325201018</v>
      </c>
      <c r="T2041" s="19">
        <f t="shared" si="2299"/>
        <v>8.003450130080407E-3</v>
      </c>
      <c r="U2041" s="21">
        <f t="shared" si="2328"/>
        <v>0.45807096087195442</v>
      </c>
    </row>
    <row r="2042" spans="1:21" ht="16" hidden="1" thickBot="1" x14ac:dyDescent="0.25">
      <c r="A2042" s="14"/>
      <c r="B2042" s="15"/>
      <c r="C2042" s="16"/>
      <c r="D2042" s="16"/>
      <c r="E2042" s="17"/>
      <c r="F2042" s="17"/>
      <c r="G2042" s="18"/>
      <c r="H2042" s="19"/>
      <c r="I2042" s="20"/>
      <c r="J2042" s="19"/>
      <c r="K2042" s="19"/>
      <c r="L2042" s="19"/>
      <c r="M2042" s="19"/>
      <c r="N2042" s="19"/>
      <c r="O2042" s="19"/>
      <c r="P2042" s="19"/>
      <c r="Q2042" s="19"/>
      <c r="R2042" s="19"/>
      <c r="S2042" s="19"/>
      <c r="T2042" s="19"/>
      <c r="U2042" s="21"/>
    </row>
    <row r="2043" spans="1:21" ht="16" hidden="1" thickBot="1" x14ac:dyDescent="0.25">
      <c r="A2043" s="23"/>
      <c r="B2043" s="24"/>
      <c r="C2043" s="25"/>
      <c r="D2043" s="25"/>
      <c r="E2043" s="26"/>
      <c r="F2043" s="26"/>
      <c r="G2043" s="27"/>
      <c r="H2043" s="28"/>
      <c r="I2043" s="29"/>
      <c r="J2043" s="28"/>
      <c r="K2043" s="28"/>
      <c r="L2043" s="28"/>
      <c r="M2043" s="28"/>
      <c r="N2043" s="28"/>
      <c r="O2043" s="28"/>
      <c r="P2043" s="28"/>
      <c r="Q2043" s="28"/>
      <c r="R2043" s="28"/>
      <c r="S2043" s="28"/>
      <c r="T2043" s="28"/>
      <c r="U2043" s="30"/>
    </row>
    <row r="2044" spans="1:21" ht="16" hidden="1" thickBot="1" x14ac:dyDescent="0.25">
      <c r="A2044" s="6"/>
      <c r="B2044" s="7"/>
      <c r="C2044" s="8"/>
      <c r="D2044" s="8"/>
      <c r="E2044" s="9"/>
      <c r="F2044" s="9"/>
      <c r="G2044" s="10"/>
      <c r="H2044" s="11"/>
      <c r="I2044" s="12"/>
      <c r="J2044" s="11"/>
      <c r="K2044" s="11"/>
      <c r="L2044" s="11"/>
      <c r="M2044" s="11"/>
      <c r="N2044" s="11"/>
      <c r="O2044" s="11"/>
      <c r="P2044" s="11"/>
      <c r="Q2044" s="11"/>
      <c r="R2044" s="11"/>
      <c r="S2044" s="11"/>
      <c r="T2044" s="11"/>
      <c r="U2044" s="13"/>
    </row>
    <row r="2045" spans="1:21" ht="16" hidden="1" thickBot="1" x14ac:dyDescent="0.25">
      <c r="A2045" s="14"/>
      <c r="B2045" s="15"/>
      <c r="C2045" s="16"/>
      <c r="D2045" s="16"/>
      <c r="E2045" s="17"/>
      <c r="F2045" s="17"/>
      <c r="G2045" s="18"/>
      <c r="H2045" s="19"/>
      <c r="I2045" s="20"/>
      <c r="J2045" s="36"/>
      <c r="K2045" s="19"/>
      <c r="L2045" s="19"/>
      <c r="M2045" s="19"/>
      <c r="N2045" s="19"/>
      <c r="O2045" s="19"/>
      <c r="P2045" s="19"/>
      <c r="Q2045" s="19"/>
      <c r="R2045" s="19"/>
      <c r="S2045" s="19"/>
      <c r="T2045" s="19"/>
      <c r="U2045" s="21"/>
    </row>
    <row r="2046" spans="1:21" ht="16" hidden="1" thickBot="1" x14ac:dyDescent="0.25">
      <c r="A2046" s="14"/>
      <c r="B2046" s="15"/>
      <c r="C2046" s="16"/>
      <c r="D2046" s="16"/>
      <c r="E2046" s="17"/>
      <c r="F2046" s="17"/>
      <c r="G2046" s="18"/>
      <c r="H2046" s="19"/>
      <c r="I2046" s="20"/>
      <c r="J2046" s="36"/>
      <c r="K2046" s="19"/>
      <c r="L2046" s="19"/>
      <c r="M2046" s="19"/>
      <c r="N2046" s="19"/>
      <c r="O2046" s="19"/>
      <c r="P2046" s="19"/>
      <c r="Q2046" s="19"/>
      <c r="R2046" s="19"/>
      <c r="S2046" s="19"/>
      <c r="T2046" s="19"/>
      <c r="U2046" s="21"/>
    </row>
    <row r="2047" spans="1:21" ht="16" hidden="1" thickBot="1" x14ac:dyDescent="0.25">
      <c r="A2047" s="14">
        <v>2017</v>
      </c>
      <c r="B2047" s="15" t="s">
        <v>44</v>
      </c>
      <c r="C2047" s="16" t="s">
        <v>22</v>
      </c>
      <c r="D2047" s="16" t="str">
        <f>A2047&amp;"_"&amp;B2047&amp;"_"&amp;C2047</f>
        <v>2017_2017 Sample Plot # 02_Avi</v>
      </c>
      <c r="E2047" s="17">
        <v>1.8</v>
      </c>
      <c r="F2047" s="17">
        <f t="shared" si="2315"/>
        <v>0.57999999999999996</v>
      </c>
      <c r="G2047" s="18">
        <v>58</v>
      </c>
      <c r="H2047" s="19">
        <f t="shared" si="2329"/>
        <v>1.0695000000000001</v>
      </c>
      <c r="I2047" s="20">
        <f t="shared" si="2316"/>
        <v>106.95</v>
      </c>
      <c r="J2047" s="19">
        <v>336.0369</v>
      </c>
      <c r="K2047" s="19">
        <f>2.14*(LOG(H2047,10))+0.2</f>
        <v>0.26244688826215024</v>
      </c>
      <c r="L2047" s="19">
        <f t="shared" ref="L2047" si="2351">10^K2047</f>
        <v>1.8299822962296775</v>
      </c>
      <c r="M2047" s="19">
        <f t="shared" si="2320"/>
        <v>7.3199291849187095E-2</v>
      </c>
      <c r="N2047" s="19">
        <f t="shared" ref="N2047" si="2352">0.923*L2047</f>
        <v>1.6890736594199924</v>
      </c>
      <c r="O2047" s="19">
        <f t="shared" ref="O2047" si="2353">N2047*40/1000</f>
        <v>6.7562946376799701E-2</v>
      </c>
      <c r="P2047" s="19">
        <f t="shared" ref="P2047" si="2354">M2047+O2047</f>
        <v>0.1407622382259868</v>
      </c>
      <c r="Q2047" s="19">
        <f t="shared" si="2324"/>
        <v>0.8783915021902452</v>
      </c>
      <c r="R2047" s="19">
        <f t="shared" ref="R2047" si="2355">N2047*0.39</f>
        <v>0.65873872717379711</v>
      </c>
      <c r="S2047" s="19">
        <f t="shared" ref="S2047" si="2356">R2047+Q2047</f>
        <v>1.5371302293640423</v>
      </c>
      <c r="T2047" s="19">
        <f t="shared" ref="T2047" si="2357">S2047*40/1000</f>
        <v>6.148520917456169E-2</v>
      </c>
      <c r="U2047" s="21">
        <f t="shared" si="2328"/>
        <v>3.5190559556496699</v>
      </c>
    </row>
    <row r="2048" spans="1:21" ht="16" hidden="1" thickBot="1" x14ac:dyDescent="0.25">
      <c r="A2048" s="14"/>
      <c r="B2048" s="15"/>
      <c r="C2048" s="16"/>
      <c r="D2048" s="16"/>
      <c r="E2048" s="17"/>
      <c r="F2048" s="17"/>
      <c r="G2048" s="18"/>
      <c r="H2048" s="19"/>
      <c r="I2048" s="20"/>
      <c r="J2048" s="36"/>
      <c r="K2048" s="19"/>
      <c r="L2048" s="19"/>
      <c r="M2048" s="19"/>
      <c r="N2048" s="19"/>
      <c r="O2048" s="19"/>
      <c r="P2048" s="19"/>
      <c r="Q2048" s="19"/>
      <c r="R2048" s="19"/>
      <c r="S2048" s="19"/>
      <c r="T2048" s="19"/>
      <c r="U2048" s="21"/>
    </row>
    <row r="2049" spans="1:21" ht="16" hidden="1" thickBot="1" x14ac:dyDescent="0.25">
      <c r="A2049" s="14">
        <v>2017</v>
      </c>
      <c r="B2049" s="15" t="s">
        <v>44</v>
      </c>
      <c r="C2049" s="16" t="s">
        <v>22</v>
      </c>
      <c r="D2049" s="16" t="str">
        <f>A2049&amp;"_"&amp;B2049&amp;"_"&amp;C2049</f>
        <v>2017_2017 Sample Plot # 02_Avi</v>
      </c>
      <c r="E2049" s="17">
        <v>1.3</v>
      </c>
      <c r="F2049" s="17">
        <f t="shared" si="2315"/>
        <v>0.62</v>
      </c>
      <c r="G2049" s="18">
        <v>62</v>
      </c>
      <c r="H2049" s="19">
        <f t="shared" si="2329"/>
        <v>0.97750000000000004</v>
      </c>
      <c r="I2049" s="20">
        <f t="shared" si="2316"/>
        <v>97.75</v>
      </c>
      <c r="J2049" s="19">
        <v>307.13049999999998</v>
      </c>
      <c r="K2049" s="19">
        <f t="shared" ref="K2049:K2050" si="2358">2.14*(LOG(H2049,10))+0.2</f>
        <v>0.17884987938531549</v>
      </c>
      <c r="L2049" s="19">
        <f t="shared" ref="L2049:L2050" si="2359">10^K2049</f>
        <v>1.5095582617737302</v>
      </c>
      <c r="M2049" s="19">
        <f t="shared" ref="M2049:M2050" si="2360">L2049*40/1000</f>
        <v>6.0382330470949208E-2</v>
      </c>
      <c r="N2049" s="19">
        <f t="shared" ref="N2049:N2050" si="2361">0.923*L2049</f>
        <v>1.393322275617153</v>
      </c>
      <c r="O2049" s="19">
        <f t="shared" ref="O2049:O2105" si="2362">N2049*40/1000</f>
        <v>5.5732891024686128E-2</v>
      </c>
      <c r="P2049" s="19">
        <f t="shared" ref="P2049:P2105" si="2363">M2049+O2049</f>
        <v>0.11611522149563533</v>
      </c>
      <c r="Q2049" s="19">
        <f t="shared" ref="Q2049:Q2050" si="2364">L2049*0.48</f>
        <v>0.7245879656513905</v>
      </c>
      <c r="R2049" s="19">
        <f t="shared" ref="R2049:R2105" si="2365">N2049*0.39</f>
        <v>0.54339568749068967</v>
      </c>
      <c r="S2049" s="19">
        <f t="shared" ref="S2049:S2105" si="2366">R2049+Q2049</f>
        <v>1.2679836531420801</v>
      </c>
      <c r="T2049" s="19">
        <f t="shared" ref="T2049:T2105" si="2367">S2049*40/1000</f>
        <v>5.0719346125683205E-2</v>
      </c>
      <c r="U2049" s="21">
        <f t="shared" ref="U2049:U2050" si="2368">(L2049+N2049)</f>
        <v>2.9028805373908835</v>
      </c>
    </row>
    <row r="2050" spans="1:21" ht="16" hidden="1" thickBot="1" x14ac:dyDescent="0.25">
      <c r="A2050" s="14">
        <v>2017</v>
      </c>
      <c r="B2050" s="15" t="s">
        <v>44</v>
      </c>
      <c r="C2050" s="16" t="s">
        <v>22</v>
      </c>
      <c r="D2050" s="16" t="str">
        <f>A2050&amp;"_"&amp;B2050&amp;"_"&amp;C2050</f>
        <v>2017_2017 Sample Plot # 02_Avi</v>
      </c>
      <c r="E2050" s="17">
        <v>0.8</v>
      </c>
      <c r="F2050" s="17">
        <f t="shared" si="2315"/>
        <v>0.45</v>
      </c>
      <c r="G2050" s="18">
        <v>45</v>
      </c>
      <c r="H2050" s="19">
        <f t="shared" si="2329"/>
        <v>0.57499999999999996</v>
      </c>
      <c r="I2050" s="20">
        <f t="shared" si="2316"/>
        <v>57.5</v>
      </c>
      <c r="J2050" s="19">
        <v>180.66499999999999</v>
      </c>
      <c r="K2050" s="19">
        <f t="shared" si="2358"/>
        <v>-0.31431081236419084</v>
      </c>
      <c r="L2050" s="19">
        <f t="shared" si="2359"/>
        <v>0.48494131706056898</v>
      </c>
      <c r="M2050" s="19">
        <f t="shared" si="2360"/>
        <v>1.9397652682422759E-2</v>
      </c>
      <c r="N2050" s="19">
        <f t="shared" si="2361"/>
        <v>0.44760083564690517</v>
      </c>
      <c r="O2050" s="19">
        <f t="shared" si="2362"/>
        <v>1.7904033425876206E-2</v>
      </c>
      <c r="P2050" s="19">
        <f t="shared" si="2363"/>
        <v>3.7301686108298968E-2</v>
      </c>
      <c r="Q2050" s="19">
        <f t="shared" si="2364"/>
        <v>0.2327718321890731</v>
      </c>
      <c r="R2050" s="19">
        <f t="shared" si="2365"/>
        <v>0.17456432590229301</v>
      </c>
      <c r="S2050" s="19">
        <f t="shared" si="2366"/>
        <v>0.40733615809136614</v>
      </c>
      <c r="T2050" s="19">
        <f t="shared" si="2367"/>
        <v>1.6293446323654644E-2</v>
      </c>
      <c r="U2050" s="21">
        <f t="shared" si="2368"/>
        <v>0.9325421527074742</v>
      </c>
    </row>
    <row r="2051" spans="1:21" ht="16" hidden="1" thickBot="1" x14ac:dyDescent="0.25">
      <c r="A2051" s="14"/>
      <c r="B2051" s="15"/>
      <c r="C2051" s="16"/>
      <c r="D2051" s="16"/>
      <c r="E2051" s="17"/>
      <c r="F2051" s="17"/>
      <c r="G2051" s="18"/>
      <c r="H2051" s="19"/>
      <c r="I2051" s="20"/>
      <c r="J2051" s="36"/>
      <c r="K2051" s="19"/>
      <c r="L2051" s="19"/>
      <c r="M2051" s="19"/>
      <c r="N2051" s="19"/>
      <c r="O2051" s="19"/>
      <c r="P2051" s="19"/>
      <c r="Q2051" s="19"/>
      <c r="R2051" s="19"/>
      <c r="S2051" s="19"/>
      <c r="T2051" s="19"/>
      <c r="U2051" s="21"/>
    </row>
    <row r="2052" spans="1:21" ht="16" hidden="1" thickBot="1" x14ac:dyDescent="0.25">
      <c r="A2052" s="14"/>
      <c r="B2052" s="15"/>
      <c r="C2052" s="16"/>
      <c r="D2052" s="16"/>
      <c r="E2052" s="17"/>
      <c r="F2052" s="17"/>
      <c r="G2052" s="18"/>
      <c r="H2052" s="19"/>
      <c r="I2052" s="20"/>
      <c r="J2052" s="36"/>
      <c r="K2052" s="19"/>
      <c r="L2052" s="19"/>
      <c r="M2052" s="19"/>
      <c r="N2052" s="19"/>
      <c r="O2052" s="19"/>
      <c r="P2052" s="19"/>
      <c r="Q2052" s="19"/>
      <c r="R2052" s="19"/>
      <c r="S2052" s="19"/>
      <c r="T2052" s="19"/>
      <c r="U2052" s="21"/>
    </row>
    <row r="2053" spans="1:21" ht="16" hidden="1" thickBot="1" x14ac:dyDescent="0.25">
      <c r="A2053" s="14"/>
      <c r="B2053" s="15"/>
      <c r="C2053" s="16"/>
      <c r="D2053" s="16"/>
      <c r="E2053" s="17"/>
      <c r="F2053" s="17"/>
      <c r="G2053" s="18"/>
      <c r="H2053" s="19"/>
      <c r="I2053" s="20"/>
      <c r="J2053" s="36"/>
      <c r="K2053" s="19"/>
      <c r="L2053" s="19"/>
      <c r="M2053" s="19"/>
      <c r="N2053" s="19"/>
      <c r="O2053" s="19"/>
      <c r="P2053" s="19"/>
      <c r="Q2053" s="19"/>
      <c r="R2053" s="19"/>
      <c r="S2053" s="19"/>
      <c r="T2053" s="19"/>
      <c r="U2053" s="21"/>
    </row>
    <row r="2054" spans="1:21" ht="16" hidden="1" thickBot="1" x14ac:dyDescent="0.25">
      <c r="A2054" s="14"/>
      <c r="B2054" s="15"/>
      <c r="C2054" s="16"/>
      <c r="D2054" s="16"/>
      <c r="E2054" s="17"/>
      <c r="F2054" s="17"/>
      <c r="G2054" s="18"/>
      <c r="H2054" s="19"/>
      <c r="I2054" s="20"/>
      <c r="J2054" s="36"/>
      <c r="K2054" s="19"/>
      <c r="L2054" s="19"/>
      <c r="M2054" s="19"/>
      <c r="N2054" s="19"/>
      <c r="O2054" s="19"/>
      <c r="P2054" s="19"/>
      <c r="Q2054" s="19"/>
      <c r="R2054" s="19"/>
      <c r="S2054" s="19"/>
      <c r="T2054" s="19"/>
      <c r="U2054" s="21"/>
    </row>
    <row r="2055" spans="1:21" ht="16" hidden="1" thickBot="1" x14ac:dyDescent="0.25">
      <c r="A2055" s="14"/>
      <c r="B2055" s="15"/>
      <c r="C2055" s="16"/>
      <c r="D2055" s="16"/>
      <c r="E2055" s="17"/>
      <c r="F2055" s="17"/>
      <c r="G2055" s="18"/>
      <c r="H2055" s="19"/>
      <c r="I2055" s="20"/>
      <c r="J2055" s="36"/>
      <c r="K2055" s="19"/>
      <c r="L2055" s="19"/>
      <c r="M2055" s="19"/>
      <c r="N2055" s="19"/>
      <c r="O2055" s="19"/>
      <c r="P2055" s="19"/>
      <c r="Q2055" s="19"/>
      <c r="R2055" s="19"/>
      <c r="S2055" s="19"/>
      <c r="T2055" s="19"/>
      <c r="U2055" s="21"/>
    </row>
    <row r="2056" spans="1:21" ht="16" hidden="1" thickBot="1" x14ac:dyDescent="0.25">
      <c r="A2056" s="14"/>
      <c r="B2056" s="15"/>
      <c r="C2056" s="16"/>
      <c r="D2056" s="16"/>
      <c r="E2056" s="17"/>
      <c r="F2056" s="17"/>
      <c r="G2056" s="18"/>
      <c r="H2056" s="19"/>
      <c r="I2056" s="20"/>
      <c r="J2056" s="36"/>
      <c r="K2056" s="19"/>
      <c r="L2056" s="19"/>
      <c r="M2056" s="19"/>
      <c r="N2056" s="19"/>
      <c r="O2056" s="19"/>
      <c r="P2056" s="19"/>
      <c r="Q2056" s="19"/>
      <c r="R2056" s="19"/>
      <c r="S2056" s="19"/>
      <c r="T2056" s="19"/>
      <c r="U2056" s="21"/>
    </row>
    <row r="2057" spans="1:21" ht="16" hidden="1" thickBot="1" x14ac:dyDescent="0.25">
      <c r="A2057" s="14">
        <v>2017</v>
      </c>
      <c r="B2057" s="15" t="s">
        <v>44</v>
      </c>
      <c r="C2057" s="16" t="s">
        <v>22</v>
      </c>
      <c r="D2057" s="16" t="str">
        <f>A2057&amp;"_"&amp;B2057&amp;"_"&amp;C2057</f>
        <v>2017_2017 Sample Plot # 02_Avi</v>
      </c>
      <c r="E2057" s="17">
        <v>1</v>
      </c>
      <c r="F2057" s="17">
        <f t="shared" si="2315"/>
        <v>0.56000000000000005</v>
      </c>
      <c r="G2057" s="18">
        <v>56</v>
      </c>
      <c r="H2057" s="19">
        <f t="shared" si="2329"/>
        <v>0.73599999999999999</v>
      </c>
      <c r="I2057" s="20">
        <f t="shared" si="2316"/>
        <v>73.599999999999994</v>
      </c>
      <c r="J2057" s="19">
        <v>231.25119999999998</v>
      </c>
      <c r="K2057" s="19">
        <f>2.14*(LOG(H2057,10))+0.2</f>
        <v>-8.4881477317752474E-2</v>
      </c>
      <c r="L2057" s="19">
        <f t="shared" ref="L2057" si="2369">10^K2057</f>
        <v>0.82246707762845306</v>
      </c>
      <c r="M2057" s="19">
        <f t="shared" si="2320"/>
        <v>3.2898683105138118E-2</v>
      </c>
      <c r="N2057" s="19">
        <f t="shared" ref="N2057" si="2370">0.923*L2057</f>
        <v>0.75913711265106221</v>
      </c>
      <c r="O2057" s="19">
        <f t="shared" si="2362"/>
        <v>3.0365484506042487E-2</v>
      </c>
      <c r="P2057" s="19">
        <f t="shared" si="2363"/>
        <v>6.3264167611180602E-2</v>
      </c>
      <c r="Q2057" s="19">
        <f t="shared" si="2324"/>
        <v>0.39478419726165748</v>
      </c>
      <c r="R2057" s="19">
        <f t="shared" si="2365"/>
        <v>0.29606347393391425</v>
      </c>
      <c r="S2057" s="19">
        <f t="shared" si="2366"/>
        <v>0.69084767119557178</v>
      </c>
      <c r="T2057" s="19">
        <f t="shared" si="2367"/>
        <v>2.7633906847822871E-2</v>
      </c>
      <c r="U2057" s="21">
        <f t="shared" si="2328"/>
        <v>1.5816041902795153</v>
      </c>
    </row>
    <row r="2058" spans="1:21" ht="16" hidden="1" thickBot="1" x14ac:dyDescent="0.25">
      <c r="A2058" s="14"/>
      <c r="B2058" s="15"/>
      <c r="C2058" s="16"/>
      <c r="D2058" s="16"/>
      <c r="E2058" s="17"/>
      <c r="F2058" s="17"/>
      <c r="G2058" s="18"/>
      <c r="H2058" s="19"/>
      <c r="I2058" s="20"/>
      <c r="J2058" s="36"/>
      <c r="K2058" s="19"/>
      <c r="L2058" s="19"/>
      <c r="M2058" s="19"/>
      <c r="N2058" s="19"/>
      <c r="O2058" s="19"/>
      <c r="P2058" s="19"/>
      <c r="Q2058" s="19"/>
      <c r="R2058" s="19"/>
      <c r="S2058" s="19"/>
      <c r="T2058" s="19"/>
      <c r="U2058" s="21"/>
    </row>
    <row r="2059" spans="1:21" ht="16" hidden="1" thickBot="1" x14ac:dyDescent="0.25">
      <c r="A2059" s="14"/>
      <c r="B2059" s="15"/>
      <c r="C2059" s="16"/>
      <c r="D2059" s="16"/>
      <c r="E2059" s="17"/>
      <c r="F2059" s="17"/>
      <c r="G2059" s="18"/>
      <c r="H2059" s="19"/>
      <c r="I2059" s="20"/>
      <c r="J2059" s="36"/>
      <c r="K2059" s="19"/>
      <c r="L2059" s="19"/>
      <c r="M2059" s="19"/>
      <c r="N2059" s="19"/>
      <c r="O2059" s="19"/>
      <c r="P2059" s="19"/>
      <c r="Q2059" s="19"/>
      <c r="R2059" s="19"/>
      <c r="S2059" s="19"/>
      <c r="T2059" s="19"/>
      <c r="U2059" s="21"/>
    </row>
    <row r="2060" spans="1:21" ht="16" hidden="1" thickBot="1" x14ac:dyDescent="0.25">
      <c r="A2060" s="14"/>
      <c r="B2060" s="15"/>
      <c r="C2060" s="16"/>
      <c r="D2060" s="16"/>
      <c r="E2060" s="17"/>
      <c r="F2060" s="17"/>
      <c r="G2060" s="18"/>
      <c r="H2060" s="19"/>
      <c r="I2060" s="20"/>
      <c r="J2060" s="36"/>
      <c r="K2060" s="19"/>
      <c r="L2060" s="19"/>
      <c r="M2060" s="19"/>
      <c r="N2060" s="19"/>
      <c r="O2060" s="19"/>
      <c r="P2060" s="19"/>
      <c r="Q2060" s="19"/>
      <c r="R2060" s="19"/>
      <c r="S2060" s="19"/>
      <c r="T2060" s="19"/>
      <c r="U2060" s="21"/>
    </row>
    <row r="2061" spans="1:21" ht="16" hidden="1" thickBot="1" x14ac:dyDescent="0.25">
      <c r="A2061" s="14"/>
      <c r="B2061" s="15"/>
      <c r="C2061" s="16"/>
      <c r="D2061" s="16"/>
      <c r="E2061" s="17"/>
      <c r="F2061" s="17"/>
      <c r="G2061" s="18"/>
      <c r="H2061" s="19"/>
      <c r="I2061" s="20"/>
      <c r="J2061" s="36"/>
      <c r="K2061" s="19"/>
      <c r="L2061" s="19"/>
      <c r="M2061" s="19"/>
      <c r="N2061" s="19"/>
      <c r="O2061" s="19"/>
      <c r="P2061" s="19"/>
      <c r="Q2061" s="19"/>
      <c r="R2061" s="19"/>
      <c r="S2061" s="19"/>
      <c r="T2061" s="19"/>
      <c r="U2061" s="21"/>
    </row>
    <row r="2062" spans="1:21" ht="16" hidden="1" thickBot="1" x14ac:dyDescent="0.25">
      <c r="A2062" s="14"/>
      <c r="B2062" s="15"/>
      <c r="C2062" s="16"/>
      <c r="D2062" s="16"/>
      <c r="E2062" s="17"/>
      <c r="F2062" s="17"/>
      <c r="G2062" s="18"/>
      <c r="H2062" s="19"/>
      <c r="I2062" s="20"/>
      <c r="J2062" s="36"/>
      <c r="K2062" s="19"/>
      <c r="L2062" s="19"/>
      <c r="M2062" s="19"/>
      <c r="N2062" s="19"/>
      <c r="O2062" s="19"/>
      <c r="P2062" s="19"/>
      <c r="Q2062" s="19"/>
      <c r="R2062" s="19"/>
      <c r="S2062" s="19"/>
      <c r="T2062" s="19"/>
      <c r="U2062" s="21"/>
    </row>
    <row r="2063" spans="1:21" ht="16" hidden="1" thickBot="1" x14ac:dyDescent="0.25">
      <c r="A2063" s="14"/>
      <c r="B2063" s="15"/>
      <c r="C2063" s="16"/>
      <c r="D2063" s="16"/>
      <c r="E2063" s="17"/>
      <c r="F2063" s="17"/>
      <c r="G2063" s="18"/>
      <c r="H2063" s="19"/>
      <c r="I2063" s="20"/>
      <c r="J2063" s="36"/>
      <c r="K2063" s="19"/>
      <c r="L2063" s="19"/>
      <c r="M2063" s="19"/>
      <c r="N2063" s="19"/>
      <c r="O2063" s="19"/>
      <c r="P2063" s="19"/>
      <c r="Q2063" s="19"/>
      <c r="R2063" s="19"/>
      <c r="S2063" s="19"/>
      <c r="T2063" s="19"/>
      <c r="U2063" s="21"/>
    </row>
    <row r="2064" spans="1:21" ht="16" hidden="1" thickBot="1" x14ac:dyDescent="0.25">
      <c r="A2064" s="14"/>
      <c r="B2064" s="15"/>
      <c r="C2064" s="16"/>
      <c r="D2064" s="16"/>
      <c r="E2064" s="17"/>
      <c r="F2064" s="17"/>
      <c r="G2064" s="18"/>
      <c r="H2064" s="19"/>
      <c r="I2064" s="20"/>
      <c r="J2064" s="36"/>
      <c r="K2064" s="19"/>
      <c r="L2064" s="19"/>
      <c r="M2064" s="19"/>
      <c r="N2064" s="19"/>
      <c r="O2064" s="19"/>
      <c r="P2064" s="19"/>
      <c r="Q2064" s="19"/>
      <c r="R2064" s="19"/>
      <c r="S2064" s="19"/>
      <c r="T2064" s="19"/>
      <c r="U2064" s="21"/>
    </row>
    <row r="2065" spans="1:21" ht="16" hidden="1" thickBot="1" x14ac:dyDescent="0.25">
      <c r="A2065" s="14"/>
      <c r="B2065" s="15"/>
      <c r="C2065" s="16"/>
      <c r="D2065" s="16"/>
      <c r="E2065" s="17"/>
      <c r="F2065" s="17"/>
      <c r="G2065" s="18"/>
      <c r="H2065" s="19"/>
      <c r="I2065" s="20"/>
      <c r="J2065" s="36"/>
      <c r="K2065" s="19"/>
      <c r="L2065" s="19"/>
      <c r="M2065" s="19"/>
      <c r="N2065" s="19"/>
      <c r="O2065" s="19"/>
      <c r="P2065" s="19"/>
      <c r="Q2065" s="19"/>
      <c r="R2065" s="19"/>
      <c r="S2065" s="19"/>
      <c r="T2065" s="19"/>
      <c r="U2065" s="21"/>
    </row>
    <row r="2066" spans="1:21" ht="16" hidden="1" thickBot="1" x14ac:dyDescent="0.25">
      <c r="A2066" s="14"/>
      <c r="B2066" s="15"/>
      <c r="C2066" s="16"/>
      <c r="D2066" s="16"/>
      <c r="E2066" s="17"/>
      <c r="F2066" s="17"/>
      <c r="G2066" s="18"/>
      <c r="H2066" s="19"/>
      <c r="I2066" s="20"/>
      <c r="J2066" s="36"/>
      <c r="K2066" s="19"/>
      <c r="L2066" s="19"/>
      <c r="M2066" s="19"/>
      <c r="N2066" s="19"/>
      <c r="O2066" s="19"/>
      <c r="P2066" s="19"/>
      <c r="Q2066" s="19"/>
      <c r="R2066" s="19"/>
      <c r="S2066" s="19"/>
      <c r="T2066" s="19"/>
      <c r="U2066" s="21"/>
    </row>
    <row r="2067" spans="1:21" ht="16" hidden="1" thickBot="1" x14ac:dyDescent="0.25">
      <c r="A2067" s="14"/>
      <c r="B2067" s="15"/>
      <c r="C2067" s="16"/>
      <c r="D2067" s="16"/>
      <c r="E2067" s="17"/>
      <c r="F2067" s="17"/>
      <c r="G2067" s="18"/>
      <c r="H2067" s="19"/>
      <c r="I2067" s="20"/>
      <c r="J2067" s="36"/>
      <c r="K2067" s="19"/>
      <c r="L2067" s="19"/>
      <c r="M2067" s="19"/>
      <c r="N2067" s="19"/>
      <c r="O2067" s="19"/>
      <c r="P2067" s="19"/>
      <c r="Q2067" s="19"/>
      <c r="R2067" s="19"/>
      <c r="S2067" s="19"/>
      <c r="T2067" s="19"/>
      <c r="U2067" s="21"/>
    </row>
    <row r="2068" spans="1:21" ht="16" hidden="1" thickBot="1" x14ac:dyDescent="0.25">
      <c r="A2068" s="14"/>
      <c r="B2068" s="15"/>
      <c r="C2068" s="16"/>
      <c r="D2068" s="16"/>
      <c r="E2068" s="17"/>
      <c r="F2068" s="17"/>
      <c r="G2068" s="18"/>
      <c r="H2068" s="19"/>
      <c r="I2068" s="20"/>
      <c r="J2068" s="36"/>
      <c r="K2068" s="19"/>
      <c r="L2068" s="19"/>
      <c r="M2068" s="19"/>
      <c r="N2068" s="19"/>
      <c r="O2068" s="19"/>
      <c r="P2068" s="19"/>
      <c r="Q2068" s="19"/>
      <c r="R2068" s="19"/>
      <c r="S2068" s="19"/>
      <c r="T2068" s="19"/>
      <c r="U2068" s="21"/>
    </row>
    <row r="2069" spans="1:21" ht="16" hidden="1" thickBot="1" x14ac:dyDescent="0.25">
      <c r="A2069" s="14"/>
      <c r="B2069" s="15"/>
      <c r="C2069" s="16"/>
      <c r="D2069" s="16"/>
      <c r="E2069" s="17"/>
      <c r="F2069" s="17"/>
      <c r="G2069" s="18"/>
      <c r="H2069" s="19"/>
      <c r="I2069" s="20"/>
      <c r="J2069" s="36"/>
      <c r="K2069" s="19"/>
      <c r="L2069" s="19"/>
      <c r="M2069" s="19"/>
      <c r="N2069" s="19"/>
      <c r="O2069" s="19"/>
      <c r="P2069" s="19"/>
      <c r="Q2069" s="19"/>
      <c r="R2069" s="19"/>
      <c r="S2069" s="19"/>
      <c r="T2069" s="19"/>
      <c r="U2069" s="21"/>
    </row>
    <row r="2070" spans="1:21" ht="16" hidden="1" thickBot="1" x14ac:dyDescent="0.25">
      <c r="A2070" s="14">
        <v>2017</v>
      </c>
      <c r="B2070" s="15" t="s">
        <v>44</v>
      </c>
      <c r="C2070" s="16" t="s">
        <v>22</v>
      </c>
      <c r="D2070" s="16" t="str">
        <f>A2070&amp;"_"&amp;B2070&amp;"_"&amp;C2070</f>
        <v>2017_2017 Sample Plot # 02_Avi</v>
      </c>
      <c r="E2070" s="17">
        <v>1.9</v>
      </c>
      <c r="F2070" s="17">
        <f t="shared" ref="F2070:F2131" si="2371">G2070/100</f>
        <v>0.33</v>
      </c>
      <c r="G2070" s="18">
        <v>33</v>
      </c>
      <c r="H2070" s="19">
        <f t="shared" si="2329"/>
        <v>1.0119999999999998</v>
      </c>
      <c r="I2070" s="20">
        <f t="shared" ref="I2070:I2131" si="2372">J2070/3.142</f>
        <v>101.19999999999997</v>
      </c>
      <c r="J2070" s="19">
        <v>317.97039999999993</v>
      </c>
      <c r="K2070" s="19">
        <f t="shared" ref="K2070:K2072" si="2373">2.14*(LOG(H2070,10))+0.2</f>
        <v>0.21108629675808968</v>
      </c>
      <c r="L2070" s="19">
        <f t="shared" ref="L2070:L2072" si="2374">10^K2070</f>
        <v>1.6258717935317106</v>
      </c>
      <c r="M2070" s="19">
        <f t="shared" si="2320"/>
        <v>6.503487174126843E-2</v>
      </c>
      <c r="N2070" s="19">
        <f t="shared" ref="N2070:N2072" si="2375">0.923*L2070</f>
        <v>1.5006796654297689</v>
      </c>
      <c r="O2070" s="19">
        <f t="shared" si="2362"/>
        <v>6.002718661719076E-2</v>
      </c>
      <c r="P2070" s="19">
        <f t="shared" si="2363"/>
        <v>0.12506205835845918</v>
      </c>
      <c r="Q2070" s="19">
        <f t="shared" si="2324"/>
        <v>0.78041846089522104</v>
      </c>
      <c r="R2070" s="19">
        <f t="shared" si="2365"/>
        <v>0.58526506951760993</v>
      </c>
      <c r="S2070" s="19">
        <f t="shared" si="2366"/>
        <v>1.365683530412831</v>
      </c>
      <c r="T2070" s="19">
        <f t="shared" si="2367"/>
        <v>5.4627341216513234E-2</v>
      </c>
      <c r="U2070" s="21">
        <f t="shared" si="2328"/>
        <v>3.1265514589614796</v>
      </c>
    </row>
    <row r="2071" spans="1:21" ht="16" hidden="1" thickBot="1" x14ac:dyDescent="0.25">
      <c r="A2071" s="14">
        <v>2017</v>
      </c>
      <c r="B2071" s="15" t="s">
        <v>44</v>
      </c>
      <c r="C2071" s="16" t="s">
        <v>22</v>
      </c>
      <c r="D2071" s="16" t="str">
        <f>A2071&amp;"_"&amp;B2071&amp;"_"&amp;C2071</f>
        <v>2017_2017 Sample Plot # 02_Avi</v>
      </c>
      <c r="E2071" s="17">
        <v>1.2</v>
      </c>
      <c r="F2071" s="17">
        <f t="shared" si="2371"/>
        <v>0.43</v>
      </c>
      <c r="G2071" s="18">
        <v>43</v>
      </c>
      <c r="H2071" s="19">
        <f t="shared" si="2329"/>
        <v>0.79349999999999998</v>
      </c>
      <c r="I2071" s="20">
        <f t="shared" si="2372"/>
        <v>79.349999999999994</v>
      </c>
      <c r="J2071" s="19">
        <v>249.31769999999997</v>
      </c>
      <c r="K2071" s="19">
        <f t="shared" si="2373"/>
        <v>-1.496956746554462E-2</v>
      </c>
      <c r="L2071" s="19">
        <f t="shared" si="2374"/>
        <v>0.96611857592810824</v>
      </c>
      <c r="M2071" s="19">
        <f t="shared" ref="M2071:M2105" si="2376">L2071*40/1000</f>
        <v>3.8644743037124327E-2</v>
      </c>
      <c r="N2071" s="19">
        <f t="shared" si="2375"/>
        <v>0.89172744558164396</v>
      </c>
      <c r="O2071" s="19">
        <f t="shared" si="2362"/>
        <v>3.5669097823265758E-2</v>
      </c>
      <c r="P2071" s="19">
        <f t="shared" si="2363"/>
        <v>7.4313840860390085E-2</v>
      </c>
      <c r="Q2071" s="19">
        <f t="shared" ref="Q2071:Q2105" si="2377">L2071*0.48</f>
        <v>0.46373691644549192</v>
      </c>
      <c r="R2071" s="19">
        <f t="shared" si="2365"/>
        <v>0.34777370377684114</v>
      </c>
      <c r="S2071" s="19">
        <f t="shared" si="2366"/>
        <v>0.811510620222333</v>
      </c>
      <c r="T2071" s="19">
        <f t="shared" si="2367"/>
        <v>3.2460424808893322E-2</v>
      </c>
      <c r="U2071" s="21">
        <f t="shared" ref="U2071:U2105" si="2378">(L2071+N2071)</f>
        <v>1.8578460215097521</v>
      </c>
    </row>
    <row r="2072" spans="1:21" ht="16" hidden="1" thickBot="1" x14ac:dyDescent="0.25">
      <c r="A2072" s="14">
        <v>2017</v>
      </c>
      <c r="B2072" s="15" t="s">
        <v>44</v>
      </c>
      <c r="C2072" s="16" t="s">
        <v>22</v>
      </c>
      <c r="D2072" s="16" t="str">
        <f>A2072&amp;"_"&amp;B2072&amp;"_"&amp;C2072</f>
        <v>2017_2017 Sample Plot # 02_Avi</v>
      </c>
      <c r="E2072" s="17">
        <v>1</v>
      </c>
      <c r="F2072" s="17">
        <f t="shared" si="2371"/>
        <v>0.39</v>
      </c>
      <c r="G2072" s="18">
        <v>39</v>
      </c>
      <c r="H2072" s="19">
        <f t="shared" si="2329"/>
        <v>0.60949999999999993</v>
      </c>
      <c r="I2072" s="20">
        <f t="shared" si="2372"/>
        <v>60.949999999999989</v>
      </c>
      <c r="J2072" s="19">
        <v>191.50489999999996</v>
      </c>
      <c r="K2072" s="19">
        <f t="shared" si="2373"/>
        <v>-0.26015626069758252</v>
      </c>
      <c r="L2072" s="19">
        <f t="shared" si="2374"/>
        <v>0.54934318266589011</v>
      </c>
      <c r="M2072" s="19">
        <f t="shared" si="2376"/>
        <v>2.1973727306635601E-2</v>
      </c>
      <c r="N2072" s="19">
        <f t="shared" si="2375"/>
        <v>0.5070437576006166</v>
      </c>
      <c r="O2072" s="19">
        <f t="shared" si="2362"/>
        <v>2.0281750304024661E-2</v>
      </c>
      <c r="P2072" s="19">
        <f t="shared" si="2363"/>
        <v>4.2255477610660258E-2</v>
      </c>
      <c r="Q2072" s="19">
        <f t="shared" si="2377"/>
        <v>0.26368472767962725</v>
      </c>
      <c r="R2072" s="19">
        <f t="shared" si="2365"/>
        <v>0.19774706546424048</v>
      </c>
      <c r="S2072" s="19">
        <f t="shared" si="2366"/>
        <v>0.46143179314386773</v>
      </c>
      <c r="T2072" s="19">
        <f t="shared" si="2367"/>
        <v>1.8457271725754707E-2</v>
      </c>
      <c r="U2072" s="21">
        <f t="shared" si="2378"/>
        <v>1.0563869402665067</v>
      </c>
    </row>
    <row r="2073" spans="1:21" ht="16" hidden="1" thickBot="1" x14ac:dyDescent="0.25">
      <c r="A2073" s="14"/>
      <c r="B2073" s="15"/>
      <c r="C2073" s="16"/>
      <c r="D2073" s="16"/>
      <c r="E2073" s="34"/>
      <c r="F2073" s="17"/>
      <c r="G2073" s="35"/>
      <c r="H2073" s="19"/>
      <c r="I2073" s="20"/>
      <c r="J2073" s="36"/>
      <c r="K2073" s="19"/>
      <c r="L2073" s="19"/>
      <c r="M2073" s="19"/>
      <c r="N2073" s="19"/>
      <c r="O2073" s="19"/>
      <c r="P2073" s="19"/>
      <c r="Q2073" s="19"/>
      <c r="R2073" s="19"/>
      <c r="S2073" s="19"/>
      <c r="T2073" s="19"/>
      <c r="U2073" s="21"/>
    </row>
    <row r="2074" spans="1:21" ht="16" hidden="1" thickBot="1" x14ac:dyDescent="0.25">
      <c r="A2074" s="14"/>
      <c r="B2074" s="15"/>
      <c r="C2074" s="16"/>
      <c r="D2074" s="16"/>
      <c r="E2074" s="17"/>
      <c r="F2074" s="17"/>
      <c r="G2074" s="18"/>
      <c r="H2074" s="19"/>
      <c r="I2074" s="20"/>
      <c r="J2074" s="36"/>
      <c r="K2074" s="19"/>
      <c r="L2074" s="19"/>
      <c r="M2074" s="19"/>
      <c r="N2074" s="19"/>
      <c r="O2074" s="19"/>
      <c r="P2074" s="19"/>
      <c r="Q2074" s="19"/>
      <c r="R2074" s="19"/>
      <c r="S2074" s="19"/>
      <c r="T2074" s="19"/>
      <c r="U2074" s="21"/>
    </row>
    <row r="2075" spans="1:21" ht="16" hidden="1" thickBot="1" x14ac:dyDescent="0.25">
      <c r="A2075" s="14"/>
      <c r="B2075" s="15"/>
      <c r="C2075" s="16"/>
      <c r="D2075" s="16"/>
      <c r="E2075" s="17"/>
      <c r="F2075" s="17"/>
      <c r="G2075" s="18"/>
      <c r="H2075" s="19"/>
      <c r="I2075" s="20"/>
      <c r="J2075" s="36"/>
      <c r="K2075" s="19"/>
      <c r="L2075" s="19"/>
      <c r="M2075" s="19"/>
      <c r="N2075" s="19"/>
      <c r="O2075" s="19"/>
      <c r="P2075" s="19"/>
      <c r="Q2075" s="19"/>
      <c r="R2075" s="19"/>
      <c r="S2075" s="19"/>
      <c r="T2075" s="19"/>
      <c r="U2075" s="21"/>
    </row>
    <row r="2076" spans="1:21" ht="16" hidden="1" thickBot="1" x14ac:dyDescent="0.25">
      <c r="A2076" s="14"/>
      <c r="B2076" s="15"/>
      <c r="C2076" s="16"/>
      <c r="D2076" s="16"/>
      <c r="E2076" s="17"/>
      <c r="F2076" s="17"/>
      <c r="G2076" s="18"/>
      <c r="H2076" s="19"/>
      <c r="I2076" s="20"/>
      <c r="J2076" s="36"/>
      <c r="K2076" s="19"/>
      <c r="L2076" s="19"/>
      <c r="M2076" s="19"/>
      <c r="N2076" s="19"/>
      <c r="O2076" s="19"/>
      <c r="P2076" s="19"/>
      <c r="Q2076" s="19"/>
      <c r="R2076" s="19"/>
      <c r="S2076" s="19"/>
      <c r="T2076" s="19"/>
      <c r="U2076" s="21"/>
    </row>
    <row r="2077" spans="1:21" ht="16" hidden="1" thickBot="1" x14ac:dyDescent="0.25">
      <c r="A2077" s="14"/>
      <c r="B2077" s="15"/>
      <c r="C2077" s="16"/>
      <c r="D2077" s="16"/>
      <c r="E2077" s="17"/>
      <c r="F2077" s="17"/>
      <c r="G2077" s="18"/>
      <c r="H2077" s="19"/>
      <c r="I2077" s="20"/>
      <c r="J2077" s="36"/>
      <c r="K2077" s="19"/>
      <c r="L2077" s="19"/>
      <c r="M2077" s="19"/>
      <c r="N2077" s="19"/>
      <c r="O2077" s="19"/>
      <c r="P2077" s="19"/>
      <c r="Q2077" s="19"/>
      <c r="R2077" s="19"/>
      <c r="S2077" s="19"/>
      <c r="T2077" s="19"/>
      <c r="U2077" s="21"/>
    </row>
    <row r="2078" spans="1:21" ht="16" hidden="1" thickBot="1" x14ac:dyDescent="0.25">
      <c r="A2078" s="14"/>
      <c r="B2078" s="15"/>
      <c r="C2078" s="16"/>
      <c r="D2078" s="16"/>
      <c r="E2078" s="17"/>
      <c r="F2078" s="17"/>
      <c r="G2078" s="18"/>
      <c r="H2078" s="19"/>
      <c r="I2078" s="20"/>
      <c r="J2078" s="36"/>
      <c r="K2078" s="19"/>
      <c r="L2078" s="19"/>
      <c r="M2078" s="19"/>
      <c r="N2078" s="19"/>
      <c r="O2078" s="19"/>
      <c r="P2078" s="19"/>
      <c r="Q2078" s="19"/>
      <c r="R2078" s="19"/>
      <c r="S2078" s="19"/>
      <c r="T2078" s="19"/>
      <c r="U2078" s="21"/>
    </row>
    <row r="2079" spans="1:21" ht="16" hidden="1" thickBot="1" x14ac:dyDescent="0.25">
      <c r="A2079" s="14"/>
      <c r="B2079" s="15"/>
      <c r="C2079" s="16"/>
      <c r="D2079" s="16"/>
      <c r="E2079" s="17"/>
      <c r="F2079" s="17"/>
      <c r="G2079" s="18"/>
      <c r="H2079" s="19"/>
      <c r="I2079" s="20"/>
      <c r="J2079" s="36"/>
      <c r="K2079" s="19"/>
      <c r="L2079" s="19"/>
      <c r="M2079" s="19"/>
      <c r="N2079" s="19"/>
      <c r="O2079" s="19"/>
      <c r="P2079" s="19"/>
      <c r="Q2079" s="19"/>
      <c r="R2079" s="19"/>
      <c r="S2079" s="19"/>
      <c r="T2079" s="19"/>
      <c r="U2079" s="21"/>
    </row>
    <row r="2080" spans="1:21" ht="16" hidden="1" thickBot="1" x14ac:dyDescent="0.25">
      <c r="A2080" s="14"/>
      <c r="B2080" s="15"/>
      <c r="C2080" s="16"/>
      <c r="D2080" s="16"/>
      <c r="E2080" s="17"/>
      <c r="F2080" s="17"/>
      <c r="G2080" s="18"/>
      <c r="H2080" s="19"/>
      <c r="I2080" s="20"/>
      <c r="J2080" s="36"/>
      <c r="K2080" s="19"/>
      <c r="L2080" s="19"/>
      <c r="M2080" s="19"/>
      <c r="N2080" s="19"/>
      <c r="O2080" s="19"/>
      <c r="P2080" s="19"/>
      <c r="Q2080" s="19"/>
      <c r="R2080" s="19"/>
      <c r="S2080" s="19"/>
      <c r="T2080" s="19"/>
      <c r="U2080" s="21"/>
    </row>
    <row r="2081" spans="1:21" ht="16" hidden="1" thickBot="1" x14ac:dyDescent="0.25">
      <c r="A2081" s="14"/>
      <c r="B2081" s="15"/>
      <c r="C2081" s="16"/>
      <c r="D2081" s="16"/>
      <c r="E2081" s="17"/>
      <c r="F2081" s="17"/>
      <c r="G2081" s="18"/>
      <c r="H2081" s="19"/>
      <c r="I2081" s="20"/>
      <c r="J2081" s="36"/>
      <c r="K2081" s="19"/>
      <c r="L2081" s="19"/>
      <c r="M2081" s="19"/>
      <c r="N2081" s="19"/>
      <c r="O2081" s="19"/>
      <c r="P2081" s="19"/>
      <c r="Q2081" s="19"/>
      <c r="R2081" s="19"/>
      <c r="S2081" s="19"/>
      <c r="T2081" s="19"/>
      <c r="U2081" s="21"/>
    </row>
    <row r="2082" spans="1:21" ht="16" hidden="1" thickBot="1" x14ac:dyDescent="0.25">
      <c r="A2082" s="14">
        <v>2017</v>
      </c>
      <c r="B2082" s="15" t="s">
        <v>44</v>
      </c>
      <c r="C2082" s="16" t="s">
        <v>22</v>
      </c>
      <c r="D2082" s="16" t="str">
        <f>A2082&amp;"_"&amp;B2082&amp;"_"&amp;C2082</f>
        <v>2017_2017 Sample Plot # 02_Avi</v>
      </c>
      <c r="E2082" s="17">
        <v>4.3</v>
      </c>
      <c r="F2082" s="17">
        <f t="shared" si="2371"/>
        <v>0.55000000000000004</v>
      </c>
      <c r="G2082" s="18">
        <v>55</v>
      </c>
      <c r="H2082" s="19">
        <f t="shared" ref="H2082:H2138" si="2379">I2082/100</f>
        <v>1.5064999999999997</v>
      </c>
      <c r="I2082" s="20">
        <f t="shared" si="2372"/>
        <v>150.64999999999998</v>
      </c>
      <c r="J2082" s="19">
        <v>473.34229999999991</v>
      </c>
      <c r="K2082" s="19">
        <f>2.14*(LOG(H2082,10))+0.2</f>
        <v>0.58085395106006432</v>
      </c>
      <c r="L2082" s="19">
        <f t="shared" ref="L2082" si="2380">10^K2082</f>
        <v>3.8093769627051595</v>
      </c>
      <c r="M2082" s="19">
        <f t="shared" si="2376"/>
        <v>0.15237507850820636</v>
      </c>
      <c r="N2082" s="19">
        <f t="shared" ref="N2082" si="2381">0.923*L2082</f>
        <v>3.5160549365768623</v>
      </c>
      <c r="O2082" s="19">
        <f t="shared" si="2362"/>
        <v>0.14064219746307449</v>
      </c>
      <c r="P2082" s="19">
        <f t="shared" si="2363"/>
        <v>0.29301727597128086</v>
      </c>
      <c r="Q2082" s="19">
        <f t="shared" si="2377"/>
        <v>1.8285009420984766</v>
      </c>
      <c r="R2082" s="19">
        <f t="shared" si="2365"/>
        <v>1.3712614252649764</v>
      </c>
      <c r="S2082" s="19">
        <f t="shared" si="2366"/>
        <v>3.1997623673634532</v>
      </c>
      <c r="T2082" s="19">
        <f t="shared" si="2367"/>
        <v>0.12799049469453813</v>
      </c>
      <c r="U2082" s="21">
        <f t="shared" si="2378"/>
        <v>7.3254318992820213</v>
      </c>
    </row>
    <row r="2083" spans="1:21" ht="16" hidden="1" thickBot="1" x14ac:dyDescent="0.25">
      <c r="A2083" s="14"/>
      <c r="B2083" s="15"/>
      <c r="C2083" s="16"/>
      <c r="D2083" s="16"/>
      <c r="E2083" s="17"/>
      <c r="F2083" s="17"/>
      <c r="G2083" s="18"/>
      <c r="H2083" s="19"/>
      <c r="I2083" s="20"/>
      <c r="J2083" s="36"/>
      <c r="K2083" s="19"/>
      <c r="L2083" s="19"/>
      <c r="M2083" s="19"/>
      <c r="N2083" s="19"/>
      <c r="O2083" s="19"/>
      <c r="P2083" s="19"/>
      <c r="Q2083" s="19"/>
      <c r="R2083" s="19"/>
      <c r="S2083" s="19"/>
      <c r="T2083" s="19"/>
      <c r="U2083" s="21"/>
    </row>
    <row r="2084" spans="1:21" ht="16" hidden="1" thickBot="1" x14ac:dyDescent="0.25">
      <c r="A2084" s="14"/>
      <c r="B2084" s="15"/>
      <c r="C2084" s="16"/>
      <c r="D2084" s="16"/>
      <c r="E2084" s="17"/>
      <c r="F2084" s="17"/>
      <c r="G2084" s="18"/>
      <c r="H2084" s="19"/>
      <c r="I2084" s="20"/>
      <c r="J2084" s="36"/>
      <c r="K2084" s="19"/>
      <c r="L2084" s="19"/>
      <c r="M2084" s="19"/>
      <c r="N2084" s="19"/>
      <c r="O2084" s="19"/>
      <c r="P2084" s="19"/>
      <c r="Q2084" s="19"/>
      <c r="R2084" s="19"/>
      <c r="S2084" s="19"/>
      <c r="T2084" s="19"/>
      <c r="U2084" s="21"/>
    </row>
    <row r="2085" spans="1:21" ht="16" hidden="1" thickBot="1" x14ac:dyDescent="0.25">
      <c r="A2085" s="14"/>
      <c r="B2085" s="15"/>
      <c r="C2085" s="16"/>
      <c r="D2085" s="16"/>
      <c r="E2085" s="17"/>
      <c r="F2085" s="17"/>
      <c r="G2085" s="18"/>
      <c r="H2085" s="19"/>
      <c r="I2085" s="20"/>
      <c r="J2085" s="36"/>
      <c r="K2085" s="19"/>
      <c r="L2085" s="19"/>
      <c r="M2085" s="19"/>
      <c r="N2085" s="19"/>
      <c r="O2085" s="19"/>
      <c r="P2085" s="19"/>
      <c r="Q2085" s="19"/>
      <c r="R2085" s="19"/>
      <c r="S2085" s="19"/>
      <c r="T2085" s="19"/>
      <c r="U2085" s="21"/>
    </row>
    <row r="2086" spans="1:21" ht="16" hidden="1" thickBot="1" x14ac:dyDescent="0.25">
      <c r="A2086" s="14"/>
      <c r="B2086" s="15"/>
      <c r="C2086" s="16"/>
      <c r="D2086" s="16"/>
      <c r="E2086" s="17"/>
      <c r="F2086" s="17"/>
      <c r="G2086" s="18"/>
      <c r="H2086" s="19"/>
      <c r="I2086" s="20"/>
      <c r="J2086" s="36"/>
      <c r="K2086" s="19"/>
      <c r="L2086" s="19"/>
      <c r="M2086" s="19"/>
      <c r="N2086" s="19"/>
      <c r="O2086" s="19"/>
      <c r="P2086" s="19"/>
      <c r="Q2086" s="19"/>
      <c r="R2086" s="19"/>
      <c r="S2086" s="19"/>
      <c r="T2086" s="19"/>
      <c r="U2086" s="21"/>
    </row>
    <row r="2087" spans="1:21" ht="16" hidden="1" thickBot="1" x14ac:dyDescent="0.25">
      <c r="A2087" s="14"/>
      <c r="B2087" s="15"/>
      <c r="C2087" s="16"/>
      <c r="D2087" s="16"/>
      <c r="E2087" s="17"/>
      <c r="F2087" s="17"/>
      <c r="G2087" s="18"/>
      <c r="H2087" s="19"/>
      <c r="I2087" s="20"/>
      <c r="J2087" s="36"/>
      <c r="K2087" s="19"/>
      <c r="L2087" s="19"/>
      <c r="M2087" s="19"/>
      <c r="N2087" s="19"/>
      <c r="O2087" s="19"/>
      <c r="P2087" s="19"/>
      <c r="Q2087" s="19"/>
      <c r="R2087" s="19"/>
      <c r="S2087" s="19"/>
      <c r="T2087" s="19"/>
      <c r="U2087" s="21"/>
    </row>
    <row r="2088" spans="1:21" ht="16" hidden="1" thickBot="1" x14ac:dyDescent="0.25">
      <c r="A2088" s="14"/>
      <c r="B2088" s="15"/>
      <c r="C2088" s="16"/>
      <c r="D2088" s="16"/>
      <c r="E2088" s="17"/>
      <c r="F2088" s="17"/>
      <c r="G2088" s="18"/>
      <c r="H2088" s="19"/>
      <c r="I2088" s="20"/>
      <c r="J2088" s="36"/>
      <c r="K2088" s="19"/>
      <c r="L2088" s="19"/>
      <c r="M2088" s="19"/>
      <c r="N2088" s="19"/>
      <c r="O2088" s="19"/>
      <c r="P2088" s="19"/>
      <c r="Q2088" s="19"/>
      <c r="R2088" s="19"/>
      <c r="S2088" s="19"/>
      <c r="T2088" s="19"/>
      <c r="U2088" s="21"/>
    </row>
    <row r="2089" spans="1:21" ht="16" hidden="1" thickBot="1" x14ac:dyDescent="0.25">
      <c r="A2089" s="14"/>
      <c r="B2089" s="15"/>
      <c r="C2089" s="16"/>
      <c r="D2089" s="16"/>
      <c r="E2089" s="17"/>
      <c r="F2089" s="17"/>
      <c r="G2089" s="18"/>
      <c r="H2089" s="19"/>
      <c r="I2089" s="20"/>
      <c r="J2089" s="36"/>
      <c r="K2089" s="19"/>
      <c r="L2089" s="19"/>
      <c r="M2089" s="19"/>
      <c r="N2089" s="19"/>
      <c r="O2089" s="19"/>
      <c r="P2089" s="19"/>
      <c r="Q2089" s="19"/>
      <c r="R2089" s="19"/>
      <c r="S2089" s="19"/>
      <c r="T2089" s="19"/>
      <c r="U2089" s="21"/>
    </row>
    <row r="2090" spans="1:21" ht="16" hidden="1" thickBot="1" x14ac:dyDescent="0.25">
      <c r="A2090" s="14"/>
      <c r="B2090" s="15"/>
      <c r="C2090" s="16"/>
      <c r="D2090" s="16"/>
      <c r="E2090" s="17"/>
      <c r="F2090" s="17"/>
      <c r="G2090" s="18"/>
      <c r="H2090" s="19"/>
      <c r="I2090" s="20"/>
      <c r="J2090" s="36"/>
      <c r="K2090" s="19"/>
      <c r="L2090" s="19"/>
      <c r="M2090" s="19"/>
      <c r="N2090" s="19"/>
      <c r="O2090" s="19"/>
      <c r="P2090" s="19"/>
      <c r="Q2090" s="19"/>
      <c r="R2090" s="19"/>
      <c r="S2090" s="19"/>
      <c r="T2090" s="19"/>
      <c r="U2090" s="21"/>
    </row>
    <row r="2091" spans="1:21" ht="16" hidden="1" thickBot="1" x14ac:dyDescent="0.25">
      <c r="A2091" s="14">
        <v>2017</v>
      </c>
      <c r="B2091" s="15" t="s">
        <v>44</v>
      </c>
      <c r="C2091" s="16" t="s">
        <v>22</v>
      </c>
      <c r="D2091" s="16" t="str">
        <f>A2091&amp;"_"&amp;B2091&amp;"_"&amp;C2091</f>
        <v>2017_2017 Sample Plot # 02_Avi</v>
      </c>
      <c r="E2091" s="17">
        <v>1.2</v>
      </c>
      <c r="F2091" s="17">
        <f t="shared" si="2371"/>
        <v>0.54</v>
      </c>
      <c r="G2091" s="18">
        <v>54</v>
      </c>
      <c r="H2091" s="19">
        <f t="shared" si="2379"/>
        <v>0.64400000000000002</v>
      </c>
      <c r="I2091" s="20">
        <f t="shared" si="2372"/>
        <v>64.400000000000006</v>
      </c>
      <c r="J2091" s="19">
        <v>202.34479999999999</v>
      </c>
      <c r="K2091" s="19">
        <f t="shared" ref="K2091:K2092" si="2382">2.14*(LOG(H2091,10))+0.2</f>
        <v>-0.20898424385000203</v>
      </c>
      <c r="L2091" s="19">
        <f t="shared" ref="L2091:L2092" si="2383">10^K2091</f>
        <v>0.6180388221035763</v>
      </c>
      <c r="M2091" s="19">
        <f t="shared" si="2376"/>
        <v>2.4721552884143051E-2</v>
      </c>
      <c r="N2091" s="19">
        <f t="shared" ref="N2091:N2092" si="2384">0.923*L2091</f>
        <v>0.570449832801601</v>
      </c>
      <c r="O2091" s="19">
        <f t="shared" si="2362"/>
        <v>2.2817993312064039E-2</v>
      </c>
      <c r="P2091" s="19">
        <f t="shared" si="2363"/>
        <v>4.7539546196207094E-2</v>
      </c>
      <c r="Q2091" s="19">
        <f t="shared" si="2377"/>
        <v>0.29665863460971659</v>
      </c>
      <c r="R2091" s="19">
        <f t="shared" si="2365"/>
        <v>0.22247543479262441</v>
      </c>
      <c r="S2091" s="19">
        <f t="shared" si="2366"/>
        <v>0.51913406940234097</v>
      </c>
      <c r="T2091" s="19">
        <f t="shared" si="2367"/>
        <v>2.076536277609364E-2</v>
      </c>
      <c r="U2091" s="21">
        <f t="shared" si="2378"/>
        <v>1.1884886549051772</v>
      </c>
    </row>
    <row r="2092" spans="1:21" ht="16" hidden="1" thickBot="1" x14ac:dyDescent="0.25">
      <c r="A2092" s="14">
        <v>2017</v>
      </c>
      <c r="B2092" s="15" t="s">
        <v>44</v>
      </c>
      <c r="C2092" s="16" t="s">
        <v>22</v>
      </c>
      <c r="D2092" s="16" t="str">
        <f>A2092&amp;"_"&amp;B2092&amp;"_"&amp;C2092</f>
        <v>2017_2017 Sample Plot # 02_Avi</v>
      </c>
      <c r="E2092" s="17">
        <v>2.2000000000000002</v>
      </c>
      <c r="F2092" s="17">
        <f t="shared" si="2371"/>
        <v>0.42</v>
      </c>
      <c r="G2092" s="18">
        <v>42</v>
      </c>
      <c r="H2092" s="19">
        <f t="shared" si="2379"/>
        <v>0.69</v>
      </c>
      <c r="I2092" s="20">
        <f t="shared" si="2372"/>
        <v>69</v>
      </c>
      <c r="J2092" s="19">
        <v>216.79799999999997</v>
      </c>
      <c r="K2092" s="19">
        <f t="shared" si="2382"/>
        <v>-0.14486294582227366</v>
      </c>
      <c r="L2092" s="19">
        <f t="shared" si="2383"/>
        <v>0.71636944563137006</v>
      </c>
      <c r="M2092" s="19">
        <f t="shared" si="2376"/>
        <v>2.8654777825254805E-2</v>
      </c>
      <c r="N2092" s="19">
        <f t="shared" si="2384"/>
        <v>0.66120899831775459</v>
      </c>
      <c r="O2092" s="19">
        <f t="shared" si="2362"/>
        <v>2.6448359932710185E-2</v>
      </c>
      <c r="P2092" s="19">
        <f t="shared" si="2363"/>
        <v>5.5103137757964993E-2</v>
      </c>
      <c r="Q2092" s="19">
        <f t="shared" si="2377"/>
        <v>0.34385733390305762</v>
      </c>
      <c r="R2092" s="19">
        <f t="shared" si="2365"/>
        <v>0.25787150934392428</v>
      </c>
      <c r="S2092" s="19">
        <f t="shared" si="2366"/>
        <v>0.60172884324698184</v>
      </c>
      <c r="T2092" s="19">
        <f t="shared" si="2367"/>
        <v>2.4069153729879274E-2</v>
      </c>
      <c r="U2092" s="21">
        <f t="shared" si="2378"/>
        <v>1.3775784439491248</v>
      </c>
    </row>
    <row r="2093" spans="1:21" ht="16" hidden="1" thickBot="1" x14ac:dyDescent="0.25">
      <c r="A2093" s="14"/>
      <c r="B2093" s="15"/>
      <c r="C2093" s="16"/>
      <c r="D2093" s="16"/>
      <c r="E2093" s="17"/>
      <c r="F2093" s="17"/>
      <c r="G2093" s="18"/>
      <c r="H2093" s="19"/>
      <c r="I2093" s="20"/>
      <c r="J2093" s="36"/>
      <c r="K2093" s="19"/>
      <c r="L2093" s="19"/>
      <c r="M2093" s="19"/>
      <c r="N2093" s="19"/>
      <c r="O2093" s="19"/>
      <c r="P2093" s="19"/>
      <c r="Q2093" s="19"/>
      <c r="R2093" s="19"/>
      <c r="S2093" s="19"/>
      <c r="T2093" s="19"/>
      <c r="U2093" s="21"/>
    </row>
    <row r="2094" spans="1:21" ht="16" hidden="1" thickBot="1" x14ac:dyDescent="0.25">
      <c r="A2094" s="14"/>
      <c r="B2094" s="15"/>
      <c r="C2094" s="16"/>
      <c r="D2094" s="16"/>
      <c r="E2094" s="17"/>
      <c r="F2094" s="17"/>
      <c r="G2094" s="18"/>
      <c r="H2094" s="19"/>
      <c r="I2094" s="20"/>
      <c r="J2094" s="36"/>
      <c r="K2094" s="19"/>
      <c r="L2094" s="19"/>
      <c r="M2094" s="19"/>
      <c r="N2094" s="19"/>
      <c r="O2094" s="19"/>
      <c r="P2094" s="19"/>
      <c r="Q2094" s="19"/>
      <c r="R2094" s="19"/>
      <c r="S2094" s="19"/>
      <c r="T2094" s="19"/>
      <c r="U2094" s="21"/>
    </row>
    <row r="2095" spans="1:21" ht="16" hidden="1" thickBot="1" x14ac:dyDescent="0.25">
      <c r="A2095" s="14"/>
      <c r="B2095" s="15"/>
      <c r="C2095" s="16"/>
      <c r="D2095" s="16"/>
      <c r="E2095" s="17"/>
      <c r="F2095" s="17"/>
      <c r="G2095" s="18"/>
      <c r="H2095" s="19"/>
      <c r="I2095" s="20"/>
      <c r="J2095" s="36"/>
      <c r="K2095" s="19"/>
      <c r="L2095" s="19"/>
      <c r="M2095" s="19"/>
      <c r="N2095" s="19"/>
      <c r="O2095" s="19"/>
      <c r="P2095" s="19"/>
      <c r="Q2095" s="19"/>
      <c r="R2095" s="19"/>
      <c r="S2095" s="19"/>
      <c r="T2095" s="19"/>
      <c r="U2095" s="21"/>
    </row>
    <row r="2096" spans="1:21" ht="16" hidden="1" thickBot="1" x14ac:dyDescent="0.25">
      <c r="A2096" s="14"/>
      <c r="B2096" s="15"/>
      <c r="C2096" s="16"/>
      <c r="D2096" s="16"/>
      <c r="E2096" s="17"/>
      <c r="F2096" s="17"/>
      <c r="G2096" s="18"/>
      <c r="H2096" s="19"/>
      <c r="I2096" s="20"/>
      <c r="J2096" s="36"/>
      <c r="K2096" s="19"/>
      <c r="L2096" s="19"/>
      <c r="M2096" s="19"/>
      <c r="N2096" s="19"/>
      <c r="O2096" s="19"/>
      <c r="P2096" s="19"/>
      <c r="Q2096" s="19"/>
      <c r="R2096" s="19"/>
      <c r="S2096" s="19"/>
      <c r="T2096" s="19"/>
      <c r="U2096" s="21"/>
    </row>
    <row r="2097" spans="1:21" ht="16" hidden="1" thickBot="1" x14ac:dyDescent="0.25">
      <c r="A2097" s="14"/>
      <c r="B2097" s="15"/>
      <c r="C2097" s="16"/>
      <c r="D2097" s="16"/>
      <c r="E2097" s="17"/>
      <c r="F2097" s="17"/>
      <c r="G2097" s="18"/>
      <c r="H2097" s="19"/>
      <c r="I2097" s="20"/>
      <c r="J2097" s="36"/>
      <c r="K2097" s="19"/>
      <c r="L2097" s="19"/>
      <c r="M2097" s="19"/>
      <c r="N2097" s="19"/>
      <c r="O2097" s="19"/>
      <c r="P2097" s="19"/>
      <c r="Q2097" s="19"/>
      <c r="R2097" s="19"/>
      <c r="S2097" s="19"/>
      <c r="T2097" s="19"/>
      <c r="U2097" s="21"/>
    </row>
    <row r="2098" spans="1:21" ht="16" hidden="1" thickBot="1" x14ac:dyDescent="0.25">
      <c r="A2098" s="14"/>
      <c r="B2098" s="15"/>
      <c r="C2098" s="16"/>
      <c r="D2098" s="16"/>
      <c r="E2098" s="17"/>
      <c r="F2098" s="17"/>
      <c r="G2098" s="18"/>
      <c r="H2098" s="19"/>
      <c r="I2098" s="20"/>
      <c r="J2098" s="36"/>
      <c r="K2098" s="19"/>
      <c r="L2098" s="19"/>
      <c r="M2098" s="19"/>
      <c r="N2098" s="19"/>
      <c r="O2098" s="19"/>
      <c r="P2098" s="19"/>
      <c r="Q2098" s="19"/>
      <c r="R2098" s="19"/>
      <c r="S2098" s="19"/>
      <c r="T2098" s="19"/>
      <c r="U2098" s="21"/>
    </row>
    <row r="2099" spans="1:21" ht="16" hidden="1" thickBot="1" x14ac:dyDescent="0.25">
      <c r="A2099" s="14"/>
      <c r="B2099" s="15"/>
      <c r="C2099" s="16"/>
      <c r="D2099" s="16"/>
      <c r="E2099" s="17"/>
      <c r="F2099" s="17"/>
      <c r="G2099" s="18"/>
      <c r="H2099" s="19"/>
      <c r="I2099" s="20"/>
      <c r="J2099" s="36"/>
      <c r="K2099" s="19"/>
      <c r="L2099" s="19"/>
      <c r="M2099" s="19"/>
      <c r="N2099" s="19"/>
      <c r="O2099" s="19"/>
      <c r="P2099" s="19"/>
      <c r="Q2099" s="19"/>
      <c r="R2099" s="19"/>
      <c r="S2099" s="19"/>
      <c r="T2099" s="19"/>
      <c r="U2099" s="21"/>
    </row>
    <row r="2100" spans="1:21" ht="16" hidden="1" thickBot="1" x14ac:dyDescent="0.25">
      <c r="A2100" s="14">
        <v>2017</v>
      </c>
      <c r="B2100" s="15" t="s">
        <v>44</v>
      </c>
      <c r="C2100" s="16" t="s">
        <v>22</v>
      </c>
      <c r="D2100" s="16" t="str">
        <f>A2100&amp;"_"&amp;B2100&amp;"_"&amp;C2100</f>
        <v>2017_2017 Sample Plot # 02_Avi</v>
      </c>
      <c r="E2100" s="17">
        <v>1.6</v>
      </c>
      <c r="F2100" s="17">
        <f t="shared" si="2371"/>
        <v>0.48</v>
      </c>
      <c r="G2100" s="18">
        <v>48</v>
      </c>
      <c r="H2100" s="19">
        <f t="shared" si="2379"/>
        <v>0.5289999999999998</v>
      </c>
      <c r="I2100" s="20">
        <f t="shared" si="2372"/>
        <v>52.899999999999984</v>
      </c>
      <c r="J2100" s="19">
        <v>166.21179999999995</v>
      </c>
      <c r="K2100" s="19">
        <f>2.14*(LOG(H2100,10))+0.2</f>
        <v>-0.39180486184470281</v>
      </c>
      <c r="L2100" s="19">
        <f t="shared" ref="L2100" si="2385">10^K2100</f>
        <v>0.40569078037895712</v>
      </c>
      <c r="M2100" s="19">
        <f t="shared" si="2376"/>
        <v>1.6227631215158283E-2</v>
      </c>
      <c r="N2100" s="19">
        <f t="shared" ref="N2100" si="2386">0.923*L2100</f>
        <v>0.37445259028977745</v>
      </c>
      <c r="O2100" s="19">
        <f t="shared" si="2362"/>
        <v>1.4978103611591099E-2</v>
      </c>
      <c r="P2100" s="19">
        <f t="shared" si="2363"/>
        <v>3.1205734826749383E-2</v>
      </c>
      <c r="Q2100" s="19">
        <f t="shared" si="2377"/>
        <v>0.19473157458189941</v>
      </c>
      <c r="R2100" s="19">
        <f t="shared" si="2365"/>
        <v>0.1460365102130132</v>
      </c>
      <c r="S2100" s="19">
        <f t="shared" si="2366"/>
        <v>0.34076808479491261</v>
      </c>
      <c r="T2100" s="19">
        <f t="shared" si="2367"/>
        <v>1.3630723391796504E-2</v>
      </c>
      <c r="U2100" s="21">
        <f t="shared" si="2378"/>
        <v>0.78014337066873463</v>
      </c>
    </row>
    <row r="2101" spans="1:21" ht="16" hidden="1" thickBot="1" x14ac:dyDescent="0.25">
      <c r="A2101" s="23"/>
      <c r="B2101" s="24"/>
      <c r="C2101" s="25"/>
      <c r="D2101" s="25"/>
      <c r="E2101" s="26"/>
      <c r="F2101" s="26"/>
      <c r="G2101" s="27"/>
      <c r="H2101" s="28"/>
      <c r="I2101" s="29"/>
      <c r="J2101" s="47"/>
      <c r="K2101" s="28"/>
      <c r="L2101" s="28"/>
      <c r="M2101" s="28"/>
      <c r="N2101" s="28"/>
      <c r="O2101" s="28"/>
      <c r="P2101" s="28"/>
      <c r="Q2101" s="28"/>
      <c r="R2101" s="28"/>
      <c r="S2101" s="28"/>
      <c r="T2101" s="28"/>
      <c r="U2101" s="30"/>
    </row>
    <row r="2102" spans="1:21" ht="16" hidden="1" thickBot="1" x14ac:dyDescent="0.25">
      <c r="A2102" s="6"/>
      <c r="B2102" s="7"/>
      <c r="C2102" s="8"/>
      <c r="D2102" s="8"/>
      <c r="E2102" s="9"/>
      <c r="F2102" s="9"/>
      <c r="G2102" s="10"/>
      <c r="H2102" s="11"/>
      <c r="I2102" s="12"/>
      <c r="J2102" s="11"/>
      <c r="K2102" s="11"/>
      <c r="L2102" s="11"/>
      <c r="M2102" s="11"/>
      <c r="N2102" s="11"/>
      <c r="O2102" s="11"/>
      <c r="P2102" s="11"/>
      <c r="Q2102" s="11"/>
      <c r="R2102" s="11"/>
      <c r="S2102" s="11"/>
      <c r="T2102" s="11"/>
      <c r="U2102" s="13"/>
    </row>
    <row r="2103" spans="1:21" ht="16" hidden="1" thickBot="1" x14ac:dyDescent="0.25">
      <c r="A2103" s="14">
        <v>2017</v>
      </c>
      <c r="B2103" s="15" t="s">
        <v>45</v>
      </c>
      <c r="C2103" s="16" t="s">
        <v>22</v>
      </c>
      <c r="D2103" s="16" t="str">
        <f>A2103&amp;"_"&amp;B2103&amp;"_"&amp;C2103</f>
        <v>2017_2017 Sample Plot # 03_Avi</v>
      </c>
      <c r="E2103" s="17">
        <v>1.7</v>
      </c>
      <c r="F2103" s="17">
        <f t="shared" si="2371"/>
        <v>1.28</v>
      </c>
      <c r="G2103" s="18">
        <v>128</v>
      </c>
      <c r="H2103" s="19">
        <f t="shared" si="2379"/>
        <v>0.94</v>
      </c>
      <c r="I2103" s="20">
        <f t="shared" si="2372"/>
        <v>94</v>
      </c>
      <c r="J2103" s="19">
        <v>295.34800000000001</v>
      </c>
      <c r="K2103" s="19">
        <f t="shared" ref="K2103:K2105" si="2387">2.14*(LOG(H2103,10))+0.2</f>
        <v>0.14249360670335509</v>
      </c>
      <c r="L2103" s="19">
        <f t="shared" ref="L2103:L2105" si="2388">10^K2103</f>
        <v>1.3883328719783115</v>
      </c>
      <c r="M2103" s="19">
        <f t="shared" si="2376"/>
        <v>5.5533314879132462E-2</v>
      </c>
      <c r="N2103" s="19">
        <f t="shared" ref="N2103:N2105" si="2389">0.923*L2103</f>
        <v>1.2814312408359816</v>
      </c>
      <c r="O2103" s="19">
        <f t="shared" si="2362"/>
        <v>5.1257249633439264E-2</v>
      </c>
      <c r="P2103" s="19">
        <f t="shared" si="2363"/>
        <v>0.10679056451257173</v>
      </c>
      <c r="Q2103" s="19">
        <f t="shared" si="2377"/>
        <v>0.66639977854958943</v>
      </c>
      <c r="R2103" s="19">
        <f t="shared" si="2365"/>
        <v>0.49975818392603283</v>
      </c>
      <c r="S2103" s="19">
        <f t="shared" si="2366"/>
        <v>1.1661579624756222</v>
      </c>
      <c r="T2103" s="19">
        <f t="shared" si="2367"/>
        <v>4.6646318499024883E-2</v>
      </c>
      <c r="U2103" s="21">
        <f t="shared" si="2378"/>
        <v>2.6697641128142928</v>
      </c>
    </row>
    <row r="2104" spans="1:21" ht="16" hidden="1" thickBot="1" x14ac:dyDescent="0.25">
      <c r="A2104" s="14">
        <v>2017</v>
      </c>
      <c r="B2104" s="15" t="s">
        <v>45</v>
      </c>
      <c r="C2104" s="16" t="s">
        <v>22</v>
      </c>
      <c r="D2104" s="16" t="str">
        <f>A2104&amp;"_"&amp;B2104&amp;"_"&amp;C2104</f>
        <v>2017_2017 Sample Plot # 03_Avi</v>
      </c>
      <c r="E2104" s="17">
        <v>1.5</v>
      </c>
      <c r="F2104" s="17">
        <f t="shared" si="2371"/>
        <v>0.9</v>
      </c>
      <c r="G2104" s="18">
        <v>90</v>
      </c>
      <c r="H2104" s="19">
        <f t="shared" si="2379"/>
        <v>0.73</v>
      </c>
      <c r="I2104" s="20">
        <f t="shared" si="2372"/>
        <v>73</v>
      </c>
      <c r="J2104" s="19">
        <v>229.36599999999999</v>
      </c>
      <c r="K2104" s="19">
        <f t="shared" si="2387"/>
        <v>-9.2489079342224334E-2</v>
      </c>
      <c r="L2104" s="19">
        <f t="shared" si="2388"/>
        <v>0.8081852512762997</v>
      </c>
      <c r="M2104" s="19">
        <f t="shared" si="2376"/>
        <v>3.2327410051051983E-2</v>
      </c>
      <c r="N2104" s="19">
        <f t="shared" si="2389"/>
        <v>0.74595498692802464</v>
      </c>
      <c r="O2104" s="19">
        <f t="shared" si="2362"/>
        <v>2.9838199477120988E-2</v>
      </c>
      <c r="P2104" s="19">
        <f t="shared" si="2363"/>
        <v>6.2165609528172974E-2</v>
      </c>
      <c r="Q2104" s="19">
        <f t="shared" si="2377"/>
        <v>0.38792892061262385</v>
      </c>
      <c r="R2104" s="19">
        <f t="shared" si="2365"/>
        <v>0.29092244490192964</v>
      </c>
      <c r="S2104" s="19">
        <f t="shared" si="2366"/>
        <v>0.6788513655145535</v>
      </c>
      <c r="T2104" s="19">
        <f t="shared" si="2367"/>
        <v>2.7154054620582142E-2</v>
      </c>
      <c r="U2104" s="21">
        <f t="shared" si="2378"/>
        <v>1.5541402382043243</v>
      </c>
    </row>
    <row r="2105" spans="1:21" ht="16" hidden="1" thickBot="1" x14ac:dyDescent="0.25">
      <c r="A2105" s="14">
        <v>2017</v>
      </c>
      <c r="B2105" s="15" t="s">
        <v>45</v>
      </c>
      <c r="C2105" s="16" t="s">
        <v>22</v>
      </c>
      <c r="D2105" s="16" t="str">
        <f>A2105&amp;"_"&amp;B2105&amp;"_"&amp;C2105</f>
        <v>2017_2017 Sample Plot # 03_Avi</v>
      </c>
      <c r="E2105" s="17">
        <v>2.8</v>
      </c>
      <c r="F2105" s="17">
        <f t="shared" si="2371"/>
        <v>1.34</v>
      </c>
      <c r="G2105" s="18">
        <v>134</v>
      </c>
      <c r="H2105" s="19">
        <f t="shared" si="2379"/>
        <v>0.91999999999999982</v>
      </c>
      <c r="I2105" s="20">
        <f t="shared" si="2372"/>
        <v>91.999999999999986</v>
      </c>
      <c r="J2105" s="19">
        <v>289.06399999999996</v>
      </c>
      <c r="K2105" s="19">
        <f t="shared" si="2387"/>
        <v>0.12250595051948811</v>
      </c>
      <c r="L2105" s="19">
        <f t="shared" si="2388"/>
        <v>1.325885284356042</v>
      </c>
      <c r="M2105" s="19">
        <f t="shared" si="2376"/>
        <v>5.3035411374241684E-2</v>
      </c>
      <c r="N2105" s="19">
        <f t="shared" si="2389"/>
        <v>1.2237921174606268</v>
      </c>
      <c r="O2105" s="19">
        <f t="shared" si="2362"/>
        <v>4.895168469842507E-2</v>
      </c>
      <c r="P2105" s="19">
        <f t="shared" si="2363"/>
        <v>0.10198709607266676</v>
      </c>
      <c r="Q2105" s="19">
        <f t="shared" si="2377"/>
        <v>0.63642493649090015</v>
      </c>
      <c r="R2105" s="19">
        <f t="shared" si="2365"/>
        <v>0.47727892580964448</v>
      </c>
      <c r="S2105" s="19">
        <f t="shared" si="2366"/>
        <v>1.1137038623005446</v>
      </c>
      <c r="T2105" s="19">
        <f t="shared" si="2367"/>
        <v>4.4548154492021784E-2</v>
      </c>
      <c r="U2105" s="21">
        <f t="shared" si="2378"/>
        <v>2.5496774018166688</v>
      </c>
    </row>
    <row r="2106" spans="1:21" ht="16" hidden="1" thickBot="1" x14ac:dyDescent="0.25">
      <c r="A2106" s="14"/>
      <c r="B2106" s="15"/>
      <c r="C2106" s="16"/>
      <c r="D2106" s="16"/>
      <c r="E2106" s="17"/>
      <c r="F2106" s="17"/>
      <c r="G2106" s="18"/>
      <c r="H2106" s="19"/>
      <c r="I2106" s="20"/>
      <c r="J2106" s="19"/>
      <c r="K2106" s="19"/>
      <c r="L2106" s="19"/>
      <c r="M2106" s="19"/>
      <c r="N2106" s="19"/>
      <c r="O2106" s="19"/>
      <c r="P2106" s="19"/>
      <c r="Q2106" s="19"/>
      <c r="R2106" s="19"/>
      <c r="S2106" s="19"/>
      <c r="T2106" s="19"/>
      <c r="U2106" s="21"/>
    </row>
    <row r="2107" spans="1:21" ht="16" hidden="1" thickBot="1" x14ac:dyDescent="0.25">
      <c r="A2107" s="14">
        <v>2017</v>
      </c>
      <c r="B2107" s="15" t="s">
        <v>45</v>
      </c>
      <c r="C2107" s="16" t="s">
        <v>22</v>
      </c>
      <c r="D2107" s="16" t="str">
        <f>A2107&amp;"_"&amp;B2107&amp;"_"&amp;C2107</f>
        <v>2017_2017 Sample Plot # 03_Avi</v>
      </c>
      <c r="E2107" s="17">
        <v>3.8</v>
      </c>
      <c r="F2107" s="17">
        <f t="shared" si="2371"/>
        <v>1.92</v>
      </c>
      <c r="G2107" s="18">
        <v>192</v>
      </c>
      <c r="H2107" s="19">
        <f t="shared" si="2379"/>
        <v>1.24</v>
      </c>
      <c r="I2107" s="20">
        <f t="shared" si="2372"/>
        <v>124</v>
      </c>
      <c r="J2107" s="19">
        <v>389.608</v>
      </c>
      <c r="K2107" s="19">
        <f t="shared" ref="K2107:K2109" si="2390">2.14*(LOG(H2107,10))+0.2</f>
        <v>0.39992240624718306</v>
      </c>
      <c r="L2107" s="19">
        <f t="shared" ref="L2107:L2109" si="2391">10^K2107</f>
        <v>2.5114376823487978</v>
      </c>
      <c r="M2107" s="19">
        <f t="shared" ref="M2107:M2126" si="2392">L2107*40/1000</f>
        <v>0.10045750729395192</v>
      </c>
      <c r="N2107" s="19">
        <f t="shared" ref="N2107:N2109" si="2393">0.923*L2107</f>
        <v>2.3180569808079405</v>
      </c>
      <c r="O2107" s="19">
        <f t="shared" ref="O2107:O2126" si="2394">N2107*40/1000</f>
        <v>9.2722279232317614E-2</v>
      </c>
      <c r="P2107" s="19">
        <f t="shared" ref="P2107:P2126" si="2395">M2107+O2107</f>
        <v>0.19317978652626955</v>
      </c>
      <c r="Q2107" s="19">
        <f t="shared" ref="Q2107:Q2126" si="2396">L2107*0.48</f>
        <v>1.2054900875274228</v>
      </c>
      <c r="R2107" s="19">
        <f t="shared" ref="R2107:R2126" si="2397">N2107*0.39</f>
        <v>0.9040422225150968</v>
      </c>
      <c r="S2107" s="19">
        <f t="shared" ref="S2107:S2126" si="2398">R2107+Q2107</f>
        <v>2.1095323100425194</v>
      </c>
      <c r="T2107" s="19">
        <f t="shared" ref="T2107:T2126" si="2399">S2107*40/1000</f>
        <v>8.438129240170078E-2</v>
      </c>
      <c r="U2107" s="21">
        <f t="shared" ref="U2107:U2126" si="2400">(L2107+N2107)</f>
        <v>4.8294946631567388</v>
      </c>
    </row>
    <row r="2108" spans="1:21" ht="16" hidden="1" thickBot="1" x14ac:dyDescent="0.25">
      <c r="A2108" s="14">
        <v>2017</v>
      </c>
      <c r="B2108" s="15" t="s">
        <v>45</v>
      </c>
      <c r="C2108" s="16" t="s">
        <v>22</v>
      </c>
      <c r="D2108" s="16" t="str">
        <f>A2108&amp;"_"&amp;B2108&amp;"_"&amp;C2108</f>
        <v>2017_2017 Sample Plot # 03_Avi</v>
      </c>
      <c r="E2108" s="17">
        <v>4.5999999999999996</v>
      </c>
      <c r="F2108" s="17">
        <f t="shared" si="2371"/>
        <v>1.42</v>
      </c>
      <c r="G2108" s="18">
        <v>142</v>
      </c>
      <c r="H2108" s="19">
        <f t="shared" si="2379"/>
        <v>1.34</v>
      </c>
      <c r="I2108" s="20">
        <f t="shared" si="2372"/>
        <v>134</v>
      </c>
      <c r="J2108" s="19">
        <v>421.02799999999996</v>
      </c>
      <c r="K2108" s="19">
        <f t="shared" si="2390"/>
        <v>0.47200426850068838</v>
      </c>
      <c r="L2108" s="19">
        <f t="shared" si="2391"/>
        <v>2.9648605297679951</v>
      </c>
      <c r="M2108" s="19">
        <f t="shared" si="2392"/>
        <v>0.11859442119071981</v>
      </c>
      <c r="N2108" s="19">
        <f t="shared" si="2393"/>
        <v>2.7365662689758596</v>
      </c>
      <c r="O2108" s="19">
        <f t="shared" si="2394"/>
        <v>0.10946265075903439</v>
      </c>
      <c r="P2108" s="19">
        <f t="shared" si="2395"/>
        <v>0.22805707194975419</v>
      </c>
      <c r="Q2108" s="19">
        <f t="shared" si="2396"/>
        <v>1.4231330542886376</v>
      </c>
      <c r="R2108" s="19">
        <f t="shared" si="2397"/>
        <v>1.0672608449005854</v>
      </c>
      <c r="S2108" s="19">
        <f t="shared" si="2398"/>
        <v>2.4903938991892227</v>
      </c>
      <c r="T2108" s="19">
        <f t="shared" si="2399"/>
        <v>9.96157559675689E-2</v>
      </c>
      <c r="U2108" s="21">
        <f t="shared" si="2400"/>
        <v>5.7014267987438547</v>
      </c>
    </row>
    <row r="2109" spans="1:21" ht="16" hidden="1" thickBot="1" x14ac:dyDescent="0.25">
      <c r="A2109" s="14">
        <v>2017</v>
      </c>
      <c r="B2109" s="15" t="s">
        <v>45</v>
      </c>
      <c r="C2109" s="16" t="s">
        <v>22</v>
      </c>
      <c r="D2109" s="16" t="str">
        <f>A2109&amp;"_"&amp;B2109&amp;"_"&amp;C2109</f>
        <v>2017_2017 Sample Plot # 03_Avi</v>
      </c>
      <c r="E2109" s="17">
        <v>1.8</v>
      </c>
      <c r="F2109" s="17">
        <f t="shared" si="2371"/>
        <v>1.08</v>
      </c>
      <c r="G2109" s="18">
        <v>108</v>
      </c>
      <c r="H2109" s="19">
        <f t="shared" si="2379"/>
        <v>0.62</v>
      </c>
      <c r="I2109" s="20">
        <f t="shared" si="2372"/>
        <v>62</v>
      </c>
      <c r="J2109" s="19">
        <v>194.804</v>
      </c>
      <c r="K2109" s="19">
        <f t="shared" si="2390"/>
        <v>-0.24428178447373666</v>
      </c>
      <c r="L2109" s="19">
        <f t="shared" si="2391"/>
        <v>0.56979445102921722</v>
      </c>
      <c r="M2109" s="19">
        <f t="shared" si="2392"/>
        <v>2.2791778041168692E-2</v>
      </c>
      <c r="N2109" s="19">
        <f t="shared" si="2393"/>
        <v>0.52592027829996757</v>
      </c>
      <c r="O2109" s="19">
        <f t="shared" si="2394"/>
        <v>2.1036811131998703E-2</v>
      </c>
      <c r="P2109" s="19">
        <f t="shared" si="2395"/>
        <v>4.3828589173167398E-2</v>
      </c>
      <c r="Q2109" s="19">
        <f t="shared" si="2396"/>
        <v>0.27350133649402425</v>
      </c>
      <c r="R2109" s="19">
        <f t="shared" si="2397"/>
        <v>0.20510890853698735</v>
      </c>
      <c r="S2109" s="19">
        <f t="shared" si="2398"/>
        <v>0.47861024503101157</v>
      </c>
      <c r="T2109" s="19">
        <f t="shared" si="2399"/>
        <v>1.9144409801240464E-2</v>
      </c>
      <c r="U2109" s="21">
        <f t="shared" si="2400"/>
        <v>1.0957147293291847</v>
      </c>
    </row>
    <row r="2110" spans="1:21" ht="16" hidden="1" thickBot="1" x14ac:dyDescent="0.25">
      <c r="A2110" s="14"/>
      <c r="B2110" s="15"/>
      <c r="C2110" s="16"/>
      <c r="D2110" s="16"/>
      <c r="E2110" s="17"/>
      <c r="F2110" s="17"/>
      <c r="G2110" s="18"/>
      <c r="H2110" s="19"/>
      <c r="I2110" s="20"/>
      <c r="J2110" s="19"/>
      <c r="K2110" s="19"/>
      <c r="L2110" s="19"/>
      <c r="M2110" s="19"/>
      <c r="N2110" s="19"/>
      <c r="O2110" s="19"/>
      <c r="P2110" s="19"/>
      <c r="Q2110" s="19"/>
      <c r="R2110" s="19"/>
      <c r="S2110" s="19"/>
      <c r="T2110" s="19"/>
      <c r="U2110" s="21"/>
    </row>
    <row r="2111" spans="1:21" ht="16" hidden="1" thickBot="1" x14ac:dyDescent="0.25">
      <c r="A2111" s="14"/>
      <c r="B2111" s="15"/>
      <c r="C2111" s="16"/>
      <c r="D2111" s="16"/>
      <c r="E2111" s="17"/>
      <c r="F2111" s="17"/>
      <c r="G2111" s="18"/>
      <c r="H2111" s="19"/>
      <c r="I2111" s="20"/>
      <c r="J2111" s="19"/>
      <c r="K2111" s="19"/>
      <c r="L2111" s="19"/>
      <c r="M2111" s="19"/>
      <c r="N2111" s="19"/>
      <c r="O2111" s="19"/>
      <c r="P2111" s="19"/>
      <c r="Q2111" s="19"/>
      <c r="R2111" s="19"/>
      <c r="S2111" s="19"/>
      <c r="T2111" s="19"/>
      <c r="U2111" s="21"/>
    </row>
    <row r="2112" spans="1:21" ht="16" hidden="1" thickBot="1" x14ac:dyDescent="0.25">
      <c r="A2112" s="14">
        <v>2017</v>
      </c>
      <c r="B2112" s="15" t="s">
        <v>45</v>
      </c>
      <c r="C2112" s="16" t="s">
        <v>22</v>
      </c>
      <c r="D2112" s="16" t="str">
        <f>A2112&amp;"_"&amp;B2112&amp;"_"&amp;C2112</f>
        <v>2017_2017 Sample Plot # 03_Avi</v>
      </c>
      <c r="E2112" s="17">
        <v>3.9</v>
      </c>
      <c r="F2112" s="17">
        <f t="shared" si="2371"/>
        <v>1.98</v>
      </c>
      <c r="G2112" s="18">
        <v>198</v>
      </c>
      <c r="H2112" s="19">
        <f t="shared" si="2379"/>
        <v>1.53</v>
      </c>
      <c r="I2112" s="20">
        <f t="shared" si="2372"/>
        <v>153</v>
      </c>
      <c r="J2112" s="19">
        <v>480.726</v>
      </c>
      <c r="K2112" s="19">
        <f t="shared" ref="K2112:K2114" si="2401">2.14*(LOG(H2112,10))+0.2</f>
        <v>0.59523966194966138</v>
      </c>
      <c r="L2112" s="19">
        <f t="shared" ref="L2112:L2114" si="2402">10^K2112</f>
        <v>3.9376731286421949</v>
      </c>
      <c r="M2112" s="19">
        <f t="shared" si="2392"/>
        <v>0.15750692514568781</v>
      </c>
      <c r="N2112" s="19">
        <f t="shared" ref="N2112:N2114" si="2403">0.923*L2112</f>
        <v>3.6344722977367461</v>
      </c>
      <c r="O2112" s="19">
        <f t="shared" si="2394"/>
        <v>0.14537889190946984</v>
      </c>
      <c r="P2112" s="19">
        <f t="shared" si="2395"/>
        <v>0.30288581705515766</v>
      </c>
      <c r="Q2112" s="19">
        <f t="shared" si="2396"/>
        <v>1.8900831017482536</v>
      </c>
      <c r="R2112" s="19">
        <f t="shared" si="2397"/>
        <v>1.417444196117331</v>
      </c>
      <c r="S2112" s="19">
        <f t="shared" si="2398"/>
        <v>3.3075272978655845</v>
      </c>
      <c r="T2112" s="19">
        <f t="shared" si="2399"/>
        <v>0.13230109191462339</v>
      </c>
      <c r="U2112" s="21">
        <f t="shared" si="2400"/>
        <v>7.5721454263789409</v>
      </c>
    </row>
    <row r="2113" spans="1:21" ht="16" hidden="1" thickBot="1" x14ac:dyDescent="0.25">
      <c r="A2113" s="14">
        <v>2017</v>
      </c>
      <c r="B2113" s="15" t="s">
        <v>45</v>
      </c>
      <c r="C2113" s="16" t="s">
        <v>22</v>
      </c>
      <c r="D2113" s="16" t="str">
        <f>A2113&amp;"_"&amp;B2113&amp;"_"&amp;C2113</f>
        <v>2017_2017 Sample Plot # 03_Avi</v>
      </c>
      <c r="E2113" s="17">
        <v>4.7</v>
      </c>
      <c r="F2113" s="17">
        <f t="shared" si="2371"/>
        <v>1.38</v>
      </c>
      <c r="G2113" s="18">
        <v>138</v>
      </c>
      <c r="H2113" s="19">
        <f t="shared" si="2379"/>
        <v>1.8399999999999996</v>
      </c>
      <c r="I2113" s="20">
        <f t="shared" si="2372"/>
        <v>183.99999999999997</v>
      </c>
      <c r="J2113" s="19">
        <v>578.12799999999993</v>
      </c>
      <c r="K2113" s="19">
        <f t="shared" si="2401"/>
        <v>0.76671014124040782</v>
      </c>
      <c r="L2113" s="19">
        <f t="shared" si="2402"/>
        <v>5.8439991115897492</v>
      </c>
      <c r="M2113" s="19">
        <f t="shared" si="2392"/>
        <v>0.23375996446358996</v>
      </c>
      <c r="N2113" s="19">
        <f t="shared" si="2403"/>
        <v>5.3940111799973387</v>
      </c>
      <c r="O2113" s="19">
        <f t="shared" si="2394"/>
        <v>0.21576044719989354</v>
      </c>
      <c r="P2113" s="19">
        <f t="shared" si="2395"/>
        <v>0.4495204116634835</v>
      </c>
      <c r="Q2113" s="19">
        <f t="shared" si="2396"/>
        <v>2.8051195735630796</v>
      </c>
      <c r="R2113" s="19">
        <f t="shared" si="2397"/>
        <v>2.103664360198962</v>
      </c>
      <c r="S2113" s="19">
        <f t="shared" si="2398"/>
        <v>4.9087839337620416</v>
      </c>
      <c r="T2113" s="19">
        <f t="shared" si="2399"/>
        <v>0.19635135735048168</v>
      </c>
      <c r="U2113" s="21">
        <f t="shared" si="2400"/>
        <v>11.238010291587088</v>
      </c>
    </row>
    <row r="2114" spans="1:21" ht="16" hidden="1" thickBot="1" x14ac:dyDescent="0.25">
      <c r="A2114" s="14">
        <v>2017</v>
      </c>
      <c r="B2114" s="15" t="s">
        <v>45</v>
      </c>
      <c r="C2114" s="16" t="s">
        <v>22</v>
      </c>
      <c r="D2114" s="16" t="str">
        <f>A2114&amp;"_"&amp;B2114&amp;"_"&amp;C2114</f>
        <v>2017_2017 Sample Plot # 03_Avi</v>
      </c>
      <c r="E2114" s="17">
        <v>1.7</v>
      </c>
      <c r="F2114" s="17">
        <f t="shared" si="2371"/>
        <v>0.82</v>
      </c>
      <c r="G2114" s="18">
        <v>82</v>
      </c>
      <c r="H2114" s="19">
        <f t="shared" si="2379"/>
        <v>0.34</v>
      </c>
      <c r="I2114" s="20">
        <f t="shared" si="2372"/>
        <v>34</v>
      </c>
      <c r="J2114" s="19">
        <v>106.828</v>
      </c>
      <c r="K2114" s="19">
        <f t="shared" si="2401"/>
        <v>-0.80263511752957384</v>
      </c>
      <c r="L2114" s="19">
        <f t="shared" si="2402"/>
        <v>0.15753058379578389</v>
      </c>
      <c r="M2114" s="19">
        <f t="shared" si="2392"/>
        <v>6.3012233518313556E-3</v>
      </c>
      <c r="N2114" s="19">
        <f t="shared" si="2403"/>
        <v>0.14540072884350852</v>
      </c>
      <c r="O2114" s="19">
        <f t="shared" si="2394"/>
        <v>5.8160291537403411E-3</v>
      </c>
      <c r="P2114" s="19">
        <f t="shared" si="2395"/>
        <v>1.2117252505571698E-2</v>
      </c>
      <c r="Q2114" s="19">
        <f t="shared" si="2396"/>
        <v>7.561468022197626E-2</v>
      </c>
      <c r="R2114" s="19">
        <f t="shared" si="2397"/>
        <v>5.6706284248968328E-2</v>
      </c>
      <c r="S2114" s="19">
        <f t="shared" si="2398"/>
        <v>0.1323209644709446</v>
      </c>
      <c r="T2114" s="19">
        <f t="shared" si="2399"/>
        <v>5.2928385788377844E-3</v>
      </c>
      <c r="U2114" s="21">
        <f t="shared" si="2400"/>
        <v>0.3029313126392924</v>
      </c>
    </row>
    <row r="2115" spans="1:21" ht="16" hidden="1" thickBot="1" x14ac:dyDescent="0.25">
      <c r="A2115" s="14"/>
      <c r="B2115" s="15"/>
      <c r="C2115" s="16"/>
      <c r="D2115" s="16"/>
      <c r="E2115" s="17"/>
      <c r="F2115" s="17"/>
      <c r="G2115" s="18"/>
      <c r="H2115" s="19"/>
      <c r="I2115" s="20"/>
      <c r="J2115" s="19"/>
      <c r="K2115" s="19"/>
      <c r="L2115" s="19"/>
      <c r="M2115" s="19"/>
      <c r="N2115" s="19"/>
      <c r="O2115" s="19"/>
      <c r="P2115" s="19"/>
      <c r="Q2115" s="19"/>
      <c r="R2115" s="19"/>
      <c r="S2115" s="19"/>
      <c r="T2115" s="19"/>
      <c r="U2115" s="21"/>
    </row>
    <row r="2116" spans="1:21" ht="16" hidden="1" thickBot="1" x14ac:dyDescent="0.25">
      <c r="A2116" s="14">
        <v>2017</v>
      </c>
      <c r="B2116" s="15" t="s">
        <v>45</v>
      </c>
      <c r="C2116" s="16" t="s">
        <v>22</v>
      </c>
      <c r="D2116" s="16" t="str">
        <f>A2116&amp;"_"&amp;B2116&amp;"_"&amp;C2116</f>
        <v>2017_2017 Sample Plot # 03_Avi</v>
      </c>
      <c r="E2116" s="17">
        <v>2.9</v>
      </c>
      <c r="F2116" s="17">
        <f t="shared" si="2371"/>
        <v>1.52</v>
      </c>
      <c r="G2116" s="18">
        <v>152</v>
      </c>
      <c r="H2116" s="19">
        <f t="shared" si="2379"/>
        <v>1.33</v>
      </c>
      <c r="I2116" s="20">
        <f t="shared" si="2372"/>
        <v>133</v>
      </c>
      <c r="J2116" s="19">
        <v>417.88599999999997</v>
      </c>
      <c r="K2116" s="19">
        <f t="shared" ref="K2116:K2117" si="2404">2.14*(LOG(H2116,10))+0.2</f>
        <v>0.46504251166956367</v>
      </c>
      <c r="L2116" s="19">
        <f t="shared" ref="L2116:L2117" si="2405">10^K2116</f>
        <v>2.9177126053884583</v>
      </c>
      <c r="M2116" s="19">
        <f t="shared" ref="M2116:M2117" si="2406">L2116*40/1000</f>
        <v>0.11670850421553834</v>
      </c>
      <c r="N2116" s="19">
        <f t="shared" ref="N2116:N2117" si="2407">0.923*L2116</f>
        <v>2.693048734773547</v>
      </c>
      <c r="O2116" s="19">
        <f t="shared" ref="O2116:O2117" si="2408">N2116*40/1000</f>
        <v>0.10772194939094189</v>
      </c>
      <c r="P2116" s="19">
        <f t="shared" ref="P2116:P2117" si="2409">M2116+O2116</f>
        <v>0.22443045360648023</v>
      </c>
      <c r="Q2116" s="19">
        <f t="shared" ref="Q2116:Q2117" si="2410">L2116*0.48</f>
        <v>1.40050205058646</v>
      </c>
      <c r="R2116" s="19">
        <f t="shared" ref="R2116:R2117" si="2411">N2116*0.39</f>
        <v>1.0502890065616834</v>
      </c>
      <c r="S2116" s="19">
        <f t="shared" ref="S2116:S2117" si="2412">R2116+Q2116</f>
        <v>2.4507910571481437</v>
      </c>
      <c r="T2116" s="19">
        <f t="shared" ref="T2116:T2117" si="2413">S2116*40/1000</f>
        <v>9.8031642285925757E-2</v>
      </c>
      <c r="U2116" s="21">
        <f t="shared" ref="U2116:U2117" si="2414">(L2116+N2116)</f>
        <v>5.6107613401620053</v>
      </c>
    </row>
    <row r="2117" spans="1:21" ht="16" hidden="1" thickBot="1" x14ac:dyDescent="0.25">
      <c r="A2117" s="14">
        <v>2017</v>
      </c>
      <c r="B2117" s="15" t="s">
        <v>45</v>
      </c>
      <c r="C2117" s="16" t="s">
        <v>22</v>
      </c>
      <c r="D2117" s="16" t="str">
        <f>A2117&amp;"_"&amp;B2117&amp;"_"&amp;C2117</f>
        <v>2017_2017 Sample Plot # 03_Avi</v>
      </c>
      <c r="E2117" s="17">
        <v>1.2</v>
      </c>
      <c r="F2117" s="17">
        <f t="shared" si="2371"/>
        <v>0.84</v>
      </c>
      <c r="G2117" s="18">
        <v>84</v>
      </c>
      <c r="H2117" s="19">
        <f t="shared" si="2379"/>
        <v>0.93000000000000016</v>
      </c>
      <c r="I2117" s="20">
        <f t="shared" si="2372"/>
        <v>93.000000000000014</v>
      </c>
      <c r="J2117" s="19">
        <v>292.20600000000002</v>
      </c>
      <c r="K2117" s="19">
        <f t="shared" si="2404"/>
        <v>0.13255350990542131</v>
      </c>
      <c r="L2117" s="19">
        <f t="shared" si="2405"/>
        <v>1.3569177073382628</v>
      </c>
      <c r="M2117" s="19">
        <f t="shared" si="2406"/>
        <v>5.4276708293530512E-2</v>
      </c>
      <c r="N2117" s="19">
        <f t="shared" si="2407"/>
        <v>1.2524350438732166</v>
      </c>
      <c r="O2117" s="19">
        <f t="shared" si="2408"/>
        <v>5.0097401754928661E-2</v>
      </c>
      <c r="P2117" s="19">
        <f t="shared" si="2409"/>
        <v>0.10437411004845917</v>
      </c>
      <c r="Q2117" s="19">
        <f t="shared" si="2410"/>
        <v>0.65132049952236615</v>
      </c>
      <c r="R2117" s="19">
        <f t="shared" si="2411"/>
        <v>0.48844966711055449</v>
      </c>
      <c r="S2117" s="19">
        <f t="shared" si="2412"/>
        <v>1.1397701666329207</v>
      </c>
      <c r="T2117" s="19">
        <f t="shared" si="2413"/>
        <v>4.5590806665316834E-2</v>
      </c>
      <c r="U2117" s="21">
        <f t="shared" si="2414"/>
        <v>2.6093527512114791</v>
      </c>
    </row>
    <row r="2118" spans="1:21" ht="16" hidden="1" thickBot="1" x14ac:dyDescent="0.25">
      <c r="A2118" s="14"/>
      <c r="B2118" s="15"/>
      <c r="C2118" s="16"/>
      <c r="D2118" s="16"/>
      <c r="E2118" s="17"/>
      <c r="F2118" s="17"/>
      <c r="G2118" s="18"/>
      <c r="H2118" s="19"/>
      <c r="I2118" s="20"/>
      <c r="J2118" s="19"/>
      <c r="K2118" s="19"/>
      <c r="L2118" s="19"/>
      <c r="M2118" s="19"/>
      <c r="N2118" s="19"/>
      <c r="O2118" s="19"/>
      <c r="P2118" s="19"/>
      <c r="Q2118" s="19"/>
      <c r="R2118" s="19"/>
      <c r="S2118" s="19"/>
      <c r="T2118" s="19"/>
      <c r="U2118" s="21"/>
    </row>
    <row r="2119" spans="1:21" ht="16" hidden="1" thickBot="1" x14ac:dyDescent="0.25">
      <c r="A2119" s="14">
        <v>2017</v>
      </c>
      <c r="B2119" s="15" t="s">
        <v>45</v>
      </c>
      <c r="C2119" s="16" t="s">
        <v>22</v>
      </c>
      <c r="D2119" s="16" t="str">
        <f>A2119&amp;"_"&amp;B2119&amp;"_"&amp;C2119</f>
        <v>2017_2017 Sample Plot # 03_Avi</v>
      </c>
      <c r="E2119" s="17">
        <v>1.3</v>
      </c>
      <c r="F2119" s="17">
        <f t="shared" si="2371"/>
        <v>0.78</v>
      </c>
      <c r="G2119" s="18">
        <v>78</v>
      </c>
      <c r="H2119" s="19">
        <f t="shared" si="2379"/>
        <v>0.45</v>
      </c>
      <c r="I2119" s="20">
        <f t="shared" si="2372"/>
        <v>45</v>
      </c>
      <c r="J2119" s="19">
        <v>141.38999999999999</v>
      </c>
      <c r="K2119" s="19">
        <f t="shared" ref="K2119:K2122" si="2415">2.14*(LOG(H2119,10))+0.2</f>
        <v>-0.54212522052076451</v>
      </c>
      <c r="L2119" s="19">
        <f t="shared" ref="L2119:L2122" si="2416">10^K2119</f>
        <v>0.28699529665822876</v>
      </c>
      <c r="M2119" s="19">
        <f t="shared" ref="M2119:M2122" si="2417">L2119*40/1000</f>
        <v>1.147981186632915E-2</v>
      </c>
      <c r="N2119" s="19">
        <f t="shared" ref="N2119:N2122" si="2418">0.923*L2119</f>
        <v>0.26489665881554514</v>
      </c>
      <c r="O2119" s="19">
        <f t="shared" ref="O2119:O2122" si="2419">N2119*40/1000</f>
        <v>1.0595866352621804E-2</v>
      </c>
      <c r="P2119" s="19">
        <f t="shared" ref="P2119:P2122" si="2420">M2119+O2119</f>
        <v>2.2075678218950956E-2</v>
      </c>
      <c r="Q2119" s="19">
        <f t="shared" ref="Q2119:Q2122" si="2421">L2119*0.48</f>
        <v>0.13775774239594979</v>
      </c>
      <c r="R2119" s="19">
        <f t="shared" ref="R2119:R2122" si="2422">N2119*0.39</f>
        <v>0.10330969693806261</v>
      </c>
      <c r="S2119" s="19">
        <f t="shared" ref="S2119:S2122" si="2423">R2119+Q2119</f>
        <v>0.2410674393340124</v>
      </c>
      <c r="T2119" s="19">
        <f t="shared" ref="T2119:T2122" si="2424">S2119*40/1000</f>
        <v>9.6426975733604949E-3</v>
      </c>
      <c r="U2119" s="21">
        <f t="shared" ref="U2119:U2122" si="2425">(L2119+N2119)</f>
        <v>0.5518919554737739</v>
      </c>
    </row>
    <row r="2120" spans="1:21" ht="16" hidden="1" thickBot="1" x14ac:dyDescent="0.25">
      <c r="A2120" s="14">
        <v>2017</v>
      </c>
      <c r="B2120" s="15" t="s">
        <v>45</v>
      </c>
      <c r="C2120" s="16" t="s">
        <v>22</v>
      </c>
      <c r="D2120" s="16" t="str">
        <f>A2120&amp;"_"&amp;B2120&amp;"_"&amp;C2120</f>
        <v>2017_2017 Sample Plot # 03_Avi</v>
      </c>
      <c r="E2120" s="17">
        <v>2.1</v>
      </c>
      <c r="F2120" s="17">
        <f t="shared" si="2371"/>
        <v>0.97</v>
      </c>
      <c r="G2120" s="18">
        <v>97</v>
      </c>
      <c r="H2120" s="19">
        <f t="shared" si="2379"/>
        <v>0.78</v>
      </c>
      <c r="I2120" s="20">
        <f t="shared" si="2372"/>
        <v>78</v>
      </c>
      <c r="J2120" s="19">
        <v>245.07599999999999</v>
      </c>
      <c r="K2120" s="19">
        <f t="shared" si="2415"/>
        <v>-3.0917550242371888E-2</v>
      </c>
      <c r="L2120" s="19">
        <f t="shared" si="2416"/>
        <v>0.93128466082795258</v>
      </c>
      <c r="M2120" s="19">
        <f t="shared" si="2417"/>
        <v>3.7251386433118101E-2</v>
      </c>
      <c r="N2120" s="19">
        <f t="shared" si="2418"/>
        <v>0.85957574194420028</v>
      </c>
      <c r="O2120" s="19">
        <f t="shared" si="2419"/>
        <v>3.4383029677768011E-2</v>
      </c>
      <c r="P2120" s="19">
        <f t="shared" si="2420"/>
        <v>7.1634416110886112E-2</v>
      </c>
      <c r="Q2120" s="19">
        <f t="shared" si="2421"/>
        <v>0.44701663719741724</v>
      </c>
      <c r="R2120" s="19">
        <f t="shared" si="2422"/>
        <v>0.3352345393582381</v>
      </c>
      <c r="S2120" s="19">
        <f t="shared" si="2423"/>
        <v>0.78225117655565535</v>
      </c>
      <c r="T2120" s="19">
        <f t="shared" si="2424"/>
        <v>3.1290047062226212E-2</v>
      </c>
      <c r="U2120" s="21">
        <f t="shared" si="2425"/>
        <v>1.7908604027721529</v>
      </c>
    </row>
    <row r="2121" spans="1:21" ht="16" hidden="1" thickBot="1" x14ac:dyDescent="0.25">
      <c r="A2121" s="14">
        <v>2017</v>
      </c>
      <c r="B2121" s="15" t="s">
        <v>45</v>
      </c>
      <c r="C2121" s="16" t="s">
        <v>22</v>
      </c>
      <c r="D2121" s="16" t="str">
        <f>A2121&amp;"_"&amp;B2121&amp;"_"&amp;C2121</f>
        <v>2017_2017 Sample Plot # 03_Avi</v>
      </c>
      <c r="E2121" s="17">
        <v>1.1000000000000001</v>
      </c>
      <c r="F2121" s="17">
        <f t="shared" si="2371"/>
        <v>0.76</v>
      </c>
      <c r="G2121" s="18">
        <v>76</v>
      </c>
      <c r="H2121" s="19">
        <f t="shared" si="2379"/>
        <v>0.62</v>
      </c>
      <c r="I2121" s="20">
        <f t="shared" si="2372"/>
        <v>62</v>
      </c>
      <c r="J2121" s="19">
        <v>194.804</v>
      </c>
      <c r="K2121" s="19">
        <f t="shared" si="2415"/>
        <v>-0.24428178447373666</v>
      </c>
      <c r="L2121" s="19">
        <f t="shared" si="2416"/>
        <v>0.56979445102921722</v>
      </c>
      <c r="M2121" s="19">
        <f t="shared" si="2417"/>
        <v>2.2791778041168692E-2</v>
      </c>
      <c r="N2121" s="19">
        <f t="shared" si="2418"/>
        <v>0.52592027829996757</v>
      </c>
      <c r="O2121" s="19">
        <f t="shared" si="2419"/>
        <v>2.1036811131998703E-2</v>
      </c>
      <c r="P2121" s="19">
        <f t="shared" si="2420"/>
        <v>4.3828589173167398E-2</v>
      </c>
      <c r="Q2121" s="19">
        <f t="shared" si="2421"/>
        <v>0.27350133649402425</v>
      </c>
      <c r="R2121" s="19">
        <f t="shared" si="2422"/>
        <v>0.20510890853698735</v>
      </c>
      <c r="S2121" s="19">
        <f t="shared" si="2423"/>
        <v>0.47861024503101157</v>
      </c>
      <c r="T2121" s="19">
        <f t="shared" si="2424"/>
        <v>1.9144409801240464E-2</v>
      </c>
      <c r="U2121" s="21">
        <f t="shared" si="2425"/>
        <v>1.0957147293291847</v>
      </c>
    </row>
    <row r="2122" spans="1:21" ht="16" hidden="1" thickBot="1" x14ac:dyDescent="0.25">
      <c r="A2122" s="14">
        <v>2017</v>
      </c>
      <c r="B2122" s="15" t="s">
        <v>45</v>
      </c>
      <c r="C2122" s="16" t="s">
        <v>22</v>
      </c>
      <c r="D2122" s="16" t="str">
        <f>A2122&amp;"_"&amp;B2122&amp;"_"&amp;C2122</f>
        <v>2017_2017 Sample Plot # 03_Avi</v>
      </c>
      <c r="E2122" s="17">
        <v>1.2</v>
      </c>
      <c r="F2122" s="17">
        <f t="shared" si="2371"/>
        <v>0.73</v>
      </c>
      <c r="G2122" s="18">
        <v>73</v>
      </c>
      <c r="H2122" s="19">
        <f t="shared" si="2379"/>
        <v>0.48</v>
      </c>
      <c r="I2122" s="20">
        <f t="shared" si="2372"/>
        <v>48</v>
      </c>
      <c r="J2122" s="19">
        <v>150.816</v>
      </c>
      <c r="K2122" s="19">
        <f t="shared" si="2415"/>
        <v>-0.48214375201624332</v>
      </c>
      <c r="L2122" s="19">
        <f t="shared" si="2416"/>
        <v>0.32950062900514621</v>
      </c>
      <c r="M2122" s="19">
        <f t="shared" si="2417"/>
        <v>1.3180025160205847E-2</v>
      </c>
      <c r="N2122" s="19">
        <f t="shared" si="2418"/>
        <v>0.30412908057174998</v>
      </c>
      <c r="O2122" s="19">
        <f t="shared" si="2419"/>
        <v>1.216516322287E-2</v>
      </c>
      <c r="P2122" s="19">
        <f t="shared" si="2420"/>
        <v>2.5345188383075846E-2</v>
      </c>
      <c r="Q2122" s="19">
        <f t="shared" si="2421"/>
        <v>0.15816030192247019</v>
      </c>
      <c r="R2122" s="19">
        <f t="shared" si="2422"/>
        <v>0.11861034142298249</v>
      </c>
      <c r="S2122" s="19">
        <f t="shared" si="2423"/>
        <v>0.27677064334545265</v>
      </c>
      <c r="T2122" s="19">
        <f t="shared" si="2424"/>
        <v>1.1070825733818106E-2</v>
      </c>
      <c r="U2122" s="21">
        <f t="shared" si="2425"/>
        <v>0.63362970957689613</v>
      </c>
    </row>
    <row r="2123" spans="1:21" ht="16" hidden="1" thickBot="1" x14ac:dyDescent="0.25">
      <c r="A2123" s="14"/>
      <c r="B2123" s="15"/>
      <c r="C2123" s="16"/>
      <c r="D2123" s="16"/>
      <c r="E2123" s="17"/>
      <c r="F2123" s="17"/>
      <c r="G2123" s="18"/>
      <c r="H2123" s="19"/>
      <c r="I2123" s="20"/>
      <c r="J2123" s="19"/>
      <c r="K2123" s="19"/>
      <c r="L2123" s="19"/>
      <c r="M2123" s="19"/>
      <c r="N2123" s="19"/>
      <c r="O2123" s="19"/>
      <c r="P2123" s="19"/>
      <c r="Q2123" s="19"/>
      <c r="R2123" s="19"/>
      <c r="S2123" s="19"/>
      <c r="T2123" s="19"/>
      <c r="U2123" s="21"/>
    </row>
    <row r="2124" spans="1:21" ht="16" hidden="1" thickBot="1" x14ac:dyDescent="0.25">
      <c r="A2124" s="14"/>
      <c r="B2124" s="15"/>
      <c r="C2124" s="16"/>
      <c r="D2124" s="16"/>
      <c r="E2124" s="17"/>
      <c r="F2124" s="17"/>
      <c r="G2124" s="18"/>
      <c r="H2124" s="19"/>
      <c r="I2124" s="20"/>
      <c r="J2124" s="19"/>
      <c r="K2124" s="19"/>
      <c r="L2124" s="19"/>
      <c r="M2124" s="19"/>
      <c r="N2124" s="19"/>
      <c r="O2124" s="19"/>
      <c r="P2124" s="19"/>
      <c r="Q2124" s="19"/>
      <c r="R2124" s="19"/>
      <c r="S2124" s="19"/>
      <c r="T2124" s="19"/>
      <c r="U2124" s="21"/>
    </row>
    <row r="2125" spans="1:21" ht="16" hidden="1" thickBot="1" x14ac:dyDescent="0.25">
      <c r="A2125" s="14">
        <v>2017</v>
      </c>
      <c r="B2125" s="15" t="s">
        <v>45</v>
      </c>
      <c r="C2125" s="16" t="s">
        <v>22</v>
      </c>
      <c r="D2125" s="16" t="str">
        <f>A2125&amp;"_"&amp;B2125&amp;"_"&amp;C2125</f>
        <v>2017_2017 Sample Plot # 03_Avi</v>
      </c>
      <c r="E2125" s="17">
        <v>1.4</v>
      </c>
      <c r="F2125" s="17">
        <f t="shared" si="2371"/>
        <v>0.88</v>
      </c>
      <c r="G2125" s="18">
        <v>88</v>
      </c>
      <c r="H2125" s="19">
        <f t="shared" si="2379"/>
        <v>0.62</v>
      </c>
      <c r="I2125" s="20">
        <f t="shared" si="2372"/>
        <v>62</v>
      </c>
      <c r="J2125" s="19">
        <v>194.804</v>
      </c>
      <c r="K2125" s="19">
        <f t="shared" ref="K2125:K2126" si="2426">2.14*(LOG(H2125,10))+0.2</f>
        <v>-0.24428178447373666</v>
      </c>
      <c r="L2125" s="19">
        <f t="shared" ref="L2125:L2126" si="2427">10^K2125</f>
        <v>0.56979445102921722</v>
      </c>
      <c r="M2125" s="19">
        <f t="shared" si="2392"/>
        <v>2.2791778041168692E-2</v>
      </c>
      <c r="N2125" s="19">
        <f t="shared" ref="N2125:N2126" si="2428">0.923*L2125</f>
        <v>0.52592027829996757</v>
      </c>
      <c r="O2125" s="19">
        <f t="shared" si="2394"/>
        <v>2.1036811131998703E-2</v>
      </c>
      <c r="P2125" s="19">
        <f t="shared" si="2395"/>
        <v>4.3828589173167398E-2</v>
      </c>
      <c r="Q2125" s="19">
        <f t="shared" si="2396"/>
        <v>0.27350133649402425</v>
      </c>
      <c r="R2125" s="19">
        <f t="shared" si="2397"/>
        <v>0.20510890853698735</v>
      </c>
      <c r="S2125" s="19">
        <f t="shared" si="2398"/>
        <v>0.47861024503101157</v>
      </c>
      <c r="T2125" s="19">
        <f t="shared" si="2399"/>
        <v>1.9144409801240464E-2</v>
      </c>
      <c r="U2125" s="21">
        <f t="shared" si="2400"/>
        <v>1.0957147293291847</v>
      </c>
    </row>
    <row r="2126" spans="1:21" ht="16" hidden="1" thickBot="1" x14ac:dyDescent="0.25">
      <c r="A2126" s="14">
        <v>2017</v>
      </c>
      <c r="B2126" s="15" t="s">
        <v>45</v>
      </c>
      <c r="C2126" s="16" t="s">
        <v>22</v>
      </c>
      <c r="D2126" s="16" t="str">
        <f>A2126&amp;"_"&amp;B2126&amp;"_"&amp;C2126</f>
        <v>2017_2017 Sample Plot # 03_Avi</v>
      </c>
      <c r="E2126" s="17">
        <v>3.2</v>
      </c>
      <c r="F2126" s="17">
        <f t="shared" si="2371"/>
        <v>1.43</v>
      </c>
      <c r="G2126" s="18">
        <v>143</v>
      </c>
      <c r="H2126" s="19">
        <f t="shared" si="2379"/>
        <v>1.35</v>
      </c>
      <c r="I2126" s="20">
        <f t="shared" si="2372"/>
        <v>135</v>
      </c>
      <c r="J2126" s="19">
        <v>424.16999999999996</v>
      </c>
      <c r="K2126" s="19">
        <f t="shared" si="2426"/>
        <v>0.47891426457931313</v>
      </c>
      <c r="L2126" s="19">
        <f t="shared" si="2427"/>
        <v>3.0124112760291726</v>
      </c>
      <c r="M2126" s="19">
        <f t="shared" si="2392"/>
        <v>0.12049645104116691</v>
      </c>
      <c r="N2126" s="19">
        <f t="shared" si="2428"/>
        <v>2.7804556077749263</v>
      </c>
      <c r="O2126" s="19">
        <f t="shared" si="2394"/>
        <v>0.11121822431099704</v>
      </c>
      <c r="P2126" s="19">
        <f t="shared" si="2395"/>
        <v>0.23171467535216395</v>
      </c>
      <c r="Q2126" s="19">
        <f t="shared" si="2396"/>
        <v>1.4459574124940029</v>
      </c>
      <c r="R2126" s="19">
        <f t="shared" si="2397"/>
        <v>1.0843776870322213</v>
      </c>
      <c r="S2126" s="19">
        <f t="shared" si="2398"/>
        <v>2.5303350995262242</v>
      </c>
      <c r="T2126" s="19">
        <f t="shared" si="2399"/>
        <v>0.10121340398104897</v>
      </c>
      <c r="U2126" s="21">
        <f t="shared" si="2400"/>
        <v>5.7928668838040984</v>
      </c>
    </row>
    <row r="2127" spans="1:21" ht="16" hidden="1" thickBot="1" x14ac:dyDescent="0.25">
      <c r="A2127" s="14"/>
      <c r="B2127" s="15"/>
      <c r="C2127" s="16"/>
      <c r="D2127" s="16"/>
      <c r="E2127" s="17"/>
      <c r="F2127" s="17"/>
      <c r="G2127" s="18"/>
      <c r="H2127" s="19"/>
      <c r="I2127" s="20"/>
      <c r="J2127" s="19"/>
      <c r="K2127" s="19"/>
      <c r="L2127" s="19"/>
      <c r="M2127" s="19"/>
      <c r="N2127" s="19"/>
      <c r="O2127" s="19"/>
      <c r="P2127" s="19"/>
      <c r="Q2127" s="19"/>
      <c r="R2127" s="19"/>
      <c r="S2127" s="19"/>
      <c r="T2127" s="19"/>
      <c r="U2127" s="21"/>
    </row>
    <row r="2128" spans="1:21" ht="16" hidden="1" thickBot="1" x14ac:dyDescent="0.25">
      <c r="A2128" s="14">
        <v>2017</v>
      </c>
      <c r="B2128" s="15" t="s">
        <v>45</v>
      </c>
      <c r="C2128" s="16" t="s">
        <v>22</v>
      </c>
      <c r="D2128" s="16" t="str">
        <f>A2128&amp;"_"&amp;B2128&amp;"_"&amp;C2128</f>
        <v>2017_2017 Sample Plot # 03_Avi</v>
      </c>
      <c r="E2128" s="17">
        <v>1.1000000000000001</v>
      </c>
      <c r="F2128" s="17">
        <f t="shared" si="2371"/>
        <v>0.84</v>
      </c>
      <c r="G2128" s="18">
        <v>84</v>
      </c>
      <c r="H2128" s="19">
        <f t="shared" si="2379"/>
        <v>0.52</v>
      </c>
      <c r="I2128" s="20">
        <f t="shared" si="2372"/>
        <v>52</v>
      </c>
      <c r="J2128" s="19">
        <v>163.38399999999999</v>
      </c>
      <c r="K2128" s="19">
        <f t="shared" ref="K2128:K2132" si="2429">2.14*(LOG(H2128,10))+0.2</f>
        <v>-0.40775284462152966</v>
      </c>
      <c r="L2128" s="19">
        <f t="shared" ref="L2128:L2132" si="2430">10^K2128</f>
        <v>0.39106338519916745</v>
      </c>
      <c r="M2128" s="19">
        <f t="shared" ref="M2128:M2132" si="2431">L2128*40/1000</f>
        <v>1.5642535407966698E-2</v>
      </c>
      <c r="N2128" s="19">
        <f t="shared" ref="N2128:N2132" si="2432">0.923*L2128</f>
        <v>0.36095150453883157</v>
      </c>
      <c r="O2128" s="19">
        <f t="shared" ref="O2128:O2132" si="2433">N2128*40/1000</f>
        <v>1.4438060181553263E-2</v>
      </c>
      <c r="P2128" s="19">
        <f t="shared" ref="P2128:P2132" si="2434">M2128+O2128</f>
        <v>3.0080595589519962E-2</v>
      </c>
      <c r="Q2128" s="19">
        <f t="shared" ref="Q2128:Q2132" si="2435">L2128*0.48</f>
        <v>0.18771042489560036</v>
      </c>
      <c r="R2128" s="19">
        <f t="shared" ref="R2128:R2132" si="2436">N2128*0.39</f>
        <v>0.14077108677014433</v>
      </c>
      <c r="S2128" s="19">
        <f t="shared" ref="S2128:S2132" si="2437">R2128+Q2128</f>
        <v>0.32848151166574469</v>
      </c>
      <c r="T2128" s="19">
        <f t="shared" ref="T2128:T2132" si="2438">S2128*40/1000</f>
        <v>1.3139260466629787E-2</v>
      </c>
      <c r="U2128" s="21">
        <f t="shared" ref="U2128:U2132" si="2439">(L2128+N2128)</f>
        <v>0.75201488973799901</v>
      </c>
    </row>
    <row r="2129" spans="1:21" ht="16" hidden="1" thickBot="1" x14ac:dyDescent="0.25">
      <c r="A2129" s="14">
        <v>2017</v>
      </c>
      <c r="B2129" s="15" t="s">
        <v>45</v>
      </c>
      <c r="C2129" s="16" t="s">
        <v>22</v>
      </c>
      <c r="D2129" s="16" t="str">
        <f>A2129&amp;"_"&amp;B2129&amp;"_"&amp;C2129</f>
        <v>2017_2017 Sample Plot # 03_Avi</v>
      </c>
      <c r="E2129" s="17">
        <v>1.1000000000000001</v>
      </c>
      <c r="F2129" s="17">
        <f t="shared" si="2371"/>
        <v>0.76</v>
      </c>
      <c r="G2129" s="18">
        <v>76</v>
      </c>
      <c r="H2129" s="19">
        <f t="shared" si="2379"/>
        <v>0.38</v>
      </c>
      <c r="I2129" s="20">
        <f t="shared" si="2372"/>
        <v>38</v>
      </c>
      <c r="J2129" s="19">
        <v>119.396</v>
      </c>
      <c r="K2129" s="19">
        <f t="shared" si="2429"/>
        <v>-0.69926310324002605</v>
      </c>
      <c r="L2129" s="19">
        <f t="shared" si="2430"/>
        <v>0.19986506850332625</v>
      </c>
      <c r="M2129" s="19">
        <f t="shared" si="2431"/>
        <v>7.9946027401330503E-3</v>
      </c>
      <c r="N2129" s="19">
        <f t="shared" si="2432"/>
        <v>0.18447545822857014</v>
      </c>
      <c r="O2129" s="19">
        <f t="shared" si="2433"/>
        <v>7.3790183291428061E-3</v>
      </c>
      <c r="P2129" s="19">
        <f t="shared" si="2434"/>
        <v>1.5373621069275856E-2</v>
      </c>
      <c r="Q2129" s="19">
        <f t="shared" si="2435"/>
        <v>9.5935232881596597E-2</v>
      </c>
      <c r="R2129" s="19">
        <f t="shared" si="2436"/>
        <v>7.1945428709142362E-2</v>
      </c>
      <c r="S2129" s="19">
        <f t="shared" si="2437"/>
        <v>0.16788066159073894</v>
      </c>
      <c r="T2129" s="19">
        <f t="shared" si="2438"/>
        <v>6.715226463629557E-3</v>
      </c>
      <c r="U2129" s="21">
        <f t="shared" si="2439"/>
        <v>0.38434052673189639</v>
      </c>
    </row>
    <row r="2130" spans="1:21" ht="16" hidden="1" thickBot="1" x14ac:dyDescent="0.25">
      <c r="A2130" s="14">
        <v>2017</v>
      </c>
      <c r="B2130" s="15" t="s">
        <v>45</v>
      </c>
      <c r="C2130" s="16" t="s">
        <v>22</v>
      </c>
      <c r="D2130" s="16" t="str">
        <f>A2130&amp;"_"&amp;B2130&amp;"_"&amp;C2130</f>
        <v>2017_2017 Sample Plot # 03_Avi</v>
      </c>
      <c r="E2130" s="17">
        <v>1.9</v>
      </c>
      <c r="F2130" s="17">
        <f t="shared" si="2371"/>
        <v>0.97</v>
      </c>
      <c r="G2130" s="18">
        <v>97</v>
      </c>
      <c r="H2130" s="19">
        <f t="shared" si="2379"/>
        <v>1.24</v>
      </c>
      <c r="I2130" s="20">
        <f t="shared" si="2372"/>
        <v>124</v>
      </c>
      <c r="J2130" s="19">
        <v>389.608</v>
      </c>
      <c r="K2130" s="19">
        <f t="shared" si="2429"/>
        <v>0.39992240624718306</v>
      </c>
      <c r="L2130" s="19">
        <f t="shared" si="2430"/>
        <v>2.5114376823487978</v>
      </c>
      <c r="M2130" s="19">
        <f t="shared" si="2431"/>
        <v>0.10045750729395192</v>
      </c>
      <c r="N2130" s="19">
        <f t="shared" si="2432"/>
        <v>2.3180569808079405</v>
      </c>
      <c r="O2130" s="19">
        <f t="shared" si="2433"/>
        <v>9.2722279232317614E-2</v>
      </c>
      <c r="P2130" s="19">
        <f t="shared" si="2434"/>
        <v>0.19317978652626955</v>
      </c>
      <c r="Q2130" s="19">
        <f t="shared" si="2435"/>
        <v>1.2054900875274228</v>
      </c>
      <c r="R2130" s="19">
        <f t="shared" si="2436"/>
        <v>0.9040422225150968</v>
      </c>
      <c r="S2130" s="19">
        <f t="shared" si="2437"/>
        <v>2.1095323100425194</v>
      </c>
      <c r="T2130" s="19">
        <f t="shared" si="2438"/>
        <v>8.438129240170078E-2</v>
      </c>
      <c r="U2130" s="21">
        <f t="shared" si="2439"/>
        <v>4.8294946631567388</v>
      </c>
    </row>
    <row r="2131" spans="1:21" ht="16" hidden="1" thickBot="1" x14ac:dyDescent="0.25">
      <c r="A2131" s="14">
        <v>2017</v>
      </c>
      <c r="B2131" s="15" t="s">
        <v>45</v>
      </c>
      <c r="C2131" s="16" t="s">
        <v>22</v>
      </c>
      <c r="D2131" s="16" t="str">
        <f>A2131&amp;"_"&amp;B2131&amp;"_"&amp;C2131</f>
        <v>2017_2017 Sample Plot # 03_Avi</v>
      </c>
      <c r="E2131" s="17">
        <v>1.2</v>
      </c>
      <c r="F2131" s="17">
        <f t="shared" si="2371"/>
        <v>0.86</v>
      </c>
      <c r="G2131" s="18">
        <v>86</v>
      </c>
      <c r="H2131" s="19">
        <f t="shared" si="2379"/>
        <v>0.3</v>
      </c>
      <c r="I2131" s="20">
        <f t="shared" si="2372"/>
        <v>29.999999999999996</v>
      </c>
      <c r="J2131" s="19">
        <v>94.259999999999991</v>
      </c>
      <c r="K2131" s="19">
        <f t="shared" si="2429"/>
        <v>-0.9189605148999227</v>
      </c>
      <c r="L2131" s="19">
        <f t="shared" si="2430"/>
        <v>0.12051455045724237</v>
      </c>
      <c r="M2131" s="19">
        <f t="shared" si="2431"/>
        <v>4.8205820182896948E-3</v>
      </c>
      <c r="N2131" s="19">
        <f t="shared" si="2432"/>
        <v>0.11123493007203471</v>
      </c>
      <c r="O2131" s="19">
        <f t="shared" si="2433"/>
        <v>4.4493972028813887E-3</v>
      </c>
      <c r="P2131" s="19">
        <f t="shared" si="2434"/>
        <v>9.2699792211710826E-3</v>
      </c>
      <c r="Q2131" s="19">
        <f t="shared" si="2435"/>
        <v>5.7846984219476337E-2</v>
      </c>
      <c r="R2131" s="19">
        <f t="shared" si="2436"/>
        <v>4.3381622728093538E-2</v>
      </c>
      <c r="S2131" s="19">
        <f t="shared" si="2437"/>
        <v>0.10122860694756988</v>
      </c>
      <c r="T2131" s="19">
        <f t="shared" si="2438"/>
        <v>4.0491442779027947E-3</v>
      </c>
      <c r="U2131" s="21">
        <f t="shared" si="2439"/>
        <v>0.23174948052927707</v>
      </c>
    </row>
    <row r="2132" spans="1:21" ht="16" hidden="1" thickBot="1" x14ac:dyDescent="0.25">
      <c r="A2132" s="14">
        <v>2017</v>
      </c>
      <c r="B2132" s="15" t="s">
        <v>45</v>
      </c>
      <c r="C2132" s="16" t="s">
        <v>22</v>
      </c>
      <c r="D2132" s="16" t="str">
        <f>A2132&amp;"_"&amp;B2132&amp;"_"&amp;C2132</f>
        <v>2017_2017 Sample Plot # 03_Avi</v>
      </c>
      <c r="E2132" s="17">
        <v>1.2</v>
      </c>
      <c r="F2132" s="17">
        <f t="shared" ref="F2132:F2195" si="2440">G2132/100</f>
        <v>0.8</v>
      </c>
      <c r="G2132" s="18">
        <v>80</v>
      </c>
      <c r="H2132" s="19">
        <f t="shared" si="2379"/>
        <v>0.35</v>
      </c>
      <c r="I2132" s="20">
        <f t="shared" ref="I2132:I2195" si="2441">J2132/3.142</f>
        <v>35</v>
      </c>
      <c r="J2132" s="19">
        <v>109.97</v>
      </c>
      <c r="K2132" s="19">
        <f t="shared" si="2429"/>
        <v>-0.77569438509041033</v>
      </c>
      <c r="L2132" s="19">
        <f t="shared" si="2430"/>
        <v>0.1676121955402182</v>
      </c>
      <c r="M2132" s="19">
        <f t="shared" si="2431"/>
        <v>6.7044878216087284E-3</v>
      </c>
      <c r="N2132" s="19">
        <f t="shared" si="2432"/>
        <v>0.1547060564836214</v>
      </c>
      <c r="O2132" s="19">
        <f t="shared" si="2433"/>
        <v>6.1882422593448555E-3</v>
      </c>
      <c r="P2132" s="19">
        <f t="shared" si="2434"/>
        <v>1.2892730080953584E-2</v>
      </c>
      <c r="Q2132" s="19">
        <f t="shared" si="2435"/>
        <v>8.045385385930473E-2</v>
      </c>
      <c r="R2132" s="19">
        <f t="shared" si="2436"/>
        <v>6.0335362028612345E-2</v>
      </c>
      <c r="S2132" s="19">
        <f t="shared" si="2437"/>
        <v>0.14078921588791707</v>
      </c>
      <c r="T2132" s="19">
        <f t="shared" si="2438"/>
        <v>5.6315686355166827E-3</v>
      </c>
      <c r="U2132" s="21">
        <f t="shared" si="2439"/>
        <v>0.32231825202383957</v>
      </c>
    </row>
    <row r="2133" spans="1:21" ht="16" hidden="1" thickBot="1" x14ac:dyDescent="0.25">
      <c r="A2133" s="14"/>
      <c r="B2133" s="15"/>
      <c r="C2133" s="16"/>
      <c r="D2133" s="16"/>
      <c r="E2133" s="17"/>
      <c r="F2133" s="17"/>
      <c r="G2133" s="18"/>
      <c r="H2133" s="19"/>
      <c r="I2133" s="20"/>
      <c r="J2133" s="19"/>
      <c r="K2133" s="19"/>
      <c r="L2133" s="19"/>
      <c r="M2133" s="19"/>
      <c r="N2133" s="19"/>
      <c r="O2133" s="19"/>
      <c r="P2133" s="19"/>
      <c r="Q2133" s="19"/>
      <c r="R2133" s="19"/>
      <c r="S2133" s="19"/>
      <c r="T2133" s="19"/>
      <c r="U2133" s="21"/>
    </row>
    <row r="2134" spans="1:21" ht="16" hidden="1" thickBot="1" x14ac:dyDescent="0.25">
      <c r="A2134" s="14">
        <v>2017</v>
      </c>
      <c r="B2134" s="15" t="s">
        <v>45</v>
      </c>
      <c r="C2134" s="16" t="s">
        <v>22</v>
      </c>
      <c r="D2134" s="16" t="str">
        <f>A2134&amp;"_"&amp;B2134&amp;"_"&amp;C2134</f>
        <v>2017_2017 Sample Plot # 03_Avi</v>
      </c>
      <c r="E2134" s="17">
        <v>4.2</v>
      </c>
      <c r="F2134" s="17">
        <f t="shared" si="2440"/>
        <v>1.42</v>
      </c>
      <c r="G2134" s="18">
        <v>142</v>
      </c>
      <c r="H2134" s="19">
        <f t="shared" si="2379"/>
        <v>1.8399999999999996</v>
      </c>
      <c r="I2134" s="20">
        <f t="shared" si="2441"/>
        <v>183.99999999999997</v>
      </c>
      <c r="J2134" s="19">
        <v>578.12799999999993</v>
      </c>
      <c r="K2134" s="19">
        <f t="shared" ref="K2134:K2136" si="2442">2.14*(LOG(H2134,10))+0.2</f>
        <v>0.76671014124040782</v>
      </c>
      <c r="L2134" s="19">
        <f t="shared" ref="L2134:L2136" si="2443">10^K2134</f>
        <v>5.8439991115897492</v>
      </c>
      <c r="M2134" s="19">
        <f t="shared" ref="M2134:M2136" si="2444">L2134*40/1000</f>
        <v>0.23375996446358996</v>
      </c>
      <c r="N2134" s="19">
        <f t="shared" ref="N2134:N2136" si="2445">0.923*L2134</f>
        <v>5.3940111799973387</v>
      </c>
      <c r="O2134" s="19">
        <f t="shared" ref="O2134:O2136" si="2446">N2134*40/1000</f>
        <v>0.21576044719989354</v>
      </c>
      <c r="P2134" s="19">
        <f t="shared" ref="P2134:P2136" si="2447">M2134+O2134</f>
        <v>0.4495204116634835</v>
      </c>
      <c r="Q2134" s="19">
        <f t="shared" ref="Q2134:Q2136" si="2448">L2134*0.48</f>
        <v>2.8051195735630796</v>
      </c>
      <c r="R2134" s="19">
        <f t="shared" ref="R2134:R2136" si="2449">N2134*0.39</f>
        <v>2.103664360198962</v>
      </c>
      <c r="S2134" s="19">
        <f t="shared" ref="S2134:S2136" si="2450">R2134+Q2134</f>
        <v>4.9087839337620416</v>
      </c>
      <c r="T2134" s="19">
        <f t="shared" ref="T2134:T2136" si="2451">S2134*40/1000</f>
        <v>0.19635135735048168</v>
      </c>
      <c r="U2134" s="21">
        <f t="shared" ref="U2134:U2136" si="2452">(L2134+N2134)</f>
        <v>11.238010291587088</v>
      </c>
    </row>
    <row r="2135" spans="1:21" ht="16" hidden="1" thickBot="1" x14ac:dyDescent="0.25">
      <c r="A2135" s="14">
        <v>2017</v>
      </c>
      <c r="B2135" s="15" t="s">
        <v>45</v>
      </c>
      <c r="C2135" s="16" t="s">
        <v>22</v>
      </c>
      <c r="D2135" s="16" t="str">
        <f>A2135&amp;"_"&amp;B2135&amp;"_"&amp;C2135</f>
        <v>2017_2017 Sample Plot # 03_Avi</v>
      </c>
      <c r="E2135" s="17">
        <v>3.1</v>
      </c>
      <c r="F2135" s="17">
        <f t="shared" si="2440"/>
        <v>1.06</v>
      </c>
      <c r="G2135" s="18">
        <v>106</v>
      </c>
      <c r="H2135" s="19">
        <f t="shared" si="2379"/>
        <v>1.34</v>
      </c>
      <c r="I2135" s="20">
        <f t="shared" si="2441"/>
        <v>134</v>
      </c>
      <c r="J2135" s="19">
        <v>421.02799999999996</v>
      </c>
      <c r="K2135" s="19">
        <f t="shared" si="2442"/>
        <v>0.47200426850068838</v>
      </c>
      <c r="L2135" s="19">
        <f t="shared" si="2443"/>
        <v>2.9648605297679951</v>
      </c>
      <c r="M2135" s="19">
        <f t="shared" si="2444"/>
        <v>0.11859442119071981</v>
      </c>
      <c r="N2135" s="19">
        <f t="shared" si="2445"/>
        <v>2.7365662689758596</v>
      </c>
      <c r="O2135" s="19">
        <f t="shared" si="2446"/>
        <v>0.10946265075903439</v>
      </c>
      <c r="P2135" s="19">
        <f t="shared" si="2447"/>
        <v>0.22805707194975419</v>
      </c>
      <c r="Q2135" s="19">
        <f t="shared" si="2448"/>
        <v>1.4231330542886376</v>
      </c>
      <c r="R2135" s="19">
        <f t="shared" si="2449"/>
        <v>1.0672608449005854</v>
      </c>
      <c r="S2135" s="19">
        <f t="shared" si="2450"/>
        <v>2.4903938991892227</v>
      </c>
      <c r="T2135" s="19">
        <f t="shared" si="2451"/>
        <v>9.96157559675689E-2</v>
      </c>
      <c r="U2135" s="21">
        <f t="shared" si="2452"/>
        <v>5.7014267987438547</v>
      </c>
    </row>
    <row r="2136" spans="1:21" ht="16" hidden="1" thickBot="1" x14ac:dyDescent="0.25">
      <c r="A2136" s="14">
        <v>2017</v>
      </c>
      <c r="B2136" s="15" t="s">
        <v>45</v>
      </c>
      <c r="C2136" s="16" t="s">
        <v>22</v>
      </c>
      <c r="D2136" s="16" t="str">
        <f>A2136&amp;"_"&amp;B2136&amp;"_"&amp;C2136</f>
        <v>2017_2017 Sample Plot # 03_Avi</v>
      </c>
      <c r="E2136" s="17">
        <v>4.0999999999999996</v>
      </c>
      <c r="F2136" s="17">
        <f t="shared" si="2440"/>
        <v>1.28</v>
      </c>
      <c r="G2136" s="18">
        <v>128</v>
      </c>
      <c r="H2136" s="19">
        <f t="shared" si="2379"/>
        <v>1.94</v>
      </c>
      <c r="I2136" s="20">
        <f t="shared" si="2441"/>
        <v>194</v>
      </c>
      <c r="J2136" s="19">
        <v>609.548</v>
      </c>
      <c r="K2136" s="19">
        <f t="shared" si="2442"/>
        <v>0.81589570205068362</v>
      </c>
      <c r="L2136" s="19">
        <f t="shared" si="2443"/>
        <v>6.5447897885653425</v>
      </c>
      <c r="M2136" s="19">
        <f t="shared" si="2444"/>
        <v>0.26179159154261367</v>
      </c>
      <c r="N2136" s="19">
        <f t="shared" si="2445"/>
        <v>6.0408409748458114</v>
      </c>
      <c r="O2136" s="19">
        <f t="shared" si="2446"/>
        <v>0.24163363899383244</v>
      </c>
      <c r="P2136" s="19">
        <f t="shared" si="2447"/>
        <v>0.50342523053644617</v>
      </c>
      <c r="Q2136" s="19">
        <f t="shared" si="2448"/>
        <v>3.1414990985113644</v>
      </c>
      <c r="R2136" s="19">
        <f t="shared" si="2449"/>
        <v>2.3559279801898665</v>
      </c>
      <c r="S2136" s="19">
        <f t="shared" si="2450"/>
        <v>5.4974270787012305</v>
      </c>
      <c r="T2136" s="19">
        <f t="shared" si="2451"/>
        <v>0.2198970831480492</v>
      </c>
      <c r="U2136" s="21">
        <f t="shared" si="2452"/>
        <v>12.585630763411153</v>
      </c>
    </row>
    <row r="2137" spans="1:21" ht="16" hidden="1" thickBot="1" x14ac:dyDescent="0.25">
      <c r="A2137" s="14"/>
      <c r="B2137" s="15"/>
      <c r="C2137" s="16"/>
      <c r="D2137" s="16"/>
      <c r="E2137" s="17"/>
      <c r="F2137" s="17"/>
      <c r="G2137" s="18"/>
      <c r="H2137" s="19"/>
      <c r="I2137" s="20"/>
      <c r="J2137" s="19"/>
      <c r="K2137" s="19"/>
      <c r="L2137" s="19"/>
      <c r="M2137" s="19"/>
      <c r="N2137" s="19"/>
      <c r="O2137" s="19"/>
      <c r="P2137" s="19"/>
      <c r="Q2137" s="19"/>
      <c r="R2137" s="19"/>
      <c r="S2137" s="19"/>
      <c r="T2137" s="19"/>
      <c r="U2137" s="21"/>
    </row>
    <row r="2138" spans="1:21" ht="16" hidden="1" thickBot="1" x14ac:dyDescent="0.25">
      <c r="A2138" s="14">
        <v>2017</v>
      </c>
      <c r="B2138" s="15" t="s">
        <v>45</v>
      </c>
      <c r="C2138" s="16" t="s">
        <v>22</v>
      </c>
      <c r="D2138" s="16" t="str">
        <f>A2138&amp;"_"&amp;B2138&amp;"_"&amp;C2138</f>
        <v>2017_2017 Sample Plot # 03_Avi</v>
      </c>
      <c r="E2138" s="17">
        <v>1.2</v>
      </c>
      <c r="F2138" s="17">
        <f t="shared" si="2440"/>
        <v>0.84</v>
      </c>
      <c r="G2138" s="18">
        <v>84</v>
      </c>
      <c r="H2138" s="19">
        <f t="shared" si="2379"/>
        <v>0.62</v>
      </c>
      <c r="I2138" s="20">
        <f t="shared" si="2441"/>
        <v>62</v>
      </c>
      <c r="J2138" s="19">
        <v>194.804</v>
      </c>
      <c r="K2138" s="19">
        <f>2.14*(LOG(H2138,10))+0.2</f>
        <v>-0.24428178447373666</v>
      </c>
      <c r="L2138" s="19">
        <f t="shared" ref="L2138" si="2453">10^K2138</f>
        <v>0.56979445102921722</v>
      </c>
      <c r="M2138" s="19">
        <f t="shared" ref="M2138" si="2454">L2138*40/1000</f>
        <v>2.2791778041168692E-2</v>
      </c>
      <c r="N2138" s="19">
        <f t="shared" ref="N2138" si="2455">0.923*L2138</f>
        <v>0.52592027829996757</v>
      </c>
      <c r="O2138" s="19">
        <f t="shared" ref="O2138" si="2456">N2138*40/1000</f>
        <v>2.1036811131998703E-2</v>
      </c>
      <c r="P2138" s="19">
        <f t="shared" ref="P2138" si="2457">M2138+O2138</f>
        <v>4.3828589173167398E-2</v>
      </c>
      <c r="Q2138" s="19">
        <f t="shared" ref="Q2138" si="2458">L2138*0.48</f>
        <v>0.27350133649402425</v>
      </c>
      <c r="R2138" s="19">
        <f t="shared" ref="R2138" si="2459">N2138*0.39</f>
        <v>0.20510890853698735</v>
      </c>
      <c r="S2138" s="19">
        <f t="shared" ref="S2138" si="2460">R2138+Q2138</f>
        <v>0.47861024503101157</v>
      </c>
      <c r="T2138" s="19">
        <f t="shared" ref="T2138" si="2461">S2138*40/1000</f>
        <v>1.9144409801240464E-2</v>
      </c>
      <c r="U2138" s="21">
        <f t="shared" ref="U2138" si="2462">(L2138+N2138)</f>
        <v>1.0957147293291847</v>
      </c>
    </row>
    <row r="2139" spans="1:21" ht="16" hidden="1" thickBot="1" x14ac:dyDescent="0.25">
      <c r="A2139" s="14"/>
      <c r="B2139" s="15"/>
      <c r="C2139" s="16"/>
      <c r="D2139" s="16"/>
      <c r="E2139" s="17"/>
      <c r="F2139" s="17"/>
      <c r="G2139" s="18"/>
      <c r="H2139" s="19"/>
      <c r="I2139" s="20"/>
      <c r="J2139" s="19"/>
      <c r="K2139" s="19"/>
      <c r="L2139" s="19"/>
      <c r="M2139" s="19"/>
      <c r="N2139" s="19"/>
      <c r="O2139" s="19"/>
      <c r="P2139" s="19"/>
      <c r="Q2139" s="19"/>
      <c r="R2139" s="19"/>
      <c r="S2139" s="19"/>
      <c r="T2139" s="19"/>
      <c r="U2139" s="21"/>
    </row>
    <row r="2140" spans="1:21" ht="16" hidden="1" thickBot="1" x14ac:dyDescent="0.25">
      <c r="A2140" s="14">
        <v>2017</v>
      </c>
      <c r="B2140" s="15" t="s">
        <v>45</v>
      </c>
      <c r="C2140" s="16" t="s">
        <v>22</v>
      </c>
      <c r="D2140" s="16" t="str">
        <f>A2140&amp;"_"&amp;B2140&amp;"_"&amp;C2140</f>
        <v>2017_2017 Sample Plot # 03_Avi</v>
      </c>
      <c r="E2140" s="17">
        <v>1.1000000000000001</v>
      </c>
      <c r="F2140" s="17">
        <f t="shared" si="2440"/>
        <v>0.75</v>
      </c>
      <c r="G2140" s="18">
        <v>75</v>
      </c>
      <c r="H2140" s="19">
        <f t="shared" ref="H2140:H2202" si="2463">I2140/100</f>
        <v>0.88653723742838964</v>
      </c>
      <c r="I2140" s="20">
        <f t="shared" si="2441"/>
        <v>88.653723742838963</v>
      </c>
      <c r="J2140" s="19">
        <v>278.55</v>
      </c>
      <c r="K2140" s="19">
        <f>2.14*(LOG(H2140,10))+0.2</f>
        <v>8.8071541675825343E-2</v>
      </c>
      <c r="L2140" s="19">
        <f t="shared" ref="L2140" si="2464">10^K2140</f>
        <v>1.2248179478833441</v>
      </c>
      <c r="M2140" s="19">
        <f t="shared" ref="M2140" si="2465">L2140*40/1000</f>
        <v>4.8992717915333765E-2</v>
      </c>
      <c r="N2140" s="19">
        <f t="shared" ref="N2140" si="2466">0.923*L2140</f>
        <v>1.1305069658963267</v>
      </c>
      <c r="O2140" s="19">
        <f t="shared" ref="O2140" si="2467">N2140*40/1000</f>
        <v>4.5220278635853067E-2</v>
      </c>
      <c r="P2140" s="19">
        <f t="shared" ref="P2140" si="2468">M2140+O2140</f>
        <v>9.4212996551186839E-2</v>
      </c>
      <c r="Q2140" s="19">
        <f t="shared" ref="Q2140" si="2469">L2140*0.48</f>
        <v>0.58791261498400516</v>
      </c>
      <c r="R2140" s="19">
        <f t="shared" ref="R2140" si="2470">N2140*0.39</f>
        <v>0.44089771669956745</v>
      </c>
      <c r="S2140" s="19">
        <f t="shared" ref="S2140" si="2471">R2140+Q2140</f>
        <v>1.0288103316835726</v>
      </c>
      <c r="T2140" s="19">
        <f t="shared" ref="T2140" si="2472">S2140*40/1000</f>
        <v>4.115241326734291E-2</v>
      </c>
      <c r="U2140" s="21">
        <f t="shared" ref="U2140" si="2473">(L2140+N2140)</f>
        <v>2.355324913779671</v>
      </c>
    </row>
    <row r="2141" spans="1:21" ht="16" hidden="1" thickBot="1" x14ac:dyDescent="0.25">
      <c r="A2141" s="14"/>
      <c r="B2141" s="15"/>
      <c r="C2141" s="16"/>
      <c r="D2141" s="16"/>
      <c r="E2141" s="17"/>
      <c r="F2141" s="17"/>
      <c r="G2141" s="18"/>
      <c r="H2141" s="19"/>
      <c r="I2141" s="20"/>
      <c r="J2141" s="19"/>
      <c r="K2141" s="19"/>
      <c r="L2141" s="19"/>
      <c r="M2141" s="19"/>
      <c r="N2141" s="19"/>
      <c r="O2141" s="19"/>
      <c r="P2141" s="19"/>
      <c r="Q2141" s="19"/>
      <c r="R2141" s="19"/>
      <c r="S2141" s="19"/>
      <c r="T2141" s="19"/>
      <c r="U2141" s="21"/>
    </row>
    <row r="2142" spans="1:21" ht="16" hidden="1" thickBot="1" x14ac:dyDescent="0.25">
      <c r="A2142" s="14">
        <v>2017</v>
      </c>
      <c r="B2142" s="15" t="s">
        <v>45</v>
      </c>
      <c r="C2142" s="16" t="s">
        <v>22</v>
      </c>
      <c r="D2142" s="16" t="str">
        <f>A2142&amp;"_"&amp;B2142&amp;"_"&amp;C2142</f>
        <v>2017_2017 Sample Plot # 03_Avi</v>
      </c>
      <c r="E2142" s="17">
        <v>3.1</v>
      </c>
      <c r="F2142" s="17">
        <f t="shared" si="2440"/>
        <v>1.28</v>
      </c>
      <c r="G2142" s="18">
        <v>128</v>
      </c>
      <c r="H2142" s="19">
        <f t="shared" si="2463"/>
        <v>1.55</v>
      </c>
      <c r="I2142" s="20">
        <f t="shared" si="2441"/>
        <v>155</v>
      </c>
      <c r="J2142" s="19">
        <v>487.01</v>
      </c>
      <c r="K2142" s="19">
        <f>2.14*(LOG(H2142,10))+0.2</f>
        <v>0.60730983408442385</v>
      </c>
      <c r="L2142" s="19">
        <f t="shared" ref="L2142" si="2474">10^K2142</f>
        <v>4.0486462694714431</v>
      </c>
      <c r="M2142" s="19">
        <f t="shared" ref="M2142" si="2475">L2142*40/1000</f>
        <v>0.16194585077885773</v>
      </c>
      <c r="N2142" s="19">
        <f t="shared" ref="N2142" si="2476">0.923*L2142</f>
        <v>3.7369005067221424</v>
      </c>
      <c r="O2142" s="19">
        <f t="shared" ref="O2142" si="2477">N2142*40/1000</f>
        <v>0.14947602026888568</v>
      </c>
      <c r="P2142" s="19">
        <f t="shared" ref="P2142" si="2478">M2142+O2142</f>
        <v>0.31142187104774344</v>
      </c>
      <c r="Q2142" s="19">
        <f t="shared" ref="Q2142" si="2479">L2142*0.48</f>
        <v>1.9433502093462927</v>
      </c>
      <c r="R2142" s="19">
        <f t="shared" ref="R2142" si="2480">N2142*0.39</f>
        <v>1.4573911976216356</v>
      </c>
      <c r="S2142" s="19">
        <f t="shared" ref="S2142" si="2481">R2142+Q2142</f>
        <v>3.4007414069679283</v>
      </c>
      <c r="T2142" s="19">
        <f t="shared" ref="T2142" si="2482">S2142*40/1000</f>
        <v>0.13602965627871713</v>
      </c>
      <c r="U2142" s="21">
        <f t="shared" ref="U2142" si="2483">(L2142+N2142)</f>
        <v>7.7855467761935859</v>
      </c>
    </row>
    <row r="2143" spans="1:21" ht="16" hidden="1" thickBot="1" x14ac:dyDescent="0.25">
      <c r="A2143" s="14"/>
      <c r="B2143" s="15"/>
      <c r="C2143" s="16"/>
      <c r="D2143" s="16"/>
      <c r="E2143" s="17"/>
      <c r="F2143" s="17"/>
      <c r="G2143" s="18"/>
      <c r="H2143" s="19"/>
      <c r="I2143" s="20"/>
      <c r="J2143" s="19"/>
      <c r="K2143" s="19"/>
      <c r="L2143" s="19"/>
      <c r="M2143" s="19"/>
      <c r="N2143" s="19"/>
      <c r="O2143" s="19"/>
      <c r="P2143" s="19"/>
      <c r="Q2143" s="19"/>
      <c r="R2143" s="19"/>
      <c r="S2143" s="19"/>
      <c r="T2143" s="19"/>
      <c r="U2143" s="21"/>
    </row>
    <row r="2144" spans="1:21" ht="16" hidden="1" thickBot="1" x14ac:dyDescent="0.25">
      <c r="A2144" s="14">
        <v>2017</v>
      </c>
      <c r="B2144" s="15" t="s">
        <v>45</v>
      </c>
      <c r="C2144" s="16" t="s">
        <v>22</v>
      </c>
      <c r="D2144" s="16" t="str">
        <f>A2144&amp;"_"&amp;B2144&amp;"_"&amp;C2144</f>
        <v>2017_2017 Sample Plot # 03_Avi</v>
      </c>
      <c r="E2144" s="17">
        <v>1.1000000000000001</v>
      </c>
      <c r="F2144" s="17">
        <f t="shared" si="2440"/>
        <v>0.72</v>
      </c>
      <c r="G2144" s="18">
        <v>72</v>
      </c>
      <c r="H2144" s="19">
        <f t="shared" si="2463"/>
        <v>0.62</v>
      </c>
      <c r="I2144" s="20">
        <f t="shared" si="2441"/>
        <v>62</v>
      </c>
      <c r="J2144" s="19">
        <v>194.804</v>
      </c>
      <c r="K2144" s="19">
        <f>2.14*(LOG(H2144,10))+0.2</f>
        <v>-0.24428178447373666</v>
      </c>
      <c r="L2144" s="19">
        <f t="shared" ref="L2144" si="2484">10^K2144</f>
        <v>0.56979445102921722</v>
      </c>
      <c r="M2144" s="19">
        <f t="shared" ref="M2144" si="2485">L2144*40/1000</f>
        <v>2.2791778041168692E-2</v>
      </c>
      <c r="N2144" s="19">
        <f t="shared" ref="N2144" si="2486">0.923*L2144</f>
        <v>0.52592027829996757</v>
      </c>
      <c r="O2144" s="19">
        <f t="shared" ref="O2144" si="2487">N2144*40/1000</f>
        <v>2.1036811131998703E-2</v>
      </c>
      <c r="P2144" s="19">
        <f t="shared" ref="P2144" si="2488">M2144+O2144</f>
        <v>4.3828589173167398E-2</v>
      </c>
      <c r="Q2144" s="19">
        <f t="shared" ref="Q2144" si="2489">L2144*0.48</f>
        <v>0.27350133649402425</v>
      </c>
      <c r="R2144" s="19">
        <f t="shared" ref="R2144" si="2490">N2144*0.39</f>
        <v>0.20510890853698735</v>
      </c>
      <c r="S2144" s="19">
        <f t="shared" ref="S2144" si="2491">R2144+Q2144</f>
        <v>0.47861024503101157</v>
      </c>
      <c r="T2144" s="19">
        <f t="shared" ref="T2144" si="2492">S2144*40/1000</f>
        <v>1.9144409801240464E-2</v>
      </c>
      <c r="U2144" s="21">
        <f t="shared" ref="U2144" si="2493">(L2144+N2144)</f>
        <v>1.0957147293291847</v>
      </c>
    </row>
    <row r="2145" spans="1:21" ht="16" hidden="1" thickBot="1" x14ac:dyDescent="0.25">
      <c r="A2145" s="14"/>
      <c r="B2145" s="15"/>
      <c r="C2145" s="16"/>
      <c r="D2145" s="16"/>
      <c r="E2145" s="17"/>
      <c r="F2145" s="17"/>
      <c r="G2145" s="18"/>
      <c r="H2145" s="19"/>
      <c r="I2145" s="20"/>
      <c r="J2145" s="19"/>
      <c r="K2145" s="19"/>
      <c r="L2145" s="19"/>
      <c r="M2145" s="19"/>
      <c r="N2145" s="19"/>
      <c r="O2145" s="19"/>
      <c r="P2145" s="19"/>
      <c r="Q2145" s="19"/>
      <c r="R2145" s="19"/>
      <c r="S2145" s="19"/>
      <c r="T2145" s="19"/>
      <c r="U2145" s="21"/>
    </row>
    <row r="2146" spans="1:21" ht="16" hidden="1" thickBot="1" x14ac:dyDescent="0.25">
      <c r="A2146" s="14">
        <v>2017</v>
      </c>
      <c r="B2146" s="15" t="s">
        <v>45</v>
      </c>
      <c r="C2146" s="16" t="s">
        <v>22</v>
      </c>
      <c r="D2146" s="16" t="str">
        <f>A2146&amp;"_"&amp;B2146&amp;"_"&amp;C2146</f>
        <v>2017_2017 Sample Plot # 03_Avi</v>
      </c>
      <c r="E2146" s="17">
        <v>2.7</v>
      </c>
      <c r="F2146" s="17">
        <f t="shared" si="2440"/>
        <v>1.34</v>
      </c>
      <c r="G2146" s="18">
        <v>134</v>
      </c>
      <c r="H2146" s="19">
        <f t="shared" si="2463"/>
        <v>0.94</v>
      </c>
      <c r="I2146" s="20">
        <f t="shared" si="2441"/>
        <v>94</v>
      </c>
      <c r="J2146" s="19">
        <v>295.34800000000001</v>
      </c>
      <c r="K2146" s="19">
        <f t="shared" ref="K2146:K2148" si="2494">2.14*(LOG(H2146,10))+0.2</f>
        <v>0.14249360670335509</v>
      </c>
      <c r="L2146" s="19">
        <f t="shared" ref="L2146:L2148" si="2495">10^K2146</f>
        <v>1.3883328719783115</v>
      </c>
      <c r="M2146" s="19">
        <f t="shared" ref="M2146:M2148" si="2496">L2146*40/1000</f>
        <v>5.5533314879132462E-2</v>
      </c>
      <c r="N2146" s="19">
        <f t="shared" ref="N2146:N2148" si="2497">0.923*L2146</f>
        <v>1.2814312408359816</v>
      </c>
      <c r="O2146" s="19">
        <f t="shared" ref="O2146:O2148" si="2498">N2146*40/1000</f>
        <v>5.1257249633439264E-2</v>
      </c>
      <c r="P2146" s="19">
        <f t="shared" ref="P2146:P2148" si="2499">M2146+O2146</f>
        <v>0.10679056451257173</v>
      </c>
      <c r="Q2146" s="19">
        <f t="shared" ref="Q2146:Q2148" si="2500">L2146*0.48</f>
        <v>0.66639977854958943</v>
      </c>
      <c r="R2146" s="19">
        <f t="shared" ref="R2146:R2148" si="2501">N2146*0.39</f>
        <v>0.49975818392603283</v>
      </c>
      <c r="S2146" s="19">
        <f t="shared" ref="S2146:S2148" si="2502">R2146+Q2146</f>
        <v>1.1661579624756222</v>
      </c>
      <c r="T2146" s="19">
        <f t="shared" ref="T2146:T2148" si="2503">S2146*40/1000</f>
        <v>4.6646318499024883E-2</v>
      </c>
      <c r="U2146" s="21">
        <f t="shared" ref="U2146:U2148" si="2504">(L2146+N2146)</f>
        <v>2.6697641128142928</v>
      </c>
    </row>
    <row r="2147" spans="1:21" ht="16" hidden="1" thickBot="1" x14ac:dyDescent="0.25">
      <c r="A2147" s="14">
        <v>2017</v>
      </c>
      <c r="B2147" s="15" t="s">
        <v>45</v>
      </c>
      <c r="C2147" s="16" t="s">
        <v>22</v>
      </c>
      <c r="D2147" s="16" t="str">
        <f>A2147&amp;"_"&amp;B2147&amp;"_"&amp;C2147</f>
        <v>2017_2017 Sample Plot # 03_Avi</v>
      </c>
      <c r="E2147" s="17">
        <v>3.4</v>
      </c>
      <c r="F2147" s="17">
        <f t="shared" si="2440"/>
        <v>1.24</v>
      </c>
      <c r="G2147" s="18">
        <v>124</v>
      </c>
      <c r="H2147" s="19">
        <f t="shared" si="2463"/>
        <v>1.43</v>
      </c>
      <c r="I2147" s="20">
        <f t="shared" si="2441"/>
        <v>143</v>
      </c>
      <c r="J2147" s="19">
        <v>449.30599999999998</v>
      </c>
      <c r="K2147" s="19">
        <f t="shared" si="2494"/>
        <v>0.53241912017523219</v>
      </c>
      <c r="L2147" s="19">
        <f t="shared" si="2495"/>
        <v>3.407368625524855</v>
      </c>
      <c r="M2147" s="19">
        <f t="shared" si="2496"/>
        <v>0.13629474502099417</v>
      </c>
      <c r="N2147" s="19">
        <f t="shared" si="2497"/>
        <v>3.1450012413594415</v>
      </c>
      <c r="O2147" s="19">
        <f t="shared" si="2498"/>
        <v>0.12580004965437766</v>
      </c>
      <c r="P2147" s="19">
        <f t="shared" si="2499"/>
        <v>0.26209479467537183</v>
      </c>
      <c r="Q2147" s="19">
        <f t="shared" si="2500"/>
        <v>1.6355369402519304</v>
      </c>
      <c r="R2147" s="19">
        <f t="shared" si="2501"/>
        <v>1.2265504841301822</v>
      </c>
      <c r="S2147" s="19">
        <f t="shared" si="2502"/>
        <v>2.8620874243821124</v>
      </c>
      <c r="T2147" s="19">
        <f t="shared" si="2503"/>
        <v>0.1144834969752845</v>
      </c>
      <c r="U2147" s="21">
        <f t="shared" si="2504"/>
        <v>6.5523698668842965</v>
      </c>
    </row>
    <row r="2148" spans="1:21" ht="16" hidden="1" thickBot="1" x14ac:dyDescent="0.25">
      <c r="A2148" s="14">
        <v>2017</v>
      </c>
      <c r="B2148" s="15" t="s">
        <v>45</v>
      </c>
      <c r="C2148" s="16" t="s">
        <v>22</v>
      </c>
      <c r="D2148" s="16" t="str">
        <f>A2148&amp;"_"&amp;B2148&amp;"_"&amp;C2148</f>
        <v>2017_2017 Sample Plot # 03_Avi</v>
      </c>
      <c r="E2148" s="17">
        <v>2.2999999999999998</v>
      </c>
      <c r="F2148" s="17">
        <f t="shared" si="2440"/>
        <v>1.1299999999999999</v>
      </c>
      <c r="G2148" s="18">
        <v>113</v>
      </c>
      <c r="H2148" s="19">
        <f t="shared" si="2463"/>
        <v>1.05</v>
      </c>
      <c r="I2148" s="20">
        <f t="shared" si="2441"/>
        <v>105</v>
      </c>
      <c r="J2148" s="19">
        <v>329.90999999999997</v>
      </c>
      <c r="K2148" s="19">
        <f t="shared" si="2494"/>
        <v>0.24534510000966753</v>
      </c>
      <c r="L2148" s="19">
        <f t="shared" si="2495"/>
        <v>1.7593210541239124</v>
      </c>
      <c r="M2148" s="19">
        <f t="shared" si="2496"/>
        <v>7.0372842164956498E-2</v>
      </c>
      <c r="N2148" s="19">
        <f t="shared" si="2497"/>
        <v>1.6238533329563711</v>
      </c>
      <c r="O2148" s="19">
        <f t="shared" si="2498"/>
        <v>6.495413331825485E-2</v>
      </c>
      <c r="P2148" s="19">
        <f t="shared" si="2499"/>
        <v>0.13532697548321135</v>
      </c>
      <c r="Q2148" s="19">
        <f t="shared" si="2500"/>
        <v>0.84447410597947792</v>
      </c>
      <c r="R2148" s="19">
        <f t="shared" si="2501"/>
        <v>0.63330279985298477</v>
      </c>
      <c r="S2148" s="19">
        <f t="shared" si="2502"/>
        <v>1.4777769058324628</v>
      </c>
      <c r="T2148" s="19">
        <f t="shared" si="2503"/>
        <v>5.9111076233298511E-2</v>
      </c>
      <c r="U2148" s="21">
        <f t="shared" si="2504"/>
        <v>3.3831743870802837</v>
      </c>
    </row>
    <row r="2149" spans="1:21" ht="16" hidden="1" thickBot="1" x14ac:dyDescent="0.25">
      <c r="A2149" s="14"/>
      <c r="B2149" s="15"/>
      <c r="C2149" s="16"/>
      <c r="D2149" s="16"/>
      <c r="E2149" s="17"/>
      <c r="F2149" s="17"/>
      <c r="G2149" s="18"/>
      <c r="H2149" s="19"/>
      <c r="I2149" s="20"/>
      <c r="J2149" s="19"/>
      <c r="K2149" s="19"/>
      <c r="L2149" s="19"/>
      <c r="M2149" s="19"/>
      <c r="N2149" s="19"/>
      <c r="O2149" s="19"/>
      <c r="P2149" s="19"/>
      <c r="Q2149" s="19"/>
      <c r="R2149" s="19"/>
      <c r="S2149" s="19"/>
      <c r="T2149" s="19"/>
      <c r="U2149" s="21"/>
    </row>
    <row r="2150" spans="1:21" ht="16" hidden="1" thickBot="1" x14ac:dyDescent="0.25">
      <c r="A2150" s="14">
        <v>2017</v>
      </c>
      <c r="B2150" s="15" t="s">
        <v>45</v>
      </c>
      <c r="C2150" s="16" t="s">
        <v>22</v>
      </c>
      <c r="D2150" s="16" t="str">
        <f>A2150&amp;"_"&amp;B2150&amp;"_"&amp;C2150</f>
        <v>2017_2017 Sample Plot # 03_Avi</v>
      </c>
      <c r="E2150" s="17">
        <v>1.7</v>
      </c>
      <c r="F2150" s="17">
        <f t="shared" si="2440"/>
        <v>1.34</v>
      </c>
      <c r="G2150" s="18">
        <v>134</v>
      </c>
      <c r="H2150" s="19">
        <f t="shared" si="2463"/>
        <v>1.1000000000000001</v>
      </c>
      <c r="I2150" s="20">
        <f t="shared" si="2441"/>
        <v>110</v>
      </c>
      <c r="J2150" s="19">
        <v>345.62</v>
      </c>
      <c r="K2150" s="19">
        <f t="shared" ref="K2150:K2152" si="2505">2.14*(LOG(H2150,10))+0.2</f>
        <v>0.28858034623860168</v>
      </c>
      <c r="L2150" s="19">
        <f t="shared" ref="L2150:L2152" si="2506">10^K2150</f>
        <v>1.9434812104687251</v>
      </c>
      <c r="M2150" s="19">
        <f t="shared" ref="M2150:M2152" si="2507">L2150*40/1000</f>
        <v>7.7739248418749005E-2</v>
      </c>
      <c r="N2150" s="19">
        <f t="shared" ref="N2150:N2152" si="2508">0.923*L2150</f>
        <v>1.7938331572626334</v>
      </c>
      <c r="O2150" s="19">
        <f t="shared" ref="O2150:O2152" si="2509">N2150*40/1000</f>
        <v>7.1753326290505334E-2</v>
      </c>
      <c r="P2150" s="19">
        <f t="shared" ref="P2150:P2152" si="2510">M2150+O2150</f>
        <v>0.14949257470925434</v>
      </c>
      <c r="Q2150" s="19">
        <f t="shared" ref="Q2150:Q2152" si="2511">L2150*0.48</f>
        <v>0.932870981024988</v>
      </c>
      <c r="R2150" s="19">
        <f t="shared" ref="R2150:R2152" si="2512">N2150*0.39</f>
        <v>0.69959493133242701</v>
      </c>
      <c r="S2150" s="19">
        <f t="shared" ref="S2150:S2152" si="2513">R2150+Q2150</f>
        <v>1.632465912357415</v>
      </c>
      <c r="T2150" s="19">
        <f t="shared" ref="T2150:T2152" si="2514">S2150*40/1000</f>
        <v>6.5298636494296597E-2</v>
      </c>
      <c r="U2150" s="21">
        <f t="shared" ref="U2150:U2152" si="2515">(L2150+N2150)</f>
        <v>3.7373143677313587</v>
      </c>
    </row>
    <row r="2151" spans="1:21" ht="16" hidden="1" thickBot="1" x14ac:dyDescent="0.25">
      <c r="A2151" s="14">
        <v>2017</v>
      </c>
      <c r="B2151" s="15" t="s">
        <v>45</v>
      </c>
      <c r="C2151" s="16" t="s">
        <v>22</v>
      </c>
      <c r="D2151" s="16" t="str">
        <f>A2151&amp;"_"&amp;B2151&amp;"_"&amp;C2151</f>
        <v>2017_2017 Sample Plot # 03_Avi</v>
      </c>
      <c r="E2151" s="17">
        <v>2.1</v>
      </c>
      <c r="F2151" s="17">
        <f t="shared" si="2440"/>
        <v>1.23</v>
      </c>
      <c r="G2151" s="18">
        <v>123</v>
      </c>
      <c r="H2151" s="19">
        <f t="shared" si="2463"/>
        <v>1.8399999999999996</v>
      </c>
      <c r="I2151" s="20">
        <f t="shared" si="2441"/>
        <v>183.99999999999997</v>
      </c>
      <c r="J2151" s="19">
        <v>578.12799999999993</v>
      </c>
      <c r="K2151" s="19">
        <f t="shared" si="2505"/>
        <v>0.76671014124040782</v>
      </c>
      <c r="L2151" s="19">
        <f t="shared" si="2506"/>
        <v>5.8439991115897492</v>
      </c>
      <c r="M2151" s="19">
        <f t="shared" si="2507"/>
        <v>0.23375996446358996</v>
      </c>
      <c r="N2151" s="19">
        <f t="shared" si="2508"/>
        <v>5.3940111799973387</v>
      </c>
      <c r="O2151" s="19">
        <f t="shared" si="2509"/>
        <v>0.21576044719989354</v>
      </c>
      <c r="P2151" s="19">
        <f t="shared" si="2510"/>
        <v>0.4495204116634835</v>
      </c>
      <c r="Q2151" s="19">
        <f t="shared" si="2511"/>
        <v>2.8051195735630796</v>
      </c>
      <c r="R2151" s="19">
        <f t="shared" si="2512"/>
        <v>2.103664360198962</v>
      </c>
      <c r="S2151" s="19">
        <f t="shared" si="2513"/>
        <v>4.9087839337620416</v>
      </c>
      <c r="T2151" s="19">
        <f t="shared" si="2514"/>
        <v>0.19635135735048168</v>
      </c>
      <c r="U2151" s="21">
        <f t="shared" si="2515"/>
        <v>11.238010291587088</v>
      </c>
    </row>
    <row r="2152" spans="1:21" ht="16" hidden="1" thickBot="1" x14ac:dyDescent="0.25">
      <c r="A2152" s="14">
        <v>2017</v>
      </c>
      <c r="B2152" s="15" t="s">
        <v>45</v>
      </c>
      <c r="C2152" s="16" t="s">
        <v>22</v>
      </c>
      <c r="D2152" s="16" t="str">
        <f>A2152&amp;"_"&amp;B2152&amp;"_"&amp;C2152</f>
        <v>2017_2017 Sample Plot # 03_Avi</v>
      </c>
      <c r="E2152" s="17">
        <v>2.9</v>
      </c>
      <c r="F2152" s="17">
        <f t="shared" si="2440"/>
        <v>1.23</v>
      </c>
      <c r="G2152" s="18">
        <v>123</v>
      </c>
      <c r="H2152" s="19">
        <f t="shared" si="2463"/>
        <v>1.1000000000000001</v>
      </c>
      <c r="I2152" s="20">
        <f t="shared" si="2441"/>
        <v>110</v>
      </c>
      <c r="J2152" s="19">
        <v>345.62</v>
      </c>
      <c r="K2152" s="19">
        <f t="shared" si="2505"/>
        <v>0.28858034623860168</v>
      </c>
      <c r="L2152" s="19">
        <f t="shared" si="2506"/>
        <v>1.9434812104687251</v>
      </c>
      <c r="M2152" s="19">
        <f t="shared" si="2507"/>
        <v>7.7739248418749005E-2</v>
      </c>
      <c r="N2152" s="19">
        <f t="shared" si="2508"/>
        <v>1.7938331572626334</v>
      </c>
      <c r="O2152" s="19">
        <f t="shared" si="2509"/>
        <v>7.1753326290505334E-2</v>
      </c>
      <c r="P2152" s="19">
        <f t="shared" si="2510"/>
        <v>0.14949257470925434</v>
      </c>
      <c r="Q2152" s="19">
        <f t="shared" si="2511"/>
        <v>0.932870981024988</v>
      </c>
      <c r="R2152" s="19">
        <f t="shared" si="2512"/>
        <v>0.69959493133242701</v>
      </c>
      <c r="S2152" s="19">
        <f t="shared" si="2513"/>
        <v>1.632465912357415</v>
      </c>
      <c r="T2152" s="19">
        <f t="shared" si="2514"/>
        <v>6.5298636494296597E-2</v>
      </c>
      <c r="U2152" s="21">
        <f t="shared" si="2515"/>
        <v>3.7373143677313587</v>
      </c>
    </row>
    <row r="2153" spans="1:21" ht="16" hidden="1" thickBot="1" x14ac:dyDescent="0.25">
      <c r="A2153" s="14"/>
      <c r="B2153" s="15"/>
      <c r="C2153" s="16"/>
      <c r="D2153" s="16"/>
      <c r="E2153" s="17"/>
      <c r="F2153" s="17"/>
      <c r="G2153" s="18"/>
      <c r="H2153" s="19"/>
      <c r="I2153" s="20"/>
      <c r="J2153" s="19"/>
      <c r="K2153" s="19"/>
      <c r="L2153" s="19"/>
      <c r="M2153" s="19"/>
      <c r="N2153" s="19"/>
      <c r="O2153" s="19"/>
      <c r="P2153" s="19"/>
      <c r="Q2153" s="19"/>
      <c r="R2153" s="19"/>
      <c r="S2153" s="19"/>
      <c r="T2153" s="19"/>
      <c r="U2153" s="21"/>
    </row>
    <row r="2154" spans="1:21" ht="16" hidden="1" thickBot="1" x14ac:dyDescent="0.25">
      <c r="A2154" s="14">
        <v>2017</v>
      </c>
      <c r="B2154" s="15" t="s">
        <v>45</v>
      </c>
      <c r="C2154" s="16" t="s">
        <v>22</v>
      </c>
      <c r="D2154" s="16" t="str">
        <f>A2154&amp;"_"&amp;B2154&amp;"_"&amp;C2154</f>
        <v>2017_2017 Sample Plot # 03_Avi</v>
      </c>
      <c r="E2154" s="17">
        <v>1.2</v>
      </c>
      <c r="F2154" s="17">
        <f t="shared" si="2440"/>
        <v>0.94</v>
      </c>
      <c r="G2154" s="18">
        <v>94</v>
      </c>
      <c r="H2154" s="19">
        <f t="shared" si="2463"/>
        <v>0.7</v>
      </c>
      <c r="I2154" s="20">
        <f t="shared" si="2441"/>
        <v>70</v>
      </c>
      <c r="J2154" s="19">
        <v>219.94</v>
      </c>
      <c r="K2154" s="19">
        <f>2.14*(LOG(H2154,10))+0.2</f>
        <v>-0.13149019436949044</v>
      </c>
      <c r="L2154" s="19">
        <f t="shared" ref="L2154" si="2516">10^K2154</f>
        <v>0.73877094299630919</v>
      </c>
      <c r="M2154" s="19">
        <f t="shared" ref="M2154" si="2517">L2154*40/1000</f>
        <v>2.9550837719852369E-2</v>
      </c>
      <c r="N2154" s="19">
        <f t="shared" ref="N2154" si="2518">0.923*L2154</f>
        <v>0.68188558038559344</v>
      </c>
      <c r="O2154" s="19">
        <f t="shared" ref="O2154" si="2519">N2154*40/1000</f>
        <v>2.7275423215423734E-2</v>
      </c>
      <c r="P2154" s="19">
        <f t="shared" ref="P2154" si="2520">M2154+O2154</f>
        <v>5.6826260935276103E-2</v>
      </c>
      <c r="Q2154" s="19">
        <f t="shared" ref="Q2154" si="2521">L2154*0.48</f>
        <v>0.35461005263822842</v>
      </c>
      <c r="R2154" s="19">
        <f t="shared" ref="R2154" si="2522">N2154*0.39</f>
        <v>0.26593537635038145</v>
      </c>
      <c r="S2154" s="19">
        <f t="shared" ref="S2154" si="2523">R2154+Q2154</f>
        <v>0.62054542898860987</v>
      </c>
      <c r="T2154" s="19">
        <f t="shared" ref="T2154" si="2524">S2154*40/1000</f>
        <v>2.4821817159544395E-2</v>
      </c>
      <c r="U2154" s="21">
        <f t="shared" ref="U2154" si="2525">(L2154+N2154)</f>
        <v>1.4206565233819026</v>
      </c>
    </row>
    <row r="2155" spans="1:21" ht="16" hidden="1" thickBot="1" x14ac:dyDescent="0.25">
      <c r="A2155" s="14"/>
      <c r="B2155" s="15"/>
      <c r="C2155" s="16"/>
      <c r="D2155" s="16"/>
      <c r="E2155" s="17"/>
      <c r="F2155" s="17"/>
      <c r="G2155" s="18"/>
      <c r="H2155" s="19"/>
      <c r="I2155" s="20"/>
      <c r="J2155" s="19"/>
      <c r="K2155" s="19"/>
      <c r="L2155" s="19"/>
      <c r="M2155" s="19"/>
      <c r="N2155" s="19"/>
      <c r="O2155" s="19"/>
      <c r="P2155" s="19"/>
      <c r="Q2155" s="19"/>
      <c r="R2155" s="19"/>
      <c r="S2155" s="19"/>
      <c r="T2155" s="19"/>
      <c r="U2155" s="21"/>
    </row>
    <row r="2156" spans="1:21" ht="16" hidden="1" thickBot="1" x14ac:dyDescent="0.25">
      <c r="A2156" s="14">
        <v>2017</v>
      </c>
      <c r="B2156" s="15" t="s">
        <v>45</v>
      </c>
      <c r="C2156" s="16" t="s">
        <v>22</v>
      </c>
      <c r="D2156" s="16" t="str">
        <f>A2156&amp;"_"&amp;B2156&amp;"_"&amp;C2156</f>
        <v>2017_2017 Sample Plot # 03_Avi</v>
      </c>
      <c r="E2156" s="17">
        <v>3.4</v>
      </c>
      <c r="F2156" s="17">
        <f t="shared" si="2440"/>
        <v>1.34</v>
      </c>
      <c r="G2156" s="18">
        <v>134</v>
      </c>
      <c r="H2156" s="19">
        <f t="shared" si="2463"/>
        <v>1.53</v>
      </c>
      <c r="I2156" s="20">
        <f t="shared" si="2441"/>
        <v>153</v>
      </c>
      <c r="J2156" s="19">
        <v>480.726</v>
      </c>
      <c r="K2156" s="19">
        <f t="shared" ref="K2156:K2157" si="2526">2.14*(LOG(H2156,10))+0.2</f>
        <v>0.59523966194966138</v>
      </c>
      <c r="L2156" s="19">
        <f t="shared" ref="L2156:L2157" si="2527">10^K2156</f>
        <v>3.9376731286421949</v>
      </c>
      <c r="M2156" s="19">
        <f t="shared" ref="M2156:M2157" si="2528">L2156*40/1000</f>
        <v>0.15750692514568781</v>
      </c>
      <c r="N2156" s="19">
        <f t="shared" ref="N2156:N2157" si="2529">0.923*L2156</f>
        <v>3.6344722977367461</v>
      </c>
      <c r="O2156" s="19">
        <f t="shared" ref="O2156:O2157" si="2530">N2156*40/1000</f>
        <v>0.14537889190946984</v>
      </c>
      <c r="P2156" s="19">
        <f t="shared" ref="P2156:P2157" si="2531">M2156+O2156</f>
        <v>0.30288581705515766</v>
      </c>
      <c r="Q2156" s="19">
        <f t="shared" ref="Q2156:Q2157" si="2532">L2156*0.48</f>
        <v>1.8900831017482536</v>
      </c>
      <c r="R2156" s="19">
        <f t="shared" ref="R2156:R2157" si="2533">N2156*0.39</f>
        <v>1.417444196117331</v>
      </c>
      <c r="S2156" s="19">
        <f t="shared" ref="S2156:S2157" si="2534">R2156+Q2156</f>
        <v>3.3075272978655845</v>
      </c>
      <c r="T2156" s="19">
        <f t="shared" ref="T2156:T2157" si="2535">S2156*40/1000</f>
        <v>0.13230109191462339</v>
      </c>
      <c r="U2156" s="21">
        <f t="shared" ref="U2156:U2157" si="2536">(L2156+N2156)</f>
        <v>7.5721454263789409</v>
      </c>
    </row>
    <row r="2157" spans="1:21" ht="16" hidden="1" thickBot="1" x14ac:dyDescent="0.25">
      <c r="A2157" s="14">
        <v>2017</v>
      </c>
      <c r="B2157" s="15" t="s">
        <v>45</v>
      </c>
      <c r="C2157" s="16" t="s">
        <v>22</v>
      </c>
      <c r="D2157" s="16" t="str">
        <f>A2157&amp;"_"&amp;B2157&amp;"_"&amp;C2157</f>
        <v>2017_2017 Sample Plot # 03_Avi</v>
      </c>
      <c r="E2157" s="17">
        <v>1.8</v>
      </c>
      <c r="F2157" s="17">
        <f t="shared" si="2440"/>
        <v>1.22</v>
      </c>
      <c r="G2157" s="18">
        <v>122</v>
      </c>
      <c r="H2157" s="19">
        <f t="shared" si="2463"/>
        <v>1.1000000000000001</v>
      </c>
      <c r="I2157" s="20">
        <f t="shared" si="2441"/>
        <v>110</v>
      </c>
      <c r="J2157" s="19">
        <v>345.62</v>
      </c>
      <c r="K2157" s="19">
        <f t="shared" si="2526"/>
        <v>0.28858034623860168</v>
      </c>
      <c r="L2157" s="19">
        <f t="shared" si="2527"/>
        <v>1.9434812104687251</v>
      </c>
      <c r="M2157" s="19">
        <f t="shared" si="2528"/>
        <v>7.7739248418749005E-2</v>
      </c>
      <c r="N2157" s="19">
        <f t="shared" si="2529"/>
        <v>1.7938331572626334</v>
      </c>
      <c r="O2157" s="19">
        <f t="shared" si="2530"/>
        <v>7.1753326290505334E-2</v>
      </c>
      <c r="P2157" s="19">
        <f t="shared" si="2531"/>
        <v>0.14949257470925434</v>
      </c>
      <c r="Q2157" s="19">
        <f t="shared" si="2532"/>
        <v>0.932870981024988</v>
      </c>
      <c r="R2157" s="19">
        <f t="shared" si="2533"/>
        <v>0.69959493133242701</v>
      </c>
      <c r="S2157" s="19">
        <f t="shared" si="2534"/>
        <v>1.632465912357415</v>
      </c>
      <c r="T2157" s="19">
        <f t="shared" si="2535"/>
        <v>6.5298636494296597E-2</v>
      </c>
      <c r="U2157" s="21">
        <f t="shared" si="2536"/>
        <v>3.7373143677313587</v>
      </c>
    </row>
    <row r="2158" spans="1:21" ht="16" hidden="1" thickBot="1" x14ac:dyDescent="0.25">
      <c r="A2158" s="14"/>
      <c r="B2158" s="15"/>
      <c r="C2158" s="16"/>
      <c r="D2158" s="16"/>
      <c r="E2158" s="17"/>
      <c r="F2158" s="17"/>
      <c r="G2158" s="18"/>
      <c r="H2158" s="19"/>
      <c r="I2158" s="20"/>
      <c r="J2158" s="19"/>
      <c r="K2158" s="19"/>
      <c r="L2158" s="19"/>
      <c r="M2158" s="19"/>
      <c r="N2158" s="19"/>
      <c r="O2158" s="19"/>
      <c r="P2158" s="19"/>
      <c r="Q2158" s="19"/>
      <c r="R2158" s="19"/>
      <c r="S2158" s="19"/>
      <c r="T2158" s="19"/>
      <c r="U2158" s="21"/>
    </row>
    <row r="2159" spans="1:21" ht="16" hidden="1" thickBot="1" x14ac:dyDescent="0.25">
      <c r="A2159" s="14">
        <v>2017</v>
      </c>
      <c r="B2159" s="15" t="s">
        <v>45</v>
      </c>
      <c r="C2159" s="16" t="s">
        <v>22</v>
      </c>
      <c r="D2159" s="16" t="str">
        <f>A2159&amp;"_"&amp;B2159&amp;"_"&amp;C2159</f>
        <v>2017_2017 Sample Plot # 03_Avi</v>
      </c>
      <c r="E2159" s="17">
        <v>2.1</v>
      </c>
      <c r="F2159" s="17">
        <f t="shared" si="2440"/>
        <v>1.24</v>
      </c>
      <c r="G2159" s="18">
        <v>124</v>
      </c>
      <c r="H2159" s="19">
        <f t="shared" si="2463"/>
        <v>1.7300000000000002</v>
      </c>
      <c r="I2159" s="20">
        <f t="shared" si="2441"/>
        <v>173.00000000000003</v>
      </c>
      <c r="J2159" s="19">
        <v>543.56600000000003</v>
      </c>
      <c r="K2159" s="19">
        <f>2.14*(LOG(H2159,10))+0.2</f>
        <v>0.70941866069562232</v>
      </c>
      <c r="L2159" s="19">
        <f t="shared" ref="L2159" si="2537">10^K2159</f>
        <v>5.1217533561935769</v>
      </c>
      <c r="M2159" s="19">
        <f t="shared" ref="M2159" si="2538">L2159*40/1000</f>
        <v>0.20487013424774306</v>
      </c>
      <c r="N2159" s="19">
        <f t="shared" ref="N2159" si="2539">0.923*L2159</f>
        <v>4.7273783477666713</v>
      </c>
      <c r="O2159" s="19">
        <f t="shared" ref="O2159" si="2540">N2159*40/1000</f>
        <v>0.18909513391066685</v>
      </c>
      <c r="P2159" s="19">
        <f t="shared" ref="P2159" si="2541">M2159+O2159</f>
        <v>0.39396526815840993</v>
      </c>
      <c r="Q2159" s="19">
        <f t="shared" ref="Q2159" si="2542">L2159*0.48</f>
        <v>2.4584416109729168</v>
      </c>
      <c r="R2159" s="19">
        <f t="shared" ref="R2159" si="2543">N2159*0.39</f>
        <v>1.8436775556290019</v>
      </c>
      <c r="S2159" s="19">
        <f t="shared" ref="S2159" si="2544">R2159+Q2159</f>
        <v>4.3021191666019192</v>
      </c>
      <c r="T2159" s="19">
        <f t="shared" ref="T2159" si="2545">S2159*40/1000</f>
        <v>0.17208476666407677</v>
      </c>
      <c r="U2159" s="21">
        <f t="shared" ref="U2159" si="2546">(L2159+N2159)</f>
        <v>9.8491317039602482</v>
      </c>
    </row>
    <row r="2160" spans="1:21" ht="16" hidden="1" thickBot="1" x14ac:dyDescent="0.25">
      <c r="A2160" s="14"/>
      <c r="B2160" s="15"/>
      <c r="C2160" s="16"/>
      <c r="D2160" s="16"/>
      <c r="E2160" s="17"/>
      <c r="F2160" s="17"/>
      <c r="G2160" s="18"/>
      <c r="H2160" s="19"/>
      <c r="I2160" s="20"/>
      <c r="J2160" s="19"/>
      <c r="K2160" s="19"/>
      <c r="L2160" s="19"/>
      <c r="M2160" s="19"/>
      <c r="N2160" s="19"/>
      <c r="O2160" s="19"/>
      <c r="P2160" s="19"/>
      <c r="Q2160" s="19"/>
      <c r="R2160" s="19"/>
      <c r="S2160" s="19"/>
      <c r="T2160" s="19"/>
      <c r="U2160" s="21"/>
    </row>
    <row r="2161" spans="1:21" ht="16" hidden="1" thickBot="1" x14ac:dyDescent="0.25">
      <c r="A2161" s="14">
        <v>2017</v>
      </c>
      <c r="B2161" s="15" t="s">
        <v>45</v>
      </c>
      <c r="C2161" s="16" t="s">
        <v>22</v>
      </c>
      <c r="D2161" s="16" t="str">
        <f>A2161&amp;"_"&amp;B2161&amp;"_"&amp;C2161</f>
        <v>2017_2017 Sample Plot # 03_Avi</v>
      </c>
      <c r="E2161" s="17">
        <v>2.2000000000000002</v>
      </c>
      <c r="F2161" s="17">
        <f t="shared" si="2440"/>
        <v>1.34</v>
      </c>
      <c r="G2161" s="18">
        <v>134</v>
      </c>
      <c r="H2161" s="19">
        <f t="shared" si="2463"/>
        <v>0.64</v>
      </c>
      <c r="I2161" s="20">
        <f t="shared" si="2441"/>
        <v>64</v>
      </c>
      <c r="J2161" s="19">
        <v>201.08799999999999</v>
      </c>
      <c r="K2161" s="19">
        <f>2.14*(LOG(H2161,10))+0.2</f>
        <v>-0.21477485567448135</v>
      </c>
      <c r="L2161" s="19">
        <f t="shared" ref="L2161" si="2547">10^K2161</f>
        <v>0.60985297160313745</v>
      </c>
      <c r="M2161" s="19">
        <f t="shared" ref="M2161" si="2548">L2161*40/1000</f>
        <v>2.43941188641255E-2</v>
      </c>
      <c r="N2161" s="19">
        <f t="shared" ref="N2161" si="2549">0.923*L2161</f>
        <v>0.56289429278969594</v>
      </c>
      <c r="O2161" s="19">
        <f t="shared" ref="O2161" si="2550">N2161*40/1000</f>
        <v>2.2515771711587838E-2</v>
      </c>
      <c r="P2161" s="19">
        <f t="shared" ref="P2161" si="2551">M2161+O2161</f>
        <v>4.6909890575713334E-2</v>
      </c>
      <c r="Q2161" s="19">
        <f t="shared" ref="Q2161" si="2552">L2161*0.48</f>
        <v>0.29272942636950594</v>
      </c>
      <c r="R2161" s="19">
        <f t="shared" ref="R2161" si="2553">N2161*0.39</f>
        <v>0.21952877418798142</v>
      </c>
      <c r="S2161" s="19">
        <f t="shared" ref="S2161" si="2554">R2161+Q2161</f>
        <v>0.51225820055748739</v>
      </c>
      <c r="T2161" s="19">
        <f t="shared" ref="T2161" si="2555">S2161*40/1000</f>
        <v>2.0490328022299494E-2</v>
      </c>
      <c r="U2161" s="21">
        <f t="shared" ref="U2161" si="2556">(L2161+N2161)</f>
        <v>1.1727472643928334</v>
      </c>
    </row>
    <row r="2162" spans="1:21" ht="16" hidden="1" thickBot="1" x14ac:dyDescent="0.25">
      <c r="A2162" s="14"/>
      <c r="B2162" s="15"/>
      <c r="C2162" s="16"/>
      <c r="D2162" s="16"/>
      <c r="E2162" s="17"/>
      <c r="F2162" s="17"/>
      <c r="G2162" s="18"/>
      <c r="H2162" s="19"/>
      <c r="I2162" s="20"/>
      <c r="J2162" s="19"/>
      <c r="K2162" s="19"/>
      <c r="L2162" s="19"/>
      <c r="M2162" s="19"/>
      <c r="N2162" s="19"/>
      <c r="O2162" s="19"/>
      <c r="P2162" s="19"/>
      <c r="Q2162" s="19"/>
      <c r="R2162" s="19"/>
      <c r="S2162" s="19"/>
      <c r="T2162" s="19"/>
      <c r="U2162" s="21"/>
    </row>
    <row r="2163" spans="1:21" ht="16" hidden="1" thickBot="1" x14ac:dyDescent="0.25">
      <c r="A2163" s="14">
        <v>2017</v>
      </c>
      <c r="B2163" s="15" t="s">
        <v>45</v>
      </c>
      <c r="C2163" s="16" t="s">
        <v>22</v>
      </c>
      <c r="D2163" s="16" t="str">
        <f>A2163&amp;"_"&amp;B2163&amp;"_"&amp;C2163</f>
        <v>2017_2017 Sample Plot # 03_Avi</v>
      </c>
      <c r="E2163" s="17">
        <v>1.7</v>
      </c>
      <c r="F2163" s="17">
        <f t="shared" si="2440"/>
        <v>0.83</v>
      </c>
      <c r="G2163" s="18">
        <v>83</v>
      </c>
      <c r="H2163" s="19">
        <f t="shared" si="2463"/>
        <v>0.74</v>
      </c>
      <c r="I2163" s="20">
        <f t="shared" si="2441"/>
        <v>74</v>
      </c>
      <c r="J2163" s="19">
        <v>232.50799999999998</v>
      </c>
      <c r="K2163" s="19">
        <f t="shared" ref="K2163:K2164" si="2557">2.14*(LOG(H2163,10))+0.2</f>
        <v>-7.9844119775710931E-2</v>
      </c>
      <c r="L2163" s="19">
        <f t="shared" ref="L2163:L2164" si="2558">10^K2163</f>
        <v>0.83206236756163587</v>
      </c>
      <c r="M2163" s="19">
        <f t="shared" ref="M2163:M2164" si="2559">L2163*40/1000</f>
        <v>3.3282494702465436E-2</v>
      </c>
      <c r="N2163" s="19">
        <f t="shared" ref="N2163:N2164" si="2560">0.923*L2163</f>
        <v>0.76799356525939</v>
      </c>
      <c r="O2163" s="19">
        <f t="shared" ref="O2163:O2164" si="2561">N2163*40/1000</f>
        <v>3.0719742610375602E-2</v>
      </c>
      <c r="P2163" s="19">
        <f t="shared" ref="P2163:P2164" si="2562">M2163+O2163</f>
        <v>6.4002237312841034E-2</v>
      </c>
      <c r="Q2163" s="19">
        <f t="shared" ref="Q2163:Q2164" si="2563">L2163*0.48</f>
        <v>0.3993899364295852</v>
      </c>
      <c r="R2163" s="19">
        <f t="shared" ref="R2163:R2164" si="2564">N2163*0.39</f>
        <v>0.29951749045116211</v>
      </c>
      <c r="S2163" s="19">
        <f t="shared" ref="S2163:S2164" si="2565">R2163+Q2163</f>
        <v>0.69890742688074736</v>
      </c>
      <c r="T2163" s="19">
        <f t="shared" ref="T2163:T2164" si="2566">S2163*40/1000</f>
        <v>2.7956297075229893E-2</v>
      </c>
      <c r="U2163" s="21">
        <f t="shared" ref="U2163:U2164" si="2567">(L2163+N2163)</f>
        <v>1.600055932821026</v>
      </c>
    </row>
    <row r="2164" spans="1:21" ht="16" hidden="1" thickBot="1" x14ac:dyDescent="0.25">
      <c r="A2164" s="14">
        <v>2017</v>
      </c>
      <c r="B2164" s="15" t="s">
        <v>45</v>
      </c>
      <c r="C2164" s="16" t="s">
        <v>22</v>
      </c>
      <c r="D2164" s="16" t="str">
        <f>A2164&amp;"_"&amp;B2164&amp;"_"&amp;C2164</f>
        <v>2017_2017 Sample Plot # 03_Avi</v>
      </c>
      <c r="E2164" s="17">
        <v>2.2000000000000002</v>
      </c>
      <c r="F2164" s="17">
        <f t="shared" si="2440"/>
        <v>0.74</v>
      </c>
      <c r="G2164" s="18">
        <v>74</v>
      </c>
      <c r="H2164" s="19">
        <f t="shared" si="2463"/>
        <v>0.4</v>
      </c>
      <c r="I2164" s="20">
        <f t="shared" si="2441"/>
        <v>40</v>
      </c>
      <c r="J2164" s="19">
        <v>125.67999999999999</v>
      </c>
      <c r="K2164" s="19">
        <f t="shared" si="2557"/>
        <v>-0.6515916185581605</v>
      </c>
      <c r="L2164" s="19">
        <f t="shared" si="2558"/>
        <v>0.22305316059538585</v>
      </c>
      <c r="M2164" s="19">
        <f t="shared" si="2559"/>
        <v>8.9221264238154348E-3</v>
      </c>
      <c r="N2164" s="19">
        <f t="shared" si="2560"/>
        <v>0.20587806722954116</v>
      </c>
      <c r="O2164" s="19">
        <f t="shared" si="2561"/>
        <v>8.2351226891816467E-3</v>
      </c>
      <c r="P2164" s="19">
        <f t="shared" si="2562"/>
        <v>1.7157249112997083E-2</v>
      </c>
      <c r="Q2164" s="19">
        <f t="shared" si="2563"/>
        <v>0.10706551708578521</v>
      </c>
      <c r="R2164" s="19">
        <f t="shared" si="2564"/>
        <v>8.0292446219521058E-2</v>
      </c>
      <c r="S2164" s="19">
        <f t="shared" si="2565"/>
        <v>0.18735796330530627</v>
      </c>
      <c r="T2164" s="19">
        <f t="shared" si="2566"/>
        <v>7.4943185322122506E-3</v>
      </c>
      <c r="U2164" s="21">
        <f t="shared" si="2567"/>
        <v>0.42893122782492699</v>
      </c>
    </row>
    <row r="2165" spans="1:21" ht="16" hidden="1" thickBot="1" x14ac:dyDescent="0.25">
      <c r="A2165" s="14"/>
      <c r="B2165" s="15"/>
      <c r="C2165" s="16"/>
      <c r="D2165" s="16"/>
      <c r="E2165" s="17"/>
      <c r="F2165" s="17"/>
      <c r="G2165" s="18"/>
      <c r="H2165" s="19"/>
      <c r="I2165" s="20"/>
      <c r="J2165" s="19"/>
      <c r="K2165" s="19"/>
      <c r="L2165" s="19"/>
      <c r="M2165" s="19"/>
      <c r="N2165" s="19"/>
      <c r="O2165" s="19"/>
      <c r="P2165" s="19"/>
      <c r="Q2165" s="19"/>
      <c r="R2165" s="19"/>
      <c r="S2165" s="19"/>
      <c r="T2165" s="19"/>
      <c r="U2165" s="21"/>
    </row>
    <row r="2166" spans="1:21" ht="16" hidden="1" thickBot="1" x14ac:dyDescent="0.25">
      <c r="A2166" s="14">
        <v>2017</v>
      </c>
      <c r="B2166" s="15" t="s">
        <v>45</v>
      </c>
      <c r="C2166" s="16" t="s">
        <v>22</v>
      </c>
      <c r="D2166" s="16" t="str">
        <f>A2166&amp;"_"&amp;B2166&amp;"_"&amp;C2166</f>
        <v>2017_2017 Sample Plot # 03_Avi</v>
      </c>
      <c r="E2166" s="17">
        <v>1.3</v>
      </c>
      <c r="F2166" s="17">
        <f t="shared" si="2440"/>
        <v>0.92</v>
      </c>
      <c r="G2166" s="18">
        <v>92</v>
      </c>
      <c r="H2166" s="19">
        <f t="shared" si="2463"/>
        <v>0.73</v>
      </c>
      <c r="I2166" s="20">
        <f t="shared" si="2441"/>
        <v>73</v>
      </c>
      <c r="J2166" s="19">
        <v>229.36599999999999</v>
      </c>
      <c r="K2166" s="19">
        <f t="shared" ref="K2166:K2170" si="2568">2.14*(LOG(H2166,10))+0.2</f>
        <v>-9.2489079342224334E-2</v>
      </c>
      <c r="L2166" s="19">
        <f t="shared" ref="L2166:L2170" si="2569">10^K2166</f>
        <v>0.8081852512762997</v>
      </c>
      <c r="M2166" s="19">
        <f t="shared" ref="M2166:M2170" si="2570">L2166*40/1000</f>
        <v>3.2327410051051983E-2</v>
      </c>
      <c r="N2166" s="19">
        <f t="shared" ref="N2166:N2170" si="2571">0.923*L2166</f>
        <v>0.74595498692802464</v>
      </c>
      <c r="O2166" s="19">
        <f t="shared" ref="O2166:O2170" si="2572">N2166*40/1000</f>
        <v>2.9838199477120988E-2</v>
      </c>
      <c r="P2166" s="19">
        <f t="shared" ref="P2166:P2170" si="2573">M2166+O2166</f>
        <v>6.2165609528172974E-2</v>
      </c>
      <c r="Q2166" s="19">
        <f t="shared" ref="Q2166:Q2170" si="2574">L2166*0.48</f>
        <v>0.38792892061262385</v>
      </c>
      <c r="R2166" s="19">
        <f t="shared" ref="R2166:R2170" si="2575">N2166*0.39</f>
        <v>0.29092244490192964</v>
      </c>
      <c r="S2166" s="19">
        <f t="shared" ref="S2166:S2170" si="2576">R2166+Q2166</f>
        <v>0.6788513655145535</v>
      </c>
      <c r="T2166" s="19">
        <f t="shared" ref="T2166:T2170" si="2577">S2166*40/1000</f>
        <v>2.7154054620582142E-2</v>
      </c>
      <c r="U2166" s="21">
        <f t="shared" ref="U2166:U2170" si="2578">(L2166+N2166)</f>
        <v>1.5541402382043243</v>
      </c>
    </row>
    <row r="2167" spans="1:21" ht="16" hidden="1" thickBot="1" x14ac:dyDescent="0.25">
      <c r="A2167" s="14">
        <v>2017</v>
      </c>
      <c r="B2167" s="15" t="s">
        <v>45</v>
      </c>
      <c r="C2167" s="16" t="s">
        <v>22</v>
      </c>
      <c r="D2167" s="16" t="str">
        <f>A2167&amp;"_"&amp;B2167&amp;"_"&amp;C2167</f>
        <v>2017_2017 Sample Plot # 03_Avi</v>
      </c>
      <c r="E2167" s="17">
        <v>1.1000000000000001</v>
      </c>
      <c r="F2167" s="17">
        <f t="shared" si="2440"/>
        <v>0.76</v>
      </c>
      <c r="G2167" s="18">
        <v>76</v>
      </c>
      <c r="H2167" s="19">
        <f t="shared" si="2463"/>
        <v>0.42</v>
      </c>
      <c r="I2167" s="20">
        <f t="shared" si="2441"/>
        <v>42</v>
      </c>
      <c r="J2167" s="19">
        <v>131.964</v>
      </c>
      <c r="K2167" s="19">
        <f t="shared" si="2568"/>
        <v>-0.60624651854849287</v>
      </c>
      <c r="L2167" s="19">
        <f t="shared" si="2569"/>
        <v>0.24760161977537998</v>
      </c>
      <c r="M2167" s="19">
        <f t="shared" si="2570"/>
        <v>9.9040647910151984E-3</v>
      </c>
      <c r="N2167" s="19">
        <f t="shared" si="2571"/>
        <v>0.22853629505267573</v>
      </c>
      <c r="O2167" s="19">
        <f t="shared" si="2572"/>
        <v>9.1414518021070302E-3</v>
      </c>
      <c r="P2167" s="19">
        <f t="shared" si="2573"/>
        <v>1.904551659312223E-2</v>
      </c>
      <c r="Q2167" s="19">
        <f t="shared" si="2574"/>
        <v>0.11884877749218238</v>
      </c>
      <c r="R2167" s="19">
        <f t="shared" si="2575"/>
        <v>8.9129155070543531E-2</v>
      </c>
      <c r="S2167" s="19">
        <f t="shared" si="2576"/>
        <v>0.2079779325627259</v>
      </c>
      <c r="T2167" s="19">
        <f t="shared" si="2577"/>
        <v>8.3191173025090343E-3</v>
      </c>
      <c r="U2167" s="21">
        <f t="shared" si="2578"/>
        <v>0.47613791482805568</v>
      </c>
    </row>
    <row r="2168" spans="1:21" ht="16" hidden="1" thickBot="1" x14ac:dyDescent="0.25">
      <c r="A2168" s="14">
        <v>2017</v>
      </c>
      <c r="B2168" s="15" t="s">
        <v>45</v>
      </c>
      <c r="C2168" s="16" t="s">
        <v>22</v>
      </c>
      <c r="D2168" s="16" t="str">
        <f>A2168&amp;"_"&amp;B2168&amp;"_"&amp;C2168</f>
        <v>2017_2017 Sample Plot # 03_Avi</v>
      </c>
      <c r="E2168" s="17">
        <v>1.2</v>
      </c>
      <c r="F2168" s="17">
        <f t="shared" si="2440"/>
        <v>0.72</v>
      </c>
      <c r="G2168" s="18">
        <v>72</v>
      </c>
      <c r="H2168" s="19">
        <f t="shared" si="2463"/>
        <v>0.4</v>
      </c>
      <c r="I2168" s="20">
        <f t="shared" si="2441"/>
        <v>40</v>
      </c>
      <c r="J2168" s="19">
        <v>125.67999999999999</v>
      </c>
      <c r="K2168" s="19">
        <f t="shared" si="2568"/>
        <v>-0.6515916185581605</v>
      </c>
      <c r="L2168" s="19">
        <f t="shared" si="2569"/>
        <v>0.22305316059538585</v>
      </c>
      <c r="M2168" s="19">
        <f t="shared" si="2570"/>
        <v>8.9221264238154348E-3</v>
      </c>
      <c r="N2168" s="19">
        <f t="shared" si="2571"/>
        <v>0.20587806722954116</v>
      </c>
      <c r="O2168" s="19">
        <f t="shared" si="2572"/>
        <v>8.2351226891816467E-3</v>
      </c>
      <c r="P2168" s="19">
        <f t="shared" si="2573"/>
        <v>1.7157249112997083E-2</v>
      </c>
      <c r="Q2168" s="19">
        <f t="shared" si="2574"/>
        <v>0.10706551708578521</v>
      </c>
      <c r="R2168" s="19">
        <f t="shared" si="2575"/>
        <v>8.0292446219521058E-2</v>
      </c>
      <c r="S2168" s="19">
        <f t="shared" si="2576"/>
        <v>0.18735796330530627</v>
      </c>
      <c r="T2168" s="19">
        <f t="shared" si="2577"/>
        <v>7.4943185322122506E-3</v>
      </c>
      <c r="U2168" s="21">
        <f t="shared" si="2578"/>
        <v>0.42893122782492699</v>
      </c>
    </row>
    <row r="2169" spans="1:21" ht="16" hidden="1" thickBot="1" x14ac:dyDescent="0.25">
      <c r="A2169" s="14">
        <v>2017</v>
      </c>
      <c r="B2169" s="15" t="s">
        <v>45</v>
      </c>
      <c r="C2169" s="16" t="s">
        <v>22</v>
      </c>
      <c r="D2169" s="16" t="str">
        <f>A2169&amp;"_"&amp;B2169&amp;"_"&amp;C2169</f>
        <v>2017_2017 Sample Plot # 03_Avi</v>
      </c>
      <c r="E2169" s="17">
        <v>1.1000000000000001</v>
      </c>
      <c r="F2169" s="17">
        <f t="shared" si="2440"/>
        <v>0.78</v>
      </c>
      <c r="G2169" s="18">
        <v>78</v>
      </c>
      <c r="H2169" s="19">
        <f t="shared" si="2463"/>
        <v>0.44</v>
      </c>
      <c r="I2169" s="20">
        <f t="shared" si="2441"/>
        <v>44</v>
      </c>
      <c r="J2169" s="19">
        <v>138.24799999999999</v>
      </c>
      <c r="K2169" s="19">
        <f t="shared" si="2568"/>
        <v>-0.56301127231955883</v>
      </c>
      <c r="L2169" s="19">
        <f t="shared" si="2569"/>
        <v>0.27351977320290721</v>
      </c>
      <c r="M2169" s="19">
        <f t="shared" si="2570"/>
        <v>1.0940790928116289E-2</v>
      </c>
      <c r="N2169" s="19">
        <f t="shared" si="2571"/>
        <v>0.25245875066628337</v>
      </c>
      <c r="O2169" s="19">
        <f t="shared" si="2572"/>
        <v>1.0098350026651335E-2</v>
      </c>
      <c r="P2169" s="19">
        <f t="shared" si="2573"/>
        <v>2.1039140954767624E-2</v>
      </c>
      <c r="Q2169" s="19">
        <f t="shared" si="2574"/>
        <v>0.13128949113739546</v>
      </c>
      <c r="R2169" s="19">
        <f t="shared" si="2575"/>
        <v>9.8458912759850511E-2</v>
      </c>
      <c r="S2169" s="19">
        <f t="shared" si="2576"/>
        <v>0.22974840389724599</v>
      </c>
      <c r="T2169" s="19">
        <f t="shared" si="2577"/>
        <v>9.1899361558898385E-3</v>
      </c>
      <c r="U2169" s="21">
        <f t="shared" si="2578"/>
        <v>0.52597852386919053</v>
      </c>
    </row>
    <row r="2170" spans="1:21" ht="16" hidden="1" thickBot="1" x14ac:dyDescent="0.25">
      <c r="A2170" s="14">
        <v>2017</v>
      </c>
      <c r="B2170" s="15" t="s">
        <v>45</v>
      </c>
      <c r="C2170" s="16" t="s">
        <v>22</v>
      </c>
      <c r="D2170" s="16" t="str">
        <f>A2170&amp;"_"&amp;B2170&amp;"_"&amp;C2170</f>
        <v>2017_2017 Sample Plot # 03_Avi</v>
      </c>
      <c r="E2170" s="17">
        <v>1.3</v>
      </c>
      <c r="F2170" s="17">
        <f t="shared" si="2440"/>
        <v>0.8</v>
      </c>
      <c r="G2170" s="18">
        <v>80</v>
      </c>
      <c r="H2170" s="19">
        <f t="shared" si="2463"/>
        <v>0.4</v>
      </c>
      <c r="I2170" s="20">
        <f t="shared" si="2441"/>
        <v>40</v>
      </c>
      <c r="J2170" s="19">
        <v>125.67999999999999</v>
      </c>
      <c r="K2170" s="19">
        <f t="shared" si="2568"/>
        <v>-0.6515916185581605</v>
      </c>
      <c r="L2170" s="19">
        <f t="shared" si="2569"/>
        <v>0.22305316059538585</v>
      </c>
      <c r="M2170" s="19">
        <f t="shared" si="2570"/>
        <v>8.9221264238154348E-3</v>
      </c>
      <c r="N2170" s="19">
        <f t="shared" si="2571"/>
        <v>0.20587806722954116</v>
      </c>
      <c r="O2170" s="19">
        <f t="shared" si="2572"/>
        <v>8.2351226891816467E-3</v>
      </c>
      <c r="P2170" s="19">
        <f t="shared" si="2573"/>
        <v>1.7157249112997083E-2</v>
      </c>
      <c r="Q2170" s="19">
        <f t="shared" si="2574"/>
        <v>0.10706551708578521</v>
      </c>
      <c r="R2170" s="19">
        <f t="shared" si="2575"/>
        <v>8.0292446219521058E-2</v>
      </c>
      <c r="S2170" s="19">
        <f t="shared" si="2576"/>
        <v>0.18735796330530627</v>
      </c>
      <c r="T2170" s="19">
        <f t="shared" si="2577"/>
        <v>7.4943185322122506E-3</v>
      </c>
      <c r="U2170" s="21">
        <f t="shared" si="2578"/>
        <v>0.42893122782492699</v>
      </c>
    </row>
    <row r="2171" spans="1:21" ht="16" hidden="1" thickBot="1" x14ac:dyDescent="0.25">
      <c r="A2171" s="14"/>
      <c r="B2171" s="15"/>
      <c r="C2171" s="16"/>
      <c r="D2171" s="16"/>
      <c r="E2171" s="17"/>
      <c r="F2171" s="17"/>
      <c r="G2171" s="18"/>
      <c r="H2171" s="19"/>
      <c r="I2171" s="20"/>
      <c r="J2171" s="19"/>
      <c r="K2171" s="19"/>
      <c r="L2171" s="19"/>
      <c r="M2171" s="19"/>
      <c r="N2171" s="19"/>
      <c r="O2171" s="19"/>
      <c r="P2171" s="19"/>
      <c r="Q2171" s="19"/>
      <c r="R2171" s="19"/>
      <c r="S2171" s="19"/>
      <c r="T2171" s="19"/>
      <c r="U2171" s="21"/>
    </row>
    <row r="2172" spans="1:21" ht="16" hidden="1" thickBot="1" x14ac:dyDescent="0.25">
      <c r="A2172" s="14">
        <v>2017</v>
      </c>
      <c r="B2172" s="15" t="s">
        <v>45</v>
      </c>
      <c r="C2172" s="16" t="s">
        <v>22</v>
      </c>
      <c r="D2172" s="16" t="str">
        <f>A2172&amp;"_"&amp;B2172&amp;"_"&amp;C2172</f>
        <v>2017_2017 Sample Plot # 03_Avi</v>
      </c>
      <c r="E2172" s="17">
        <v>1.1000000000000001</v>
      </c>
      <c r="F2172" s="17">
        <f t="shared" si="2440"/>
        <v>0.78</v>
      </c>
      <c r="G2172" s="18">
        <v>78</v>
      </c>
      <c r="H2172" s="19">
        <f t="shared" si="2463"/>
        <v>0.56999999999999995</v>
      </c>
      <c r="I2172" s="20">
        <f t="shared" si="2441"/>
        <v>57</v>
      </c>
      <c r="J2172" s="19">
        <v>179.09399999999999</v>
      </c>
      <c r="K2172" s="19">
        <f>2.14*(LOG(H2172,10))+0.2</f>
        <v>-0.32242780886086847</v>
      </c>
      <c r="L2172" s="19">
        <f t="shared" ref="L2172" si="2579">10^K2172</f>
        <v>0.47596190177119119</v>
      </c>
      <c r="M2172" s="19">
        <f t="shared" ref="M2172" si="2580">L2172*40/1000</f>
        <v>1.9038476070847646E-2</v>
      </c>
      <c r="N2172" s="19">
        <f t="shared" ref="N2172" si="2581">0.923*L2172</f>
        <v>0.43931283533480947</v>
      </c>
      <c r="O2172" s="19">
        <f t="shared" ref="O2172" si="2582">N2172*40/1000</f>
        <v>1.7572513413392377E-2</v>
      </c>
      <c r="P2172" s="19">
        <f t="shared" ref="P2172" si="2583">M2172+O2172</f>
        <v>3.661098948424002E-2</v>
      </c>
      <c r="Q2172" s="19">
        <f t="shared" ref="Q2172" si="2584">L2172*0.48</f>
        <v>0.22846171285017175</v>
      </c>
      <c r="R2172" s="19">
        <f t="shared" ref="R2172" si="2585">N2172*0.39</f>
        <v>0.1713320057805757</v>
      </c>
      <c r="S2172" s="19">
        <f t="shared" ref="S2172" si="2586">R2172+Q2172</f>
        <v>0.39979371863074742</v>
      </c>
      <c r="T2172" s="19">
        <f t="shared" ref="T2172" si="2587">S2172*40/1000</f>
        <v>1.5991748745229895E-2</v>
      </c>
      <c r="U2172" s="21">
        <f t="shared" ref="U2172" si="2588">(L2172+N2172)</f>
        <v>0.9152747371060006</v>
      </c>
    </row>
    <row r="2173" spans="1:21" ht="16" hidden="1" thickBot="1" x14ac:dyDescent="0.25">
      <c r="A2173" s="14"/>
      <c r="B2173" s="15"/>
      <c r="C2173" s="16"/>
      <c r="D2173" s="16"/>
      <c r="E2173" s="17"/>
      <c r="F2173" s="17"/>
      <c r="G2173" s="18"/>
      <c r="H2173" s="19"/>
      <c r="I2173" s="20"/>
      <c r="J2173" s="19"/>
      <c r="K2173" s="19"/>
      <c r="L2173" s="19"/>
      <c r="M2173" s="19"/>
      <c r="N2173" s="19"/>
      <c r="O2173" s="19"/>
      <c r="P2173" s="19"/>
      <c r="Q2173" s="19"/>
      <c r="R2173" s="19"/>
      <c r="S2173" s="19"/>
      <c r="T2173" s="19"/>
      <c r="U2173" s="21"/>
    </row>
    <row r="2174" spans="1:21" ht="16" hidden="1" thickBot="1" x14ac:dyDescent="0.25">
      <c r="A2174" s="14">
        <v>2017</v>
      </c>
      <c r="B2174" s="15" t="s">
        <v>45</v>
      </c>
      <c r="C2174" s="16" t="s">
        <v>22</v>
      </c>
      <c r="D2174" s="16" t="str">
        <f>A2174&amp;"_"&amp;B2174&amp;"_"&amp;C2174</f>
        <v>2017_2017 Sample Plot # 03_Avi</v>
      </c>
      <c r="E2174" s="17">
        <v>2.2000000000000002</v>
      </c>
      <c r="F2174" s="17">
        <f t="shared" si="2440"/>
        <v>1.06</v>
      </c>
      <c r="G2174" s="18">
        <v>106</v>
      </c>
      <c r="H2174" s="19">
        <f t="shared" si="2463"/>
        <v>0.6</v>
      </c>
      <c r="I2174" s="20">
        <f t="shared" si="2441"/>
        <v>59.999999999999993</v>
      </c>
      <c r="J2174" s="19">
        <v>188.51999999999998</v>
      </c>
      <c r="K2174" s="19">
        <f t="shared" ref="K2174:K2177" si="2589">2.14*(LOG(H2174,10))+0.2</f>
        <v>-0.27475632417900264</v>
      </c>
      <c r="L2174" s="19">
        <f t="shared" ref="L2174:L2177" si="2590">10^K2174</f>
        <v>0.53118239874562168</v>
      </c>
      <c r="M2174" s="19">
        <f t="shared" ref="M2174:M2177" si="2591">L2174*40/1000</f>
        <v>2.1247295949824867E-2</v>
      </c>
      <c r="N2174" s="19">
        <f t="shared" ref="N2174:N2177" si="2592">0.923*L2174</f>
        <v>0.49028135404220885</v>
      </c>
      <c r="O2174" s="19">
        <f t="shared" ref="O2174:O2177" si="2593">N2174*40/1000</f>
        <v>1.9611254161688355E-2</v>
      </c>
      <c r="P2174" s="19">
        <f t="shared" ref="P2174:P2177" si="2594">M2174+O2174</f>
        <v>4.0858550111513223E-2</v>
      </c>
      <c r="Q2174" s="19">
        <f t="shared" ref="Q2174:Q2177" si="2595">L2174*0.48</f>
        <v>0.2549675513978984</v>
      </c>
      <c r="R2174" s="19">
        <f t="shared" ref="R2174:R2177" si="2596">N2174*0.39</f>
        <v>0.19120972807646147</v>
      </c>
      <c r="S2174" s="19">
        <f t="shared" ref="S2174:S2177" si="2597">R2174+Q2174</f>
        <v>0.44617727947435987</v>
      </c>
      <c r="T2174" s="19">
        <f t="shared" ref="T2174:T2177" si="2598">S2174*40/1000</f>
        <v>1.7847091178974397E-2</v>
      </c>
      <c r="U2174" s="21">
        <f t="shared" ref="U2174:U2177" si="2599">(L2174+N2174)</f>
        <v>1.0214637527878305</v>
      </c>
    </row>
    <row r="2175" spans="1:21" ht="16" hidden="1" thickBot="1" x14ac:dyDescent="0.25">
      <c r="A2175" s="14">
        <v>2017</v>
      </c>
      <c r="B2175" s="15" t="s">
        <v>45</v>
      </c>
      <c r="C2175" s="16" t="s">
        <v>22</v>
      </c>
      <c r="D2175" s="16" t="str">
        <f>A2175&amp;"_"&amp;B2175&amp;"_"&amp;C2175</f>
        <v>2017_2017 Sample Plot # 03_Avi</v>
      </c>
      <c r="E2175" s="17">
        <v>1.7</v>
      </c>
      <c r="F2175" s="17">
        <f t="shared" si="2440"/>
        <v>1.36</v>
      </c>
      <c r="G2175" s="18">
        <v>136</v>
      </c>
      <c r="H2175" s="19">
        <f t="shared" si="2463"/>
        <v>0.95</v>
      </c>
      <c r="I2175" s="20">
        <f t="shared" si="2441"/>
        <v>95</v>
      </c>
      <c r="J2175" s="19">
        <v>298.49</v>
      </c>
      <c r="K2175" s="19">
        <f t="shared" si="2589"/>
        <v>0.15232851531813418</v>
      </c>
      <c r="L2175" s="19">
        <f t="shared" si="2590"/>
        <v>1.42013135180945</v>
      </c>
      <c r="M2175" s="19">
        <f t="shared" si="2591"/>
        <v>5.6805254072378006E-2</v>
      </c>
      <c r="N2175" s="19">
        <f t="shared" si="2592"/>
        <v>1.3107812377201224</v>
      </c>
      <c r="O2175" s="19">
        <f t="shared" si="2593"/>
        <v>5.2431249508804893E-2</v>
      </c>
      <c r="P2175" s="19">
        <f t="shared" si="2594"/>
        <v>0.10923650358118289</v>
      </c>
      <c r="Q2175" s="19">
        <f t="shared" si="2595"/>
        <v>0.68166304886853601</v>
      </c>
      <c r="R2175" s="19">
        <f t="shared" si="2596"/>
        <v>0.51120468271084774</v>
      </c>
      <c r="S2175" s="19">
        <f t="shared" si="2597"/>
        <v>1.1928677315793839</v>
      </c>
      <c r="T2175" s="19">
        <f t="shared" si="2598"/>
        <v>4.7714709263175351E-2</v>
      </c>
      <c r="U2175" s="21">
        <f t="shared" si="2599"/>
        <v>2.7309125895295727</v>
      </c>
    </row>
    <row r="2176" spans="1:21" ht="16" hidden="1" thickBot="1" x14ac:dyDescent="0.25">
      <c r="A2176" s="14">
        <v>2017</v>
      </c>
      <c r="B2176" s="15" t="s">
        <v>45</v>
      </c>
      <c r="C2176" s="16" t="s">
        <v>22</v>
      </c>
      <c r="D2176" s="16" t="str">
        <f>A2176&amp;"_"&amp;B2176&amp;"_"&amp;C2176</f>
        <v>2017_2017 Sample Plot # 03_Avi</v>
      </c>
      <c r="E2176" s="17">
        <v>1.1000000000000001</v>
      </c>
      <c r="F2176" s="17">
        <f t="shared" si="2440"/>
        <v>0.82</v>
      </c>
      <c r="G2176" s="18">
        <v>82</v>
      </c>
      <c r="H2176" s="19">
        <f t="shared" si="2463"/>
        <v>0.43</v>
      </c>
      <c r="I2176" s="20">
        <f t="shared" si="2441"/>
        <v>43</v>
      </c>
      <c r="J2176" s="19">
        <v>135.10599999999999</v>
      </c>
      <c r="K2176" s="19">
        <f t="shared" si="2589"/>
        <v>-0.58437750505968489</v>
      </c>
      <c r="L2176" s="19">
        <f t="shared" si="2590"/>
        <v>0.260388916782819</v>
      </c>
      <c r="M2176" s="19">
        <f t="shared" si="2591"/>
        <v>1.041555667131276E-2</v>
      </c>
      <c r="N2176" s="19">
        <f t="shared" si="2592"/>
        <v>0.24033897019054196</v>
      </c>
      <c r="O2176" s="19">
        <f t="shared" si="2593"/>
        <v>9.6135588076216791E-3</v>
      </c>
      <c r="P2176" s="19">
        <f t="shared" si="2594"/>
        <v>2.0029115478934441E-2</v>
      </c>
      <c r="Q2176" s="19">
        <f t="shared" si="2595"/>
        <v>0.12498668005575311</v>
      </c>
      <c r="R2176" s="19">
        <f t="shared" si="2596"/>
        <v>9.3732198374311362E-2</v>
      </c>
      <c r="S2176" s="19">
        <f t="shared" si="2597"/>
        <v>0.21871887843006449</v>
      </c>
      <c r="T2176" s="19">
        <f t="shared" si="2598"/>
        <v>8.7487551372025796E-3</v>
      </c>
      <c r="U2176" s="21">
        <f t="shared" si="2599"/>
        <v>0.5007278869733609</v>
      </c>
    </row>
    <row r="2177" spans="1:21" ht="16" hidden="1" thickBot="1" x14ac:dyDescent="0.25">
      <c r="A2177" s="14">
        <v>2017</v>
      </c>
      <c r="B2177" s="15" t="s">
        <v>45</v>
      </c>
      <c r="C2177" s="16" t="s">
        <v>22</v>
      </c>
      <c r="D2177" s="16" t="str">
        <f>A2177&amp;"_"&amp;B2177&amp;"_"&amp;C2177</f>
        <v>2017_2017 Sample Plot # 03_Avi</v>
      </c>
      <c r="E2177" s="17">
        <v>1.2</v>
      </c>
      <c r="F2177" s="17">
        <f t="shared" si="2440"/>
        <v>0.8</v>
      </c>
      <c r="G2177" s="18">
        <v>80</v>
      </c>
      <c r="H2177" s="19">
        <f t="shared" si="2463"/>
        <v>0.52999999999999992</v>
      </c>
      <c r="I2177" s="20">
        <f t="shared" si="2441"/>
        <v>52.999999999999993</v>
      </c>
      <c r="J2177" s="19">
        <v>166.52599999999998</v>
      </c>
      <c r="K2177" s="19">
        <f t="shared" si="2589"/>
        <v>-0.39004963905431161</v>
      </c>
      <c r="L2177" s="19">
        <f t="shared" si="2590"/>
        <v>0.40733371765436388</v>
      </c>
      <c r="M2177" s="19">
        <f t="shared" si="2591"/>
        <v>1.6293348706174555E-2</v>
      </c>
      <c r="N2177" s="19">
        <f t="shared" si="2592"/>
        <v>0.3759690213949779</v>
      </c>
      <c r="O2177" s="19">
        <f t="shared" si="2593"/>
        <v>1.5038760855799116E-2</v>
      </c>
      <c r="P2177" s="19">
        <f t="shared" si="2594"/>
        <v>3.1332109561973673E-2</v>
      </c>
      <c r="Q2177" s="19">
        <f t="shared" si="2595"/>
        <v>0.19552018447409467</v>
      </c>
      <c r="R2177" s="19">
        <f t="shared" si="2596"/>
        <v>0.14662791834404137</v>
      </c>
      <c r="S2177" s="19">
        <f t="shared" si="2597"/>
        <v>0.34214810281813601</v>
      </c>
      <c r="T2177" s="19">
        <f t="shared" si="2598"/>
        <v>1.3685924112725442E-2</v>
      </c>
      <c r="U2177" s="21">
        <f t="shared" si="2599"/>
        <v>0.78330273904934178</v>
      </c>
    </row>
    <row r="2178" spans="1:21" ht="16" hidden="1" thickBot="1" x14ac:dyDescent="0.25">
      <c r="A2178" s="14"/>
      <c r="B2178" s="15"/>
      <c r="C2178" s="16"/>
      <c r="D2178" s="16"/>
      <c r="E2178" s="17"/>
      <c r="F2178" s="17"/>
      <c r="G2178" s="18"/>
      <c r="H2178" s="19"/>
      <c r="I2178" s="20"/>
      <c r="J2178" s="19"/>
      <c r="K2178" s="19"/>
      <c r="L2178" s="19"/>
      <c r="M2178" s="19"/>
      <c r="N2178" s="19"/>
      <c r="O2178" s="19"/>
      <c r="P2178" s="19"/>
      <c r="Q2178" s="19"/>
      <c r="R2178" s="19"/>
      <c r="S2178" s="19"/>
      <c r="T2178" s="19"/>
      <c r="U2178" s="21"/>
    </row>
    <row r="2179" spans="1:21" ht="16" hidden="1" thickBot="1" x14ac:dyDescent="0.25">
      <c r="A2179" s="14">
        <v>2017</v>
      </c>
      <c r="B2179" s="15" t="s">
        <v>45</v>
      </c>
      <c r="C2179" s="16" t="s">
        <v>22</v>
      </c>
      <c r="D2179" s="16" t="str">
        <f>A2179&amp;"_"&amp;B2179&amp;"_"&amp;C2179</f>
        <v>2017_2017 Sample Plot # 03_Avi</v>
      </c>
      <c r="E2179" s="17">
        <v>2.9</v>
      </c>
      <c r="F2179" s="17">
        <f t="shared" si="2440"/>
        <v>1.1000000000000001</v>
      </c>
      <c r="G2179" s="18">
        <v>110</v>
      </c>
      <c r="H2179" s="19">
        <f t="shared" si="2463"/>
        <v>1.25</v>
      </c>
      <c r="I2179" s="20">
        <f t="shared" si="2441"/>
        <v>125</v>
      </c>
      <c r="J2179" s="19">
        <v>392.75</v>
      </c>
      <c r="K2179" s="19">
        <f>2.14*(LOG(H2179,10))+0.2</f>
        <v>0.40738742783724075</v>
      </c>
      <c r="L2179" s="19">
        <f t="shared" ref="L2179" si="2600">10^K2179</f>
        <v>2.554979546682298</v>
      </c>
      <c r="M2179" s="19">
        <f t="shared" ref="M2179" si="2601">L2179*40/1000</f>
        <v>0.10219918186729192</v>
      </c>
      <c r="N2179" s="19">
        <f t="shared" ref="N2179" si="2602">0.923*L2179</f>
        <v>2.358246121587761</v>
      </c>
      <c r="O2179" s="19">
        <f t="shared" ref="O2179" si="2603">N2179*40/1000</f>
        <v>9.432984486351044E-2</v>
      </c>
      <c r="P2179" s="19">
        <f t="shared" ref="P2179" si="2604">M2179+O2179</f>
        <v>0.19652902673080236</v>
      </c>
      <c r="Q2179" s="19">
        <f t="shared" ref="Q2179" si="2605">L2179*0.48</f>
        <v>1.226390182407503</v>
      </c>
      <c r="R2179" s="19">
        <f t="shared" ref="R2179" si="2606">N2179*0.39</f>
        <v>0.91971598741922689</v>
      </c>
      <c r="S2179" s="19">
        <f t="shared" ref="S2179" si="2607">R2179+Q2179</f>
        <v>2.1461061698267301</v>
      </c>
      <c r="T2179" s="19">
        <f t="shared" ref="T2179" si="2608">S2179*40/1000</f>
        <v>8.5844246793069207E-2</v>
      </c>
      <c r="U2179" s="21">
        <f t="shared" ref="U2179" si="2609">(L2179+N2179)</f>
        <v>4.9132256682700586</v>
      </c>
    </row>
    <row r="2180" spans="1:21" ht="16" hidden="1" thickBot="1" x14ac:dyDescent="0.25">
      <c r="A2180" s="14"/>
      <c r="B2180" s="15"/>
      <c r="C2180" s="16"/>
      <c r="D2180" s="16"/>
      <c r="E2180" s="17"/>
      <c r="F2180" s="17"/>
      <c r="G2180" s="18"/>
      <c r="H2180" s="19"/>
      <c r="I2180" s="20"/>
      <c r="J2180" s="19"/>
      <c r="K2180" s="19"/>
      <c r="L2180" s="19"/>
      <c r="M2180" s="19"/>
      <c r="N2180" s="19"/>
      <c r="O2180" s="19"/>
      <c r="P2180" s="19"/>
      <c r="Q2180" s="19"/>
      <c r="R2180" s="19"/>
      <c r="S2180" s="19"/>
      <c r="T2180" s="19"/>
      <c r="U2180" s="21"/>
    </row>
    <row r="2181" spans="1:21" ht="16" hidden="1" thickBot="1" x14ac:dyDescent="0.25">
      <c r="A2181" s="14">
        <v>2017</v>
      </c>
      <c r="B2181" s="15" t="s">
        <v>45</v>
      </c>
      <c r="C2181" s="16" t="s">
        <v>22</v>
      </c>
      <c r="D2181" s="16" t="str">
        <f>A2181&amp;"_"&amp;B2181&amp;"_"&amp;C2181</f>
        <v>2017_2017 Sample Plot # 03_Avi</v>
      </c>
      <c r="E2181" s="17">
        <v>1.4</v>
      </c>
      <c r="F2181" s="17">
        <f t="shared" si="2440"/>
        <v>0.88</v>
      </c>
      <c r="G2181" s="18">
        <v>88</v>
      </c>
      <c r="H2181" s="19">
        <f t="shared" si="2463"/>
        <v>0.63</v>
      </c>
      <c r="I2181" s="20">
        <f t="shared" si="2441"/>
        <v>63</v>
      </c>
      <c r="J2181" s="19">
        <v>197.946</v>
      </c>
      <c r="K2181" s="19">
        <f t="shared" ref="K2181:K2182" si="2610">2.14*(LOG(H2181,10))+0.2</f>
        <v>-0.22941122416933507</v>
      </c>
      <c r="L2181" s="19">
        <f t="shared" ref="L2181:L2182" si="2611">10^K2181</f>
        <v>0.58964249587193851</v>
      </c>
      <c r="M2181" s="19">
        <f t="shared" ref="M2181:M2182" si="2612">L2181*40/1000</f>
        <v>2.358569983487754E-2</v>
      </c>
      <c r="N2181" s="19">
        <f t="shared" ref="N2181:N2182" si="2613">0.923*L2181</f>
        <v>0.54424002368979929</v>
      </c>
      <c r="O2181" s="19">
        <f t="shared" ref="O2181:O2182" si="2614">N2181*40/1000</f>
        <v>2.176960094759197E-2</v>
      </c>
      <c r="P2181" s="19">
        <f t="shared" ref="P2181:P2182" si="2615">M2181+O2181</f>
        <v>4.5355300782469507E-2</v>
      </c>
      <c r="Q2181" s="19">
        <f t="shared" ref="Q2181:Q2182" si="2616">L2181*0.48</f>
        <v>0.28302839801853047</v>
      </c>
      <c r="R2181" s="19">
        <f t="shared" ref="R2181:R2182" si="2617">N2181*0.39</f>
        <v>0.21225360923902173</v>
      </c>
      <c r="S2181" s="19">
        <f t="shared" ref="S2181:S2182" si="2618">R2181+Q2181</f>
        <v>0.49528200725755223</v>
      </c>
      <c r="T2181" s="19">
        <f t="shared" ref="T2181:T2182" si="2619">S2181*40/1000</f>
        <v>1.9811280290302088E-2</v>
      </c>
      <c r="U2181" s="21">
        <f t="shared" ref="U2181:U2182" si="2620">(L2181+N2181)</f>
        <v>1.1338825195617379</v>
      </c>
    </row>
    <row r="2182" spans="1:21" ht="16" hidden="1" thickBot="1" x14ac:dyDescent="0.25">
      <c r="A2182" s="14">
        <v>2017</v>
      </c>
      <c r="B2182" s="15" t="s">
        <v>45</v>
      </c>
      <c r="C2182" s="16" t="s">
        <v>22</v>
      </c>
      <c r="D2182" s="16" t="str">
        <f>A2182&amp;"_"&amp;B2182&amp;"_"&amp;C2182</f>
        <v>2017_2017 Sample Plot # 03_Avi</v>
      </c>
      <c r="E2182" s="17">
        <v>1.3</v>
      </c>
      <c r="F2182" s="17">
        <f t="shared" si="2440"/>
        <v>0.87</v>
      </c>
      <c r="G2182" s="18">
        <v>87</v>
      </c>
      <c r="H2182" s="19">
        <f t="shared" si="2463"/>
        <v>0.62</v>
      </c>
      <c r="I2182" s="20">
        <f t="shared" si="2441"/>
        <v>62</v>
      </c>
      <c r="J2182" s="19">
        <v>194.804</v>
      </c>
      <c r="K2182" s="19">
        <f t="shared" si="2610"/>
        <v>-0.24428178447373666</v>
      </c>
      <c r="L2182" s="19">
        <f t="shared" si="2611"/>
        <v>0.56979445102921722</v>
      </c>
      <c r="M2182" s="19">
        <f t="shared" si="2612"/>
        <v>2.2791778041168692E-2</v>
      </c>
      <c r="N2182" s="19">
        <f t="shared" si="2613"/>
        <v>0.52592027829996757</v>
      </c>
      <c r="O2182" s="19">
        <f t="shared" si="2614"/>
        <v>2.1036811131998703E-2</v>
      </c>
      <c r="P2182" s="19">
        <f t="shared" si="2615"/>
        <v>4.3828589173167398E-2</v>
      </c>
      <c r="Q2182" s="19">
        <f t="shared" si="2616"/>
        <v>0.27350133649402425</v>
      </c>
      <c r="R2182" s="19">
        <f t="shared" si="2617"/>
        <v>0.20510890853698735</v>
      </c>
      <c r="S2182" s="19">
        <f t="shared" si="2618"/>
        <v>0.47861024503101157</v>
      </c>
      <c r="T2182" s="19">
        <f t="shared" si="2619"/>
        <v>1.9144409801240464E-2</v>
      </c>
      <c r="U2182" s="21">
        <f t="shared" si="2620"/>
        <v>1.0957147293291847</v>
      </c>
    </row>
    <row r="2183" spans="1:21" ht="16" hidden="1" thickBot="1" x14ac:dyDescent="0.25">
      <c r="A2183" s="14"/>
      <c r="B2183" s="15"/>
      <c r="C2183" s="16"/>
      <c r="D2183" s="16"/>
      <c r="E2183" s="17"/>
      <c r="F2183" s="17"/>
      <c r="G2183" s="18"/>
      <c r="H2183" s="19"/>
      <c r="I2183" s="20"/>
      <c r="J2183" s="19"/>
      <c r="K2183" s="19"/>
      <c r="L2183" s="19"/>
      <c r="M2183" s="19"/>
      <c r="N2183" s="19"/>
      <c r="O2183" s="19"/>
      <c r="P2183" s="19"/>
      <c r="Q2183" s="19"/>
      <c r="R2183" s="19"/>
      <c r="S2183" s="19"/>
      <c r="T2183" s="19"/>
      <c r="U2183" s="21"/>
    </row>
    <row r="2184" spans="1:21" ht="16" hidden="1" thickBot="1" x14ac:dyDescent="0.25">
      <c r="A2184" s="14">
        <v>2017</v>
      </c>
      <c r="B2184" s="15" t="s">
        <v>45</v>
      </c>
      <c r="C2184" s="16" t="s">
        <v>22</v>
      </c>
      <c r="D2184" s="16" t="str">
        <f>A2184&amp;"_"&amp;B2184&amp;"_"&amp;C2184</f>
        <v>2017_2017 Sample Plot # 03_Avi</v>
      </c>
      <c r="E2184" s="17">
        <v>4.3</v>
      </c>
      <c r="F2184" s="17">
        <f t="shared" si="2440"/>
        <v>2.0499999999999998</v>
      </c>
      <c r="G2184" s="18">
        <v>205</v>
      </c>
      <c r="H2184" s="19">
        <f t="shared" si="2463"/>
        <v>2.84</v>
      </c>
      <c r="I2184" s="20">
        <f t="shared" si="2441"/>
        <v>284</v>
      </c>
      <c r="J2184" s="19">
        <v>892.32799999999997</v>
      </c>
      <c r="K2184" s="19">
        <f>2.14*(LOG(H2184,10))+0.2</f>
        <v>1.1701012477006607</v>
      </c>
      <c r="L2184" s="19">
        <f t="shared" ref="L2184" si="2621">10^K2184</f>
        <v>14.794532550439838</v>
      </c>
      <c r="M2184" s="19">
        <f t="shared" ref="M2184:M2229" si="2622">L2184*40/1000</f>
        <v>0.59178130201759349</v>
      </c>
      <c r="N2184" s="19">
        <f t="shared" ref="N2184" si="2623">0.923*L2184</f>
        <v>13.655353544055972</v>
      </c>
      <c r="O2184" s="19">
        <f t="shared" ref="O2184:O2187" si="2624">N2184*40/1000</f>
        <v>0.54621414176223893</v>
      </c>
      <c r="P2184" s="19">
        <f t="shared" ref="P2184:P2187" si="2625">M2184+O2184</f>
        <v>1.1379954437798325</v>
      </c>
      <c r="Q2184" s="19">
        <f t="shared" ref="Q2184:Q2229" si="2626">L2184*0.48</f>
        <v>7.1013756242111219</v>
      </c>
      <c r="R2184" s="19">
        <f t="shared" ref="R2184:R2205" si="2627">N2184*0.39</f>
        <v>5.3255878821818294</v>
      </c>
      <c r="S2184" s="19">
        <f t="shared" ref="S2184:S2187" si="2628">R2184+Q2184</f>
        <v>12.426963506392951</v>
      </c>
      <c r="T2184" s="19">
        <f t="shared" ref="T2184:T2187" si="2629">S2184*40/1000</f>
        <v>0.49707854025571807</v>
      </c>
      <c r="U2184" s="21">
        <f t="shared" ref="U2184:U2229" si="2630">(L2184+N2184)</f>
        <v>28.44988609449581</v>
      </c>
    </row>
    <row r="2185" spans="1:21" ht="16" hidden="1" thickBot="1" x14ac:dyDescent="0.25">
      <c r="A2185" s="14"/>
      <c r="B2185" s="15"/>
      <c r="C2185" s="16"/>
      <c r="D2185" s="16"/>
      <c r="E2185" s="17"/>
      <c r="F2185" s="17"/>
      <c r="G2185" s="18"/>
      <c r="H2185" s="19"/>
      <c r="I2185" s="20"/>
      <c r="J2185" s="19"/>
      <c r="K2185" s="19"/>
      <c r="L2185" s="19"/>
      <c r="M2185" s="19"/>
      <c r="N2185" s="19"/>
      <c r="O2185" s="19"/>
      <c r="P2185" s="19"/>
      <c r="Q2185" s="19"/>
      <c r="R2185" s="19"/>
      <c r="S2185" s="19"/>
      <c r="T2185" s="19"/>
      <c r="U2185" s="21"/>
    </row>
    <row r="2186" spans="1:21" ht="16" hidden="1" thickBot="1" x14ac:dyDescent="0.25">
      <c r="A2186" s="14"/>
      <c r="B2186" s="15"/>
      <c r="C2186" s="16"/>
      <c r="D2186" s="16"/>
      <c r="E2186" s="17"/>
      <c r="F2186" s="17"/>
      <c r="G2186" s="18"/>
      <c r="H2186" s="19"/>
      <c r="I2186" s="20"/>
      <c r="J2186" s="19"/>
      <c r="K2186" s="19"/>
      <c r="L2186" s="19"/>
      <c r="M2186" s="19"/>
      <c r="N2186" s="19"/>
      <c r="O2186" s="19"/>
      <c r="P2186" s="19"/>
      <c r="Q2186" s="19"/>
      <c r="R2186" s="19"/>
      <c r="S2186" s="19"/>
      <c r="T2186" s="19"/>
      <c r="U2186" s="21"/>
    </row>
    <row r="2187" spans="1:21" ht="16" hidden="1" thickBot="1" x14ac:dyDescent="0.25">
      <c r="A2187" s="14">
        <v>2017</v>
      </c>
      <c r="B2187" s="15" t="s">
        <v>45</v>
      </c>
      <c r="C2187" s="16" t="s">
        <v>22</v>
      </c>
      <c r="D2187" s="16" t="str">
        <f>A2187&amp;"_"&amp;B2187&amp;"_"&amp;C2187</f>
        <v>2017_2017 Sample Plot # 03_Avi</v>
      </c>
      <c r="E2187" s="17">
        <v>1.4</v>
      </c>
      <c r="F2187" s="17">
        <f t="shared" si="2440"/>
        <v>1.03</v>
      </c>
      <c r="G2187" s="18">
        <v>103</v>
      </c>
      <c r="H2187" s="19">
        <f t="shared" si="2463"/>
        <v>0.74</v>
      </c>
      <c r="I2187" s="20">
        <f t="shared" si="2441"/>
        <v>74</v>
      </c>
      <c r="J2187" s="19">
        <v>232.50799999999998</v>
      </c>
      <c r="K2187" s="19">
        <f>2.14*(LOG(H2187,10))+0.2</f>
        <v>-7.9844119775710931E-2</v>
      </c>
      <c r="L2187" s="19">
        <f t="shared" ref="L2187" si="2631">10^K2187</f>
        <v>0.83206236756163587</v>
      </c>
      <c r="M2187" s="19">
        <f t="shared" si="2622"/>
        <v>3.3282494702465436E-2</v>
      </c>
      <c r="N2187" s="19">
        <f t="shared" ref="N2187" si="2632">0.923*L2187</f>
        <v>0.76799356525939</v>
      </c>
      <c r="O2187" s="19">
        <f t="shared" si="2624"/>
        <v>3.0719742610375602E-2</v>
      </c>
      <c r="P2187" s="19">
        <f t="shared" si="2625"/>
        <v>6.4002237312841034E-2</v>
      </c>
      <c r="Q2187" s="19">
        <f t="shared" si="2626"/>
        <v>0.3993899364295852</v>
      </c>
      <c r="R2187" s="19">
        <f t="shared" si="2627"/>
        <v>0.29951749045116211</v>
      </c>
      <c r="S2187" s="19">
        <f t="shared" si="2628"/>
        <v>0.69890742688074736</v>
      </c>
      <c r="T2187" s="19">
        <f t="shared" si="2629"/>
        <v>2.7956297075229893E-2</v>
      </c>
      <c r="U2187" s="21">
        <f t="shared" si="2630"/>
        <v>1.600055932821026</v>
      </c>
    </row>
    <row r="2188" spans="1:21" ht="16" hidden="1" thickBot="1" x14ac:dyDescent="0.25">
      <c r="A2188" s="14"/>
      <c r="B2188" s="15"/>
      <c r="C2188" s="16"/>
      <c r="D2188" s="16"/>
      <c r="E2188" s="17"/>
      <c r="F2188" s="17"/>
      <c r="G2188" s="18"/>
      <c r="H2188" s="19"/>
      <c r="I2188" s="20"/>
      <c r="J2188" s="19"/>
      <c r="K2188" s="19"/>
      <c r="L2188" s="19"/>
      <c r="M2188" s="19"/>
      <c r="N2188" s="19"/>
      <c r="O2188" s="19"/>
      <c r="P2188" s="19"/>
      <c r="Q2188" s="19"/>
      <c r="R2188" s="19"/>
      <c r="S2188" s="19"/>
      <c r="T2188" s="19"/>
      <c r="U2188" s="21"/>
    </row>
    <row r="2189" spans="1:21" ht="16" hidden="1" thickBot="1" x14ac:dyDescent="0.25">
      <c r="A2189" s="14">
        <v>2017</v>
      </c>
      <c r="B2189" s="15" t="s">
        <v>45</v>
      </c>
      <c r="C2189" s="16" t="s">
        <v>22</v>
      </c>
      <c r="D2189" s="16" t="str">
        <f>A2189&amp;"_"&amp;B2189&amp;"_"&amp;C2189</f>
        <v>2017_2017 Sample Plot # 03_Avi</v>
      </c>
      <c r="E2189" s="17">
        <v>1.1000000000000001</v>
      </c>
      <c r="F2189" s="17">
        <f t="shared" si="2440"/>
        <v>0.94</v>
      </c>
      <c r="G2189" s="18">
        <v>94</v>
      </c>
      <c r="H2189" s="19">
        <f t="shared" si="2463"/>
        <v>0.48</v>
      </c>
      <c r="I2189" s="20">
        <f t="shared" si="2441"/>
        <v>48</v>
      </c>
      <c r="J2189" s="19">
        <v>150.816</v>
      </c>
      <c r="K2189" s="19">
        <f t="shared" ref="K2189:K2190" si="2633">2.14*(LOG(H2189,10))+0.2</f>
        <v>-0.48214375201624332</v>
      </c>
      <c r="L2189" s="19">
        <f t="shared" ref="L2189:L2190" si="2634">10^K2189</f>
        <v>0.32950062900514621</v>
      </c>
      <c r="M2189" s="19">
        <f t="shared" ref="M2189:M2190" si="2635">L2189*40/1000</f>
        <v>1.3180025160205847E-2</v>
      </c>
      <c r="N2189" s="19">
        <f t="shared" ref="N2189:N2190" si="2636">0.923*L2189</f>
        <v>0.30412908057174998</v>
      </c>
      <c r="O2189" s="19">
        <f t="shared" ref="O2189:O2190" si="2637">N2189*40/1000</f>
        <v>1.216516322287E-2</v>
      </c>
      <c r="P2189" s="19">
        <f t="shared" ref="P2189:P2190" si="2638">M2189+O2189</f>
        <v>2.5345188383075846E-2</v>
      </c>
      <c r="Q2189" s="19">
        <f t="shared" ref="Q2189:Q2190" si="2639">L2189*0.48</f>
        <v>0.15816030192247019</v>
      </c>
      <c r="R2189" s="19">
        <f t="shared" ref="R2189:R2190" si="2640">N2189*0.39</f>
        <v>0.11861034142298249</v>
      </c>
      <c r="S2189" s="19">
        <f t="shared" ref="S2189:S2190" si="2641">R2189+Q2189</f>
        <v>0.27677064334545265</v>
      </c>
      <c r="T2189" s="19">
        <f t="shared" ref="T2189:T2190" si="2642">S2189*40/1000</f>
        <v>1.1070825733818106E-2</v>
      </c>
      <c r="U2189" s="21">
        <f t="shared" ref="U2189:U2190" si="2643">(L2189+N2189)</f>
        <v>0.63362970957689613</v>
      </c>
    </row>
    <row r="2190" spans="1:21" ht="16" hidden="1" thickBot="1" x14ac:dyDescent="0.25">
      <c r="A2190" s="14">
        <v>2017</v>
      </c>
      <c r="B2190" s="15" t="s">
        <v>45</v>
      </c>
      <c r="C2190" s="16" t="s">
        <v>22</v>
      </c>
      <c r="D2190" s="16" t="str">
        <f>A2190&amp;"_"&amp;B2190&amp;"_"&amp;C2190</f>
        <v>2017_2017 Sample Plot # 03_Avi</v>
      </c>
      <c r="E2190" s="17">
        <v>1.2</v>
      </c>
      <c r="F2190" s="17">
        <f t="shared" si="2440"/>
        <v>1.06</v>
      </c>
      <c r="G2190" s="18">
        <v>106</v>
      </c>
      <c r="H2190" s="19">
        <f t="shared" si="2463"/>
        <v>0.82</v>
      </c>
      <c r="I2190" s="20">
        <f t="shared" si="2441"/>
        <v>82</v>
      </c>
      <c r="J2190" s="19">
        <v>257.64400000000001</v>
      </c>
      <c r="K2190" s="19">
        <f t="shared" si="2633"/>
        <v>1.5561644101153654E-2</v>
      </c>
      <c r="L2190" s="19">
        <f t="shared" si="2634"/>
        <v>1.0364817130219359</v>
      </c>
      <c r="M2190" s="19">
        <f t="shared" si="2635"/>
        <v>4.1459268520877439E-2</v>
      </c>
      <c r="N2190" s="19">
        <f t="shared" si="2636"/>
        <v>0.95667262111924689</v>
      </c>
      <c r="O2190" s="19">
        <f t="shared" si="2637"/>
        <v>3.8266904844769876E-2</v>
      </c>
      <c r="P2190" s="19">
        <f t="shared" si="2638"/>
        <v>7.9726173365647315E-2</v>
      </c>
      <c r="Q2190" s="19">
        <f t="shared" si="2639"/>
        <v>0.49751122225052924</v>
      </c>
      <c r="R2190" s="19">
        <f t="shared" si="2640"/>
        <v>0.3731023222365063</v>
      </c>
      <c r="S2190" s="19">
        <f t="shared" si="2641"/>
        <v>0.87061354448703554</v>
      </c>
      <c r="T2190" s="19">
        <f t="shared" si="2642"/>
        <v>3.4824541779481424E-2</v>
      </c>
      <c r="U2190" s="21">
        <f t="shared" si="2643"/>
        <v>1.9931543341411828</v>
      </c>
    </row>
    <row r="2191" spans="1:21" ht="16" hidden="1" thickBot="1" x14ac:dyDescent="0.25">
      <c r="A2191" s="14"/>
      <c r="B2191" s="15"/>
      <c r="C2191" s="16"/>
      <c r="D2191" s="16"/>
      <c r="E2191" s="17"/>
      <c r="F2191" s="17"/>
      <c r="G2191" s="18"/>
      <c r="H2191" s="19"/>
      <c r="I2191" s="20"/>
      <c r="J2191" s="19"/>
      <c r="K2191" s="19"/>
      <c r="L2191" s="19"/>
      <c r="M2191" s="19"/>
      <c r="N2191" s="19"/>
      <c r="O2191" s="19"/>
      <c r="P2191" s="19"/>
      <c r="Q2191" s="19"/>
      <c r="R2191" s="19"/>
      <c r="S2191" s="19"/>
      <c r="T2191" s="19"/>
      <c r="U2191" s="21"/>
    </row>
    <row r="2192" spans="1:21" ht="16" hidden="1" thickBot="1" x14ac:dyDescent="0.25">
      <c r="A2192" s="14">
        <v>2017</v>
      </c>
      <c r="B2192" s="15" t="s">
        <v>45</v>
      </c>
      <c r="C2192" s="16" t="s">
        <v>22</v>
      </c>
      <c r="D2192" s="16" t="str">
        <f t="shared" ref="D2192:D2197" si="2644">A2192&amp;"_"&amp;B2192&amp;"_"&amp;C2192</f>
        <v>2017_2017 Sample Plot # 03_Avi</v>
      </c>
      <c r="E2192" s="17">
        <v>1.2</v>
      </c>
      <c r="F2192" s="17">
        <f t="shared" si="2440"/>
        <v>0.94</v>
      </c>
      <c r="G2192" s="18">
        <v>94</v>
      </c>
      <c r="H2192" s="19">
        <f t="shared" si="2463"/>
        <v>0.52999999999999992</v>
      </c>
      <c r="I2192" s="20">
        <f t="shared" si="2441"/>
        <v>52.999999999999993</v>
      </c>
      <c r="J2192" s="19">
        <v>166.52599999999998</v>
      </c>
      <c r="K2192" s="19">
        <f t="shared" ref="K2192:K2197" si="2645">2.14*(LOG(H2192,10))+0.2</f>
        <v>-0.39004963905431161</v>
      </c>
      <c r="L2192" s="19">
        <f t="shared" ref="L2192:L2197" si="2646">10^K2192</f>
        <v>0.40733371765436388</v>
      </c>
      <c r="M2192" s="19">
        <f t="shared" ref="M2192:M2197" si="2647">L2192*40/1000</f>
        <v>1.6293348706174555E-2</v>
      </c>
      <c r="N2192" s="19">
        <f t="shared" ref="N2192:N2197" si="2648">0.923*L2192</f>
        <v>0.3759690213949779</v>
      </c>
      <c r="O2192" s="19">
        <f t="shared" ref="O2192:O2197" si="2649">N2192*40/1000</f>
        <v>1.5038760855799116E-2</v>
      </c>
      <c r="P2192" s="19">
        <f t="shared" ref="P2192:P2197" si="2650">M2192+O2192</f>
        <v>3.1332109561973673E-2</v>
      </c>
      <c r="Q2192" s="19">
        <f t="shared" ref="Q2192:Q2197" si="2651">L2192*0.48</f>
        <v>0.19552018447409467</v>
      </c>
      <c r="R2192" s="19">
        <f t="shared" ref="R2192:R2197" si="2652">N2192*0.39</f>
        <v>0.14662791834404137</v>
      </c>
      <c r="S2192" s="19">
        <f t="shared" ref="S2192:S2197" si="2653">R2192+Q2192</f>
        <v>0.34214810281813601</v>
      </c>
      <c r="T2192" s="19">
        <f t="shared" ref="T2192:T2197" si="2654">S2192*40/1000</f>
        <v>1.3685924112725442E-2</v>
      </c>
      <c r="U2192" s="21">
        <f t="shared" ref="U2192:U2197" si="2655">(L2192+N2192)</f>
        <v>0.78330273904934178</v>
      </c>
    </row>
    <row r="2193" spans="1:21" ht="16" hidden="1" thickBot="1" x14ac:dyDescent="0.25">
      <c r="A2193" s="14">
        <v>2017</v>
      </c>
      <c r="B2193" s="15" t="s">
        <v>45</v>
      </c>
      <c r="C2193" s="16" t="s">
        <v>22</v>
      </c>
      <c r="D2193" s="16" t="str">
        <f t="shared" si="2644"/>
        <v>2017_2017 Sample Plot # 03_Avi</v>
      </c>
      <c r="E2193" s="17">
        <v>1.1000000000000001</v>
      </c>
      <c r="F2193" s="17">
        <f t="shared" si="2440"/>
        <v>0.95</v>
      </c>
      <c r="G2193" s="18">
        <v>95</v>
      </c>
      <c r="H2193" s="19">
        <f t="shared" si="2463"/>
        <v>0.56999999999999995</v>
      </c>
      <c r="I2193" s="20">
        <f t="shared" si="2441"/>
        <v>57</v>
      </c>
      <c r="J2193" s="19">
        <v>179.09399999999999</v>
      </c>
      <c r="K2193" s="19">
        <f t="shared" si="2645"/>
        <v>-0.32242780886086847</v>
      </c>
      <c r="L2193" s="19">
        <f t="shared" si="2646"/>
        <v>0.47596190177119119</v>
      </c>
      <c r="M2193" s="19">
        <f t="shared" si="2647"/>
        <v>1.9038476070847646E-2</v>
      </c>
      <c r="N2193" s="19">
        <f t="shared" si="2648"/>
        <v>0.43931283533480947</v>
      </c>
      <c r="O2193" s="19">
        <f t="shared" si="2649"/>
        <v>1.7572513413392377E-2</v>
      </c>
      <c r="P2193" s="19">
        <f t="shared" si="2650"/>
        <v>3.661098948424002E-2</v>
      </c>
      <c r="Q2193" s="19">
        <f t="shared" si="2651"/>
        <v>0.22846171285017175</v>
      </c>
      <c r="R2193" s="19">
        <f t="shared" si="2652"/>
        <v>0.1713320057805757</v>
      </c>
      <c r="S2193" s="19">
        <f t="shared" si="2653"/>
        <v>0.39979371863074742</v>
      </c>
      <c r="T2193" s="19">
        <f t="shared" si="2654"/>
        <v>1.5991748745229895E-2</v>
      </c>
      <c r="U2193" s="21">
        <f t="shared" si="2655"/>
        <v>0.9152747371060006</v>
      </c>
    </row>
    <row r="2194" spans="1:21" ht="16" hidden="1" thickBot="1" x14ac:dyDescent="0.25">
      <c r="A2194" s="14">
        <v>2017</v>
      </c>
      <c r="B2194" s="15" t="s">
        <v>45</v>
      </c>
      <c r="C2194" s="16" t="s">
        <v>22</v>
      </c>
      <c r="D2194" s="16" t="str">
        <f t="shared" si="2644"/>
        <v>2017_2017 Sample Plot # 03_Avi</v>
      </c>
      <c r="E2194" s="17">
        <v>1.2</v>
      </c>
      <c r="F2194" s="17">
        <f t="shared" si="2440"/>
        <v>0.92</v>
      </c>
      <c r="G2194" s="18">
        <v>92</v>
      </c>
      <c r="H2194" s="19">
        <f t="shared" si="2463"/>
        <v>0.45</v>
      </c>
      <c r="I2194" s="20">
        <f t="shared" si="2441"/>
        <v>45</v>
      </c>
      <c r="J2194" s="19">
        <v>141.38999999999999</v>
      </c>
      <c r="K2194" s="19">
        <f t="shared" si="2645"/>
        <v>-0.54212522052076451</v>
      </c>
      <c r="L2194" s="19">
        <f t="shared" si="2646"/>
        <v>0.28699529665822876</v>
      </c>
      <c r="M2194" s="19">
        <f t="shared" si="2647"/>
        <v>1.147981186632915E-2</v>
      </c>
      <c r="N2194" s="19">
        <f t="shared" si="2648"/>
        <v>0.26489665881554514</v>
      </c>
      <c r="O2194" s="19">
        <f t="shared" si="2649"/>
        <v>1.0595866352621804E-2</v>
      </c>
      <c r="P2194" s="19">
        <f t="shared" si="2650"/>
        <v>2.2075678218950956E-2</v>
      </c>
      <c r="Q2194" s="19">
        <f t="shared" si="2651"/>
        <v>0.13775774239594979</v>
      </c>
      <c r="R2194" s="19">
        <f t="shared" si="2652"/>
        <v>0.10330969693806261</v>
      </c>
      <c r="S2194" s="19">
        <f t="shared" si="2653"/>
        <v>0.2410674393340124</v>
      </c>
      <c r="T2194" s="19">
        <f t="shared" si="2654"/>
        <v>9.6426975733604949E-3</v>
      </c>
      <c r="U2194" s="21">
        <f t="shared" si="2655"/>
        <v>0.5518919554737739</v>
      </c>
    </row>
    <row r="2195" spans="1:21" ht="16" hidden="1" thickBot="1" x14ac:dyDescent="0.25">
      <c r="A2195" s="14">
        <v>2017</v>
      </c>
      <c r="B2195" s="15" t="s">
        <v>45</v>
      </c>
      <c r="C2195" s="16" t="s">
        <v>22</v>
      </c>
      <c r="D2195" s="16" t="str">
        <f t="shared" si="2644"/>
        <v>2017_2017 Sample Plot # 03_Avi</v>
      </c>
      <c r="E2195" s="17">
        <v>1.3</v>
      </c>
      <c r="F2195" s="17">
        <f t="shared" si="2440"/>
        <v>1.04</v>
      </c>
      <c r="G2195" s="18">
        <v>104</v>
      </c>
      <c r="H2195" s="19">
        <f t="shared" si="2463"/>
        <v>0.9</v>
      </c>
      <c r="I2195" s="20">
        <f t="shared" si="2441"/>
        <v>90</v>
      </c>
      <c r="J2195" s="19">
        <v>282.77999999999997</v>
      </c>
      <c r="K2195" s="19">
        <f t="shared" si="2645"/>
        <v>0.10207897020015526</v>
      </c>
      <c r="L2195" s="19">
        <f t="shared" si="2646"/>
        <v>1.2649663424809117</v>
      </c>
      <c r="M2195" s="19">
        <f t="shared" si="2647"/>
        <v>5.0598653699236468E-2</v>
      </c>
      <c r="N2195" s="19">
        <f t="shared" si="2648"/>
        <v>1.1675639341098816</v>
      </c>
      <c r="O2195" s="19">
        <f t="shared" si="2649"/>
        <v>4.6702557364395263E-2</v>
      </c>
      <c r="P2195" s="19">
        <f t="shared" si="2650"/>
        <v>9.7301211063631737E-2</v>
      </c>
      <c r="Q2195" s="19">
        <f t="shared" si="2651"/>
        <v>0.60718384439083761</v>
      </c>
      <c r="R2195" s="19">
        <f t="shared" si="2652"/>
        <v>0.45534993430285381</v>
      </c>
      <c r="S2195" s="19">
        <f t="shared" si="2653"/>
        <v>1.0625337786936915</v>
      </c>
      <c r="T2195" s="19">
        <f t="shared" si="2654"/>
        <v>4.2501351147747654E-2</v>
      </c>
      <c r="U2195" s="21">
        <f t="shared" si="2655"/>
        <v>2.4325302765907932</v>
      </c>
    </row>
    <row r="2196" spans="1:21" ht="16" hidden="1" thickBot="1" x14ac:dyDescent="0.25">
      <c r="A2196" s="14">
        <v>2017</v>
      </c>
      <c r="B2196" s="15" t="s">
        <v>45</v>
      </c>
      <c r="C2196" s="16" t="s">
        <v>22</v>
      </c>
      <c r="D2196" s="16" t="str">
        <f t="shared" si="2644"/>
        <v>2017_2017 Sample Plot # 03_Avi</v>
      </c>
      <c r="E2196" s="17">
        <v>1.8</v>
      </c>
      <c r="F2196" s="17">
        <f t="shared" ref="F2196:F2258" si="2656">G2196/100</f>
        <v>1.32</v>
      </c>
      <c r="G2196" s="18">
        <v>132</v>
      </c>
      <c r="H2196" s="19">
        <f t="shared" si="2463"/>
        <v>1.4</v>
      </c>
      <c r="I2196" s="20">
        <f t="shared" ref="I2196:I2258" si="2657">J2196/3.142</f>
        <v>140</v>
      </c>
      <c r="J2196" s="19">
        <v>439.88</v>
      </c>
      <c r="K2196" s="19">
        <f t="shared" si="2645"/>
        <v>0.51271399635142934</v>
      </c>
      <c r="L2196" s="19">
        <f t="shared" si="2646"/>
        <v>3.2562219261944847</v>
      </c>
      <c r="M2196" s="19">
        <f t="shared" si="2647"/>
        <v>0.13024887704777938</v>
      </c>
      <c r="N2196" s="19">
        <f t="shared" si="2648"/>
        <v>3.0054928378775094</v>
      </c>
      <c r="O2196" s="19">
        <f t="shared" si="2649"/>
        <v>0.12021971351510038</v>
      </c>
      <c r="P2196" s="19">
        <f t="shared" si="2650"/>
        <v>0.25046859056287973</v>
      </c>
      <c r="Q2196" s="19">
        <f t="shared" si="2651"/>
        <v>1.5629865245733525</v>
      </c>
      <c r="R2196" s="19">
        <f t="shared" si="2652"/>
        <v>1.1721422067722287</v>
      </c>
      <c r="S2196" s="19">
        <f t="shared" si="2653"/>
        <v>2.735128731345581</v>
      </c>
      <c r="T2196" s="19">
        <f t="shared" si="2654"/>
        <v>0.10940514925382323</v>
      </c>
      <c r="U2196" s="21">
        <f t="shared" si="2655"/>
        <v>6.2617147640719946</v>
      </c>
    </row>
    <row r="2197" spans="1:21" ht="16" hidden="1" thickBot="1" x14ac:dyDescent="0.25">
      <c r="A2197" s="14">
        <v>2017</v>
      </c>
      <c r="B2197" s="15" t="s">
        <v>45</v>
      </c>
      <c r="C2197" s="16" t="s">
        <v>22</v>
      </c>
      <c r="D2197" s="16" t="str">
        <f t="shared" si="2644"/>
        <v>2017_2017 Sample Plot # 03_Avi</v>
      </c>
      <c r="E2197" s="17">
        <v>1.7</v>
      </c>
      <c r="F2197" s="17">
        <f t="shared" si="2656"/>
        <v>1.1399999999999999</v>
      </c>
      <c r="G2197" s="18">
        <v>114</v>
      </c>
      <c r="H2197" s="19">
        <f t="shared" si="2463"/>
        <v>1.08</v>
      </c>
      <c r="I2197" s="20">
        <f t="shared" si="2657"/>
        <v>108.00000000000001</v>
      </c>
      <c r="J2197" s="19">
        <v>339.33600000000001</v>
      </c>
      <c r="K2197" s="19">
        <f t="shared" si="2645"/>
        <v>0.27152683674207245</v>
      </c>
      <c r="L2197" s="19">
        <f t="shared" si="2646"/>
        <v>1.8686451445262409</v>
      </c>
      <c r="M2197" s="19">
        <f t="shared" si="2647"/>
        <v>7.474580578104964E-2</v>
      </c>
      <c r="N2197" s="19">
        <f t="shared" si="2648"/>
        <v>1.7247594683977203</v>
      </c>
      <c r="O2197" s="19">
        <f t="shared" si="2649"/>
        <v>6.8990378735908825E-2</v>
      </c>
      <c r="P2197" s="19">
        <f t="shared" si="2650"/>
        <v>0.14373618451695847</v>
      </c>
      <c r="Q2197" s="19">
        <f t="shared" si="2651"/>
        <v>0.89694966937259557</v>
      </c>
      <c r="R2197" s="19">
        <f t="shared" si="2652"/>
        <v>0.6726561926751109</v>
      </c>
      <c r="S2197" s="19">
        <f t="shared" si="2653"/>
        <v>1.5696058620477065</v>
      </c>
      <c r="T2197" s="19">
        <f t="shared" si="2654"/>
        <v>6.2784234481908258E-2</v>
      </c>
      <c r="U2197" s="21">
        <f t="shared" si="2655"/>
        <v>3.593404612923961</v>
      </c>
    </row>
    <row r="2198" spans="1:21" ht="16" hidden="1" thickBot="1" x14ac:dyDescent="0.25">
      <c r="A2198" s="14"/>
      <c r="B2198" s="15"/>
      <c r="C2198" s="16"/>
      <c r="D2198" s="16"/>
      <c r="E2198" s="17"/>
      <c r="F2198" s="17"/>
      <c r="G2198" s="18"/>
      <c r="H2198" s="19"/>
      <c r="I2198" s="20"/>
      <c r="J2198" s="19"/>
      <c r="K2198" s="19"/>
      <c r="L2198" s="19"/>
      <c r="M2198" s="19"/>
      <c r="N2198" s="19"/>
      <c r="O2198" s="19"/>
      <c r="P2198" s="19"/>
      <c r="Q2198" s="19"/>
      <c r="R2198" s="19"/>
      <c r="S2198" s="19"/>
      <c r="T2198" s="19"/>
      <c r="U2198" s="21"/>
    </row>
    <row r="2199" spans="1:21" ht="16" hidden="1" thickBot="1" x14ac:dyDescent="0.25">
      <c r="A2199" s="14">
        <v>2017</v>
      </c>
      <c r="B2199" s="15" t="s">
        <v>45</v>
      </c>
      <c r="C2199" s="16" t="s">
        <v>22</v>
      </c>
      <c r="D2199" s="16" t="str">
        <f>A2199&amp;"_"&amp;B2199&amp;"_"&amp;C2199</f>
        <v>2017_2017 Sample Plot # 03_Avi</v>
      </c>
      <c r="E2199" s="17">
        <v>1.9</v>
      </c>
      <c r="F2199" s="17">
        <f t="shared" si="2656"/>
        <v>1.07</v>
      </c>
      <c r="G2199" s="18">
        <v>107</v>
      </c>
      <c r="H2199" s="19">
        <f t="shared" si="2463"/>
        <v>1.1000000000000001</v>
      </c>
      <c r="I2199" s="20">
        <f t="shared" si="2657"/>
        <v>110</v>
      </c>
      <c r="J2199" s="19">
        <v>345.62</v>
      </c>
      <c r="K2199" s="19">
        <f>2.14*(LOG(H2199,10))+0.2</f>
        <v>0.28858034623860168</v>
      </c>
      <c r="L2199" s="19">
        <f t="shared" ref="L2199" si="2658">10^K2199</f>
        <v>1.9434812104687251</v>
      </c>
      <c r="M2199" s="19">
        <f t="shared" ref="M2199" si="2659">L2199*40/1000</f>
        <v>7.7739248418749005E-2</v>
      </c>
      <c r="N2199" s="19">
        <f t="shared" ref="N2199" si="2660">0.923*L2199</f>
        <v>1.7938331572626334</v>
      </c>
      <c r="O2199" s="19">
        <f t="shared" ref="O2199:O2205" si="2661">N2199*40/1000</f>
        <v>7.1753326290505334E-2</v>
      </c>
      <c r="P2199" s="19">
        <f t="shared" ref="P2199:P2205" si="2662">M2199+O2199</f>
        <v>0.14949257470925434</v>
      </c>
      <c r="Q2199" s="19">
        <f t="shared" ref="Q2199" si="2663">L2199*0.48</f>
        <v>0.932870981024988</v>
      </c>
      <c r="R2199" s="19">
        <f t="shared" ref="R2199" si="2664">N2199*0.39</f>
        <v>0.69959493133242701</v>
      </c>
      <c r="S2199" s="19">
        <f t="shared" ref="S2199:S2205" si="2665">R2199+Q2199</f>
        <v>1.632465912357415</v>
      </c>
      <c r="T2199" s="19">
        <f t="shared" ref="T2199:T2205" si="2666">S2199*40/1000</f>
        <v>6.5298636494296597E-2</v>
      </c>
      <c r="U2199" s="21">
        <f t="shared" ref="U2199" si="2667">(L2199+N2199)</f>
        <v>3.7373143677313587</v>
      </c>
    </row>
    <row r="2200" spans="1:21" ht="16" hidden="1" thickBot="1" x14ac:dyDescent="0.25">
      <c r="A2200" s="14"/>
      <c r="B2200" s="15"/>
      <c r="C2200" s="16"/>
      <c r="D2200" s="16"/>
      <c r="E2200" s="17"/>
      <c r="F2200" s="17"/>
      <c r="G2200" s="18"/>
      <c r="H2200" s="19"/>
      <c r="I2200" s="20"/>
      <c r="J2200" s="19"/>
      <c r="K2200" s="19"/>
      <c r="L2200" s="19"/>
      <c r="M2200" s="19"/>
      <c r="N2200" s="19"/>
      <c r="O2200" s="19"/>
      <c r="P2200" s="19"/>
      <c r="Q2200" s="19"/>
      <c r="R2200" s="19"/>
      <c r="S2200" s="19"/>
      <c r="T2200" s="19"/>
      <c r="U2200" s="21"/>
    </row>
    <row r="2201" spans="1:21" ht="16" hidden="1" thickBot="1" x14ac:dyDescent="0.25">
      <c r="A2201" s="14"/>
      <c r="B2201" s="15"/>
      <c r="C2201" s="16"/>
      <c r="D2201" s="16"/>
      <c r="E2201" s="17"/>
      <c r="F2201" s="17"/>
      <c r="G2201" s="18"/>
      <c r="H2201" s="19"/>
      <c r="I2201" s="20"/>
      <c r="J2201" s="19"/>
      <c r="K2201" s="19"/>
      <c r="L2201" s="19"/>
      <c r="M2201" s="19"/>
      <c r="N2201" s="19"/>
      <c r="O2201" s="19"/>
      <c r="P2201" s="19"/>
      <c r="Q2201" s="19"/>
      <c r="R2201" s="19"/>
      <c r="S2201" s="19"/>
      <c r="T2201" s="19"/>
      <c r="U2201" s="21"/>
    </row>
    <row r="2202" spans="1:21" ht="16" hidden="1" thickBot="1" x14ac:dyDescent="0.25">
      <c r="A2202" s="23">
        <v>2017</v>
      </c>
      <c r="B2202" s="24" t="s">
        <v>45</v>
      </c>
      <c r="C2202" s="25" t="s">
        <v>22</v>
      </c>
      <c r="D2202" s="25" t="str">
        <f>A2202&amp;"_"&amp;B2202&amp;"_"&amp;C2202</f>
        <v>2017_2017 Sample Plot # 03_Avi</v>
      </c>
      <c r="E2202" s="26">
        <v>3.8</v>
      </c>
      <c r="F2202" s="26">
        <f t="shared" si="2656"/>
        <v>1.68</v>
      </c>
      <c r="G2202" s="27">
        <v>168</v>
      </c>
      <c r="H2202" s="28">
        <f t="shared" si="2463"/>
        <v>1.9</v>
      </c>
      <c r="I2202" s="29">
        <f t="shared" si="2657"/>
        <v>190</v>
      </c>
      <c r="J2202" s="28">
        <v>596.98</v>
      </c>
      <c r="K2202" s="28">
        <f>2.14*(LOG(H2202,10))+0.2</f>
        <v>0.79653270603905391</v>
      </c>
      <c r="L2202" s="28">
        <f t="shared" ref="L2202" si="2668">10^K2202</f>
        <v>6.2594000071024007</v>
      </c>
      <c r="M2202" s="28">
        <f t="shared" si="2622"/>
        <v>0.25037600028409601</v>
      </c>
      <c r="N2202" s="28">
        <f t="shared" ref="N2202" si="2669">0.923*L2202</f>
        <v>5.777426206555516</v>
      </c>
      <c r="O2202" s="28">
        <f t="shared" si="2661"/>
        <v>0.23109704826222066</v>
      </c>
      <c r="P2202" s="28">
        <f t="shared" si="2662"/>
        <v>0.48147304854631667</v>
      </c>
      <c r="Q2202" s="28">
        <f t="shared" si="2626"/>
        <v>3.0045120034091521</v>
      </c>
      <c r="R2202" s="28">
        <f t="shared" si="2627"/>
        <v>2.2531962205566511</v>
      </c>
      <c r="S2202" s="28">
        <f t="shared" si="2665"/>
        <v>5.2577082239658033</v>
      </c>
      <c r="T2202" s="28">
        <f t="shared" si="2666"/>
        <v>0.21030832895863213</v>
      </c>
      <c r="U2202" s="30">
        <f t="shared" si="2630"/>
        <v>12.036826213657918</v>
      </c>
    </row>
    <row r="2203" spans="1:21" ht="16" hidden="1" thickBot="1" x14ac:dyDescent="0.25">
      <c r="A2203" s="31"/>
      <c r="B2203" s="32"/>
      <c r="C2203" s="33"/>
      <c r="D2203" s="33"/>
      <c r="E2203" s="34"/>
      <c r="F2203" s="34"/>
      <c r="G2203" s="35"/>
      <c r="H2203" s="36"/>
      <c r="I2203" s="22"/>
      <c r="J2203" s="36"/>
      <c r="K2203" s="36"/>
      <c r="L2203" s="36"/>
      <c r="M2203" s="36"/>
      <c r="N2203" s="36"/>
      <c r="O2203" s="36"/>
      <c r="P2203" s="36"/>
      <c r="Q2203" s="36"/>
      <c r="R2203" s="36"/>
      <c r="S2203" s="36"/>
      <c r="T2203" s="36"/>
      <c r="U2203" s="37"/>
    </row>
    <row r="2204" spans="1:21" ht="16" hidden="1" thickBot="1" x14ac:dyDescent="0.25">
      <c r="A2204" s="14"/>
      <c r="B2204" s="15"/>
      <c r="C2204" s="16"/>
      <c r="D2204" s="16"/>
      <c r="E2204" s="17"/>
      <c r="F2204" s="17"/>
      <c r="G2204" s="18"/>
      <c r="H2204" s="19"/>
      <c r="I2204" s="20"/>
      <c r="J2204" s="19"/>
      <c r="K2204" s="19"/>
      <c r="L2204" s="19"/>
      <c r="M2204" s="19"/>
      <c r="N2204" s="19"/>
      <c r="O2204" s="19"/>
      <c r="P2204" s="19"/>
      <c r="Q2204" s="19"/>
      <c r="R2204" s="19"/>
      <c r="S2204" s="19"/>
      <c r="T2204" s="19"/>
      <c r="U2204" s="21"/>
    </row>
    <row r="2205" spans="1:21" ht="16" hidden="1" thickBot="1" x14ac:dyDescent="0.25">
      <c r="A2205" s="14">
        <v>2017</v>
      </c>
      <c r="B2205" s="15" t="s">
        <v>46</v>
      </c>
      <c r="C2205" s="16" t="s">
        <v>22</v>
      </c>
      <c r="D2205" s="16" t="str">
        <f>A2205&amp;"_"&amp;B2205&amp;"_"&amp;C2205</f>
        <v>2017_2017 Sample Plot # 04_Avi</v>
      </c>
      <c r="E2205" s="17">
        <v>1.4</v>
      </c>
      <c r="F2205" s="17">
        <f t="shared" si="2656"/>
        <v>0.2</v>
      </c>
      <c r="G2205" s="18">
        <v>20</v>
      </c>
      <c r="H2205" s="19">
        <f t="shared" ref="H2205:H2266" si="2670">I2205/100</f>
        <v>0.62</v>
      </c>
      <c r="I2205" s="20">
        <f t="shared" si="2657"/>
        <v>62</v>
      </c>
      <c r="J2205" s="19">
        <v>194.804</v>
      </c>
      <c r="K2205" s="19">
        <f>2.14*(LOG(H2205,10))+0.2</f>
        <v>-0.24428178447373666</v>
      </c>
      <c r="L2205" s="19">
        <f t="shared" ref="L2205" si="2671">10^K2205</f>
        <v>0.56979445102921722</v>
      </c>
      <c r="M2205" s="19">
        <f t="shared" si="2622"/>
        <v>2.2791778041168692E-2</v>
      </c>
      <c r="N2205" s="19">
        <f t="shared" ref="N2205" si="2672">0.923*L2205</f>
        <v>0.52592027829996757</v>
      </c>
      <c r="O2205" s="19">
        <f t="shared" si="2661"/>
        <v>2.1036811131998703E-2</v>
      </c>
      <c r="P2205" s="19">
        <f t="shared" si="2662"/>
        <v>4.3828589173167398E-2</v>
      </c>
      <c r="Q2205" s="19">
        <f t="shared" si="2626"/>
        <v>0.27350133649402425</v>
      </c>
      <c r="R2205" s="19">
        <f t="shared" si="2627"/>
        <v>0.20510890853698735</v>
      </c>
      <c r="S2205" s="19">
        <f t="shared" si="2665"/>
        <v>0.47861024503101157</v>
      </c>
      <c r="T2205" s="19">
        <f t="shared" si="2666"/>
        <v>1.9144409801240464E-2</v>
      </c>
      <c r="U2205" s="21">
        <f t="shared" si="2630"/>
        <v>1.0957147293291847</v>
      </c>
    </row>
    <row r="2206" spans="1:21" ht="16" hidden="1" thickBot="1" x14ac:dyDescent="0.25">
      <c r="A2206" s="14"/>
      <c r="B2206" s="15"/>
      <c r="C2206" s="16"/>
      <c r="D2206" s="16"/>
      <c r="E2206" s="17"/>
      <c r="F2206" s="17"/>
      <c r="G2206" s="18"/>
      <c r="H2206" s="19"/>
      <c r="I2206" s="20"/>
      <c r="J2206" s="19"/>
      <c r="K2206" s="19"/>
      <c r="L2206" s="19"/>
      <c r="M2206" s="19"/>
      <c r="N2206" s="19"/>
      <c r="O2206" s="19"/>
      <c r="P2206" s="19"/>
      <c r="Q2206" s="19"/>
      <c r="R2206" s="19"/>
      <c r="S2206" s="19"/>
      <c r="T2206" s="19"/>
      <c r="U2206" s="21"/>
    </row>
    <row r="2207" spans="1:21" ht="16" hidden="1" thickBot="1" x14ac:dyDescent="0.25">
      <c r="A2207" s="14">
        <v>2017</v>
      </c>
      <c r="B2207" s="15" t="s">
        <v>46</v>
      </c>
      <c r="C2207" s="16" t="s">
        <v>22</v>
      </c>
      <c r="D2207" s="16" t="str">
        <f>A2207&amp;"_"&amp;B2207&amp;"_"&amp;C2207</f>
        <v>2017_2017 Sample Plot # 04_Avi</v>
      </c>
      <c r="E2207" s="17">
        <v>5.0999999999999996</v>
      </c>
      <c r="F2207" s="17">
        <f t="shared" si="2656"/>
        <v>1.74</v>
      </c>
      <c r="G2207" s="18">
        <v>174</v>
      </c>
      <c r="H2207" s="19">
        <f t="shared" si="2670"/>
        <v>3.1</v>
      </c>
      <c r="I2207" s="20">
        <f t="shared" si="2657"/>
        <v>310</v>
      </c>
      <c r="J2207" s="19">
        <v>974.02</v>
      </c>
      <c r="K2207" s="19">
        <f>2.14*(LOG(H2207,10))+0.2</f>
        <v>1.2515140248053436</v>
      </c>
      <c r="L2207" s="19">
        <f t="shared" ref="L2207" si="2673">10^K2207</f>
        <v>17.844896146821355</v>
      </c>
      <c r="M2207" s="19">
        <f t="shared" ref="M2207" si="2674">L2207*40/1000</f>
        <v>0.71379584587285416</v>
      </c>
      <c r="N2207" s="19">
        <f t="shared" ref="N2207" si="2675">0.923*L2207</f>
        <v>16.470839143516113</v>
      </c>
      <c r="O2207" s="19">
        <f t="shared" ref="O2207" si="2676">N2207*40/1000</f>
        <v>0.65883356574064456</v>
      </c>
      <c r="P2207" s="19">
        <f t="shared" ref="P2207" si="2677">M2207+O2207</f>
        <v>1.3726294116134987</v>
      </c>
      <c r="Q2207" s="19">
        <f t="shared" ref="Q2207" si="2678">L2207*0.48</f>
        <v>8.5655501504742499</v>
      </c>
      <c r="R2207" s="19">
        <f t="shared" ref="R2207" si="2679">N2207*0.39</f>
        <v>6.4236272659712839</v>
      </c>
      <c r="S2207" s="19">
        <f t="shared" ref="S2207" si="2680">R2207+Q2207</f>
        <v>14.989177416445534</v>
      </c>
      <c r="T2207" s="19">
        <f t="shared" ref="T2207" si="2681">S2207*40/1000</f>
        <v>0.59956709665782137</v>
      </c>
      <c r="U2207" s="21">
        <f t="shared" ref="U2207" si="2682">(L2207+N2207)</f>
        <v>34.315735290337471</v>
      </c>
    </row>
    <row r="2208" spans="1:21" ht="16" hidden="1" thickBot="1" x14ac:dyDescent="0.25">
      <c r="A2208" s="14"/>
      <c r="B2208" s="15"/>
      <c r="C2208" s="16"/>
      <c r="D2208" s="16"/>
      <c r="E2208" s="17"/>
      <c r="F2208" s="17"/>
      <c r="G2208" s="18"/>
      <c r="H2208" s="19"/>
      <c r="I2208" s="20"/>
      <c r="J2208" s="19"/>
      <c r="K2208" s="19"/>
      <c r="L2208" s="19"/>
      <c r="M2208" s="19"/>
      <c r="N2208" s="19"/>
      <c r="O2208" s="19"/>
      <c r="P2208" s="19"/>
      <c r="Q2208" s="19"/>
      <c r="R2208" s="19"/>
      <c r="S2208" s="19"/>
      <c r="T2208" s="19"/>
      <c r="U2208" s="21"/>
    </row>
    <row r="2209" spans="1:21" ht="16" hidden="1" thickBot="1" x14ac:dyDescent="0.25">
      <c r="A2209" s="14">
        <v>2017</v>
      </c>
      <c r="B2209" s="15" t="s">
        <v>46</v>
      </c>
      <c r="C2209" s="16" t="s">
        <v>22</v>
      </c>
      <c r="D2209" s="16" t="str">
        <f>A2209&amp;"_"&amp;B2209&amp;"_"&amp;C2209</f>
        <v>2017_2017 Sample Plot # 04_Avi</v>
      </c>
      <c r="E2209" s="17">
        <v>3.2</v>
      </c>
      <c r="F2209" s="17">
        <f t="shared" si="2656"/>
        <v>1.22</v>
      </c>
      <c r="G2209" s="18">
        <v>122</v>
      </c>
      <c r="H2209" s="19">
        <f t="shared" si="2670"/>
        <v>1.4</v>
      </c>
      <c r="I2209" s="20">
        <f t="shared" si="2657"/>
        <v>140</v>
      </c>
      <c r="J2209" s="19">
        <v>439.88</v>
      </c>
      <c r="K2209" s="19">
        <f>2.14*(LOG(H2209,10))+0.2</f>
        <v>0.51271399635142934</v>
      </c>
      <c r="L2209" s="19">
        <f t="shared" ref="L2209" si="2683">10^K2209</f>
        <v>3.2562219261944847</v>
      </c>
      <c r="M2209" s="19">
        <f t="shared" ref="M2209" si="2684">L2209*40/1000</f>
        <v>0.13024887704777938</v>
      </c>
      <c r="N2209" s="19">
        <f t="shared" ref="N2209" si="2685">0.923*L2209</f>
        <v>3.0054928378775094</v>
      </c>
      <c r="O2209" s="19">
        <f t="shared" ref="O2209" si="2686">N2209*40/1000</f>
        <v>0.12021971351510038</v>
      </c>
      <c r="P2209" s="19">
        <f t="shared" ref="P2209" si="2687">M2209+O2209</f>
        <v>0.25046859056287973</v>
      </c>
      <c r="Q2209" s="19">
        <f t="shared" ref="Q2209" si="2688">L2209*0.48</f>
        <v>1.5629865245733525</v>
      </c>
      <c r="R2209" s="19">
        <f t="shared" ref="R2209" si="2689">N2209*0.39</f>
        <v>1.1721422067722287</v>
      </c>
      <c r="S2209" s="19">
        <f t="shared" ref="S2209" si="2690">R2209+Q2209</f>
        <v>2.735128731345581</v>
      </c>
      <c r="T2209" s="19">
        <f t="shared" ref="T2209" si="2691">S2209*40/1000</f>
        <v>0.10940514925382323</v>
      </c>
      <c r="U2209" s="21">
        <f t="shared" ref="U2209" si="2692">(L2209+N2209)</f>
        <v>6.2617147640719946</v>
      </c>
    </row>
    <row r="2210" spans="1:21" ht="16" hidden="1" thickBot="1" x14ac:dyDescent="0.25">
      <c r="A2210" s="14"/>
      <c r="B2210" s="15"/>
      <c r="C2210" s="16"/>
      <c r="D2210" s="16"/>
      <c r="E2210" s="17"/>
      <c r="F2210" s="17"/>
      <c r="G2210" s="18"/>
      <c r="H2210" s="19"/>
      <c r="I2210" s="20"/>
      <c r="J2210" s="19"/>
      <c r="K2210" s="19"/>
      <c r="L2210" s="19"/>
      <c r="M2210" s="19"/>
      <c r="N2210" s="19"/>
      <c r="O2210" s="19"/>
      <c r="P2210" s="19"/>
      <c r="Q2210" s="19"/>
      <c r="R2210" s="19"/>
      <c r="S2210" s="19"/>
      <c r="T2210" s="19"/>
      <c r="U2210" s="21"/>
    </row>
    <row r="2211" spans="1:21" ht="16" hidden="1" thickBot="1" x14ac:dyDescent="0.25">
      <c r="A2211" s="14">
        <v>2017</v>
      </c>
      <c r="B2211" s="15" t="s">
        <v>46</v>
      </c>
      <c r="C2211" s="16" t="s">
        <v>22</v>
      </c>
      <c r="D2211" s="16" t="str">
        <f>A2211&amp;"_"&amp;B2211&amp;"_"&amp;C2211</f>
        <v>2017_2017 Sample Plot # 04_Avi</v>
      </c>
      <c r="E2211" s="17">
        <v>4.4000000000000004</v>
      </c>
      <c r="F2211" s="17">
        <f t="shared" si="2656"/>
        <v>1.27</v>
      </c>
      <c r="G2211" s="18">
        <v>127</v>
      </c>
      <c r="H2211" s="19">
        <f t="shared" si="2670"/>
        <v>1.74</v>
      </c>
      <c r="I2211" s="20">
        <f t="shared" si="2657"/>
        <v>174</v>
      </c>
      <c r="J2211" s="19">
        <v>546.70799999999997</v>
      </c>
      <c r="K2211" s="19">
        <f>2.14*(LOG(H2211,10))+0.2</f>
        <v>0.71477539132476342</v>
      </c>
      <c r="L2211" s="19">
        <f t="shared" ref="L2211" si="2693">10^K2211</f>
        <v>5.1853179499136486</v>
      </c>
      <c r="M2211" s="19">
        <f t="shared" ref="M2211" si="2694">L2211*40/1000</f>
        <v>0.20741271799654595</v>
      </c>
      <c r="N2211" s="19">
        <f t="shared" ref="N2211" si="2695">0.923*L2211</f>
        <v>4.7860484677702981</v>
      </c>
      <c r="O2211" s="19">
        <f t="shared" ref="O2211" si="2696">N2211*40/1000</f>
        <v>0.19144193871081194</v>
      </c>
      <c r="P2211" s="19">
        <f t="shared" ref="P2211" si="2697">M2211+O2211</f>
        <v>0.39885465670735787</v>
      </c>
      <c r="Q2211" s="19">
        <f t="shared" ref="Q2211" si="2698">L2211*0.48</f>
        <v>2.4889526159585511</v>
      </c>
      <c r="R2211" s="19">
        <f t="shared" ref="R2211" si="2699">N2211*0.39</f>
        <v>1.8665589024304163</v>
      </c>
      <c r="S2211" s="19">
        <f t="shared" ref="S2211" si="2700">R2211+Q2211</f>
        <v>4.3555115183889672</v>
      </c>
      <c r="T2211" s="19">
        <f t="shared" ref="T2211" si="2701">S2211*40/1000</f>
        <v>0.17422046073555866</v>
      </c>
      <c r="U2211" s="21">
        <f t="shared" ref="U2211" si="2702">(L2211+N2211)</f>
        <v>9.9713664176839458</v>
      </c>
    </row>
    <row r="2212" spans="1:21" ht="16" hidden="1" thickBot="1" x14ac:dyDescent="0.25">
      <c r="A2212" s="14"/>
      <c r="B2212" s="15"/>
      <c r="C2212" s="16"/>
      <c r="D2212" s="16"/>
      <c r="E2212" s="17"/>
      <c r="F2212" s="17"/>
      <c r="G2212" s="18"/>
      <c r="H2212" s="19"/>
      <c r="I2212" s="20"/>
      <c r="J2212" s="19"/>
      <c r="K2212" s="19"/>
      <c r="L2212" s="19"/>
      <c r="M2212" s="19"/>
      <c r="N2212" s="19"/>
      <c r="O2212" s="19"/>
      <c r="P2212" s="19"/>
      <c r="Q2212" s="19"/>
      <c r="R2212" s="19"/>
      <c r="S2212" s="19"/>
      <c r="T2212" s="19"/>
      <c r="U2212" s="21"/>
    </row>
    <row r="2213" spans="1:21" ht="16" hidden="1" thickBot="1" x14ac:dyDescent="0.25">
      <c r="A2213" s="14">
        <v>2017</v>
      </c>
      <c r="B2213" s="15" t="s">
        <v>46</v>
      </c>
      <c r="C2213" s="16" t="s">
        <v>22</v>
      </c>
      <c r="D2213" s="16" t="str">
        <f>A2213&amp;"_"&amp;B2213&amp;"_"&amp;C2213</f>
        <v>2017_2017 Sample Plot # 04_Avi</v>
      </c>
      <c r="E2213" s="17">
        <v>2.4</v>
      </c>
      <c r="F2213" s="17">
        <f t="shared" si="2656"/>
        <v>1.05</v>
      </c>
      <c r="G2213" s="18">
        <v>105</v>
      </c>
      <c r="H2213" s="19">
        <f t="shared" si="2670"/>
        <v>1.1499999999999999</v>
      </c>
      <c r="I2213" s="20">
        <f t="shared" si="2657"/>
        <v>115</v>
      </c>
      <c r="J2213" s="19">
        <v>361.33</v>
      </c>
      <c r="K2213" s="19">
        <f t="shared" ref="K2213:K2214" si="2703">2.14*(LOG(H2213,10))+0.2</f>
        <v>0.32989337835672894</v>
      </c>
      <c r="L2213" s="19">
        <f t="shared" ref="L2213:L2214" si="2704">10^K2213</f>
        <v>2.1374372726759301</v>
      </c>
      <c r="M2213" s="19">
        <f t="shared" ref="M2213:M2214" si="2705">L2213*40/1000</f>
        <v>8.5497490907037205E-2</v>
      </c>
      <c r="N2213" s="19">
        <f t="shared" ref="N2213:N2214" si="2706">0.923*L2213</f>
        <v>1.9728546026798837</v>
      </c>
      <c r="O2213" s="19">
        <f t="shared" ref="O2213:O2267" si="2707">N2213*40/1000</f>
        <v>7.8914184107195348E-2</v>
      </c>
      <c r="P2213" s="19">
        <f t="shared" ref="P2213:P2267" si="2708">M2213+O2213</f>
        <v>0.16441167501423254</v>
      </c>
      <c r="Q2213" s="19">
        <f t="shared" ref="Q2213:Q2214" si="2709">L2213*0.48</f>
        <v>1.0259698908844463</v>
      </c>
      <c r="R2213" s="19">
        <f t="shared" ref="R2213:R2267" si="2710">N2213*0.39</f>
        <v>0.76941329504515465</v>
      </c>
      <c r="S2213" s="19">
        <f t="shared" ref="S2213:S2267" si="2711">R2213+Q2213</f>
        <v>1.795383185929601</v>
      </c>
      <c r="T2213" s="19">
        <f t="shared" ref="T2213:T2267" si="2712">S2213*40/1000</f>
        <v>7.1815327437184037E-2</v>
      </c>
      <c r="U2213" s="21">
        <f t="shared" ref="U2213:U2214" si="2713">(L2213+N2213)</f>
        <v>4.1102918753558138</v>
      </c>
    </row>
    <row r="2214" spans="1:21" ht="16" hidden="1" thickBot="1" x14ac:dyDescent="0.25">
      <c r="A2214" s="14">
        <v>2017</v>
      </c>
      <c r="B2214" s="15" t="s">
        <v>46</v>
      </c>
      <c r="C2214" s="16" t="s">
        <v>22</v>
      </c>
      <c r="D2214" s="16" t="str">
        <f>A2214&amp;"_"&amp;B2214&amp;"_"&amp;C2214</f>
        <v>2017_2017 Sample Plot # 04_Avi</v>
      </c>
      <c r="E2214" s="17">
        <v>1.2</v>
      </c>
      <c r="F2214" s="17">
        <f t="shared" si="2656"/>
        <v>0.8</v>
      </c>
      <c r="G2214" s="18">
        <v>80</v>
      </c>
      <c r="H2214" s="19">
        <f t="shared" si="2670"/>
        <v>0.64</v>
      </c>
      <c r="I2214" s="20">
        <f t="shared" si="2657"/>
        <v>64</v>
      </c>
      <c r="J2214" s="19">
        <v>201.08799999999999</v>
      </c>
      <c r="K2214" s="19">
        <f t="shared" si="2703"/>
        <v>-0.21477485567448135</v>
      </c>
      <c r="L2214" s="19">
        <f t="shared" si="2704"/>
        <v>0.60985297160313745</v>
      </c>
      <c r="M2214" s="19">
        <f t="shared" si="2705"/>
        <v>2.43941188641255E-2</v>
      </c>
      <c r="N2214" s="19">
        <f t="shared" si="2706"/>
        <v>0.56289429278969594</v>
      </c>
      <c r="O2214" s="19">
        <f t="shared" si="2707"/>
        <v>2.2515771711587838E-2</v>
      </c>
      <c r="P2214" s="19">
        <f t="shared" si="2708"/>
        <v>4.6909890575713334E-2</v>
      </c>
      <c r="Q2214" s="19">
        <f t="shared" si="2709"/>
        <v>0.29272942636950594</v>
      </c>
      <c r="R2214" s="19">
        <f t="shared" si="2710"/>
        <v>0.21952877418798142</v>
      </c>
      <c r="S2214" s="19">
        <f t="shared" si="2711"/>
        <v>0.51225820055748739</v>
      </c>
      <c r="T2214" s="19">
        <f t="shared" si="2712"/>
        <v>2.0490328022299494E-2</v>
      </c>
      <c r="U2214" s="21">
        <f t="shared" si="2713"/>
        <v>1.1727472643928334</v>
      </c>
    </row>
    <row r="2215" spans="1:21" ht="16" hidden="1" thickBot="1" x14ac:dyDescent="0.25">
      <c r="A2215" s="14"/>
      <c r="B2215" s="15"/>
      <c r="C2215" s="16"/>
      <c r="D2215" s="16"/>
      <c r="E2215" s="17"/>
      <c r="F2215" s="17"/>
      <c r="G2215" s="18"/>
      <c r="H2215" s="19"/>
      <c r="I2215" s="20"/>
      <c r="J2215" s="19"/>
      <c r="K2215" s="19"/>
      <c r="L2215" s="19"/>
      <c r="M2215" s="19"/>
      <c r="N2215" s="19"/>
      <c r="O2215" s="19"/>
      <c r="P2215" s="19"/>
      <c r="Q2215" s="19"/>
      <c r="R2215" s="19"/>
      <c r="S2215" s="19"/>
      <c r="T2215" s="19"/>
      <c r="U2215" s="21"/>
    </row>
    <row r="2216" spans="1:21" ht="16" hidden="1" thickBot="1" x14ac:dyDescent="0.25">
      <c r="A2216" s="14"/>
      <c r="B2216" s="15"/>
      <c r="C2216" s="16"/>
      <c r="D2216" s="16"/>
      <c r="E2216" s="17"/>
      <c r="F2216" s="17"/>
      <c r="G2216" s="18"/>
      <c r="H2216" s="19"/>
      <c r="I2216" s="20"/>
      <c r="J2216" s="19"/>
      <c r="K2216" s="19"/>
      <c r="L2216" s="19"/>
      <c r="M2216" s="19"/>
      <c r="N2216" s="19"/>
      <c r="O2216" s="19"/>
      <c r="P2216" s="19"/>
      <c r="Q2216" s="19"/>
      <c r="R2216" s="19"/>
      <c r="S2216" s="19"/>
      <c r="T2216" s="19"/>
      <c r="U2216" s="21"/>
    </row>
    <row r="2217" spans="1:21" ht="16" hidden="1" thickBot="1" x14ac:dyDescent="0.25">
      <c r="A2217" s="14">
        <v>2017</v>
      </c>
      <c r="B2217" s="15" t="s">
        <v>46</v>
      </c>
      <c r="C2217" s="16" t="s">
        <v>22</v>
      </c>
      <c r="D2217" s="16" t="str">
        <f>A2217&amp;"_"&amp;B2217&amp;"_"&amp;C2217</f>
        <v>2017_2017 Sample Plot # 04_Avi</v>
      </c>
      <c r="E2217" s="17">
        <v>1.6</v>
      </c>
      <c r="F2217" s="17">
        <f t="shared" si="2656"/>
        <v>0.74</v>
      </c>
      <c r="G2217" s="18">
        <v>74</v>
      </c>
      <c r="H2217" s="19">
        <f t="shared" si="2670"/>
        <v>0.62</v>
      </c>
      <c r="I2217" s="20">
        <f t="shared" si="2657"/>
        <v>62</v>
      </c>
      <c r="J2217" s="19">
        <v>194.804</v>
      </c>
      <c r="K2217" s="19">
        <f t="shared" ref="K2217:K2218" si="2714">2.14*(LOG(H2217,10))+0.2</f>
        <v>-0.24428178447373666</v>
      </c>
      <c r="L2217" s="19">
        <f t="shared" ref="L2217:L2218" si="2715">10^K2217</f>
        <v>0.56979445102921722</v>
      </c>
      <c r="M2217" s="19">
        <f t="shared" si="2622"/>
        <v>2.2791778041168692E-2</v>
      </c>
      <c r="N2217" s="19">
        <f t="shared" ref="N2217:N2218" si="2716">0.923*L2217</f>
        <v>0.52592027829996757</v>
      </c>
      <c r="O2217" s="19">
        <f t="shared" si="2707"/>
        <v>2.1036811131998703E-2</v>
      </c>
      <c r="P2217" s="19">
        <f t="shared" si="2708"/>
        <v>4.3828589173167398E-2</v>
      </c>
      <c r="Q2217" s="19">
        <f t="shared" si="2626"/>
        <v>0.27350133649402425</v>
      </c>
      <c r="R2217" s="19">
        <f t="shared" si="2710"/>
        <v>0.20510890853698735</v>
      </c>
      <c r="S2217" s="19">
        <f t="shared" si="2711"/>
        <v>0.47861024503101157</v>
      </c>
      <c r="T2217" s="19">
        <f t="shared" si="2712"/>
        <v>1.9144409801240464E-2</v>
      </c>
      <c r="U2217" s="21">
        <f t="shared" si="2630"/>
        <v>1.0957147293291847</v>
      </c>
    </row>
    <row r="2218" spans="1:21" ht="16" hidden="1" thickBot="1" x14ac:dyDescent="0.25">
      <c r="A2218" s="14">
        <v>2017</v>
      </c>
      <c r="B2218" s="15" t="s">
        <v>46</v>
      </c>
      <c r="C2218" s="16" t="s">
        <v>22</v>
      </c>
      <c r="D2218" s="16" t="str">
        <f>A2218&amp;"_"&amp;B2218&amp;"_"&amp;C2218</f>
        <v>2017_2017 Sample Plot # 04_Avi</v>
      </c>
      <c r="E2218" s="17">
        <v>4.7</v>
      </c>
      <c r="F2218" s="17">
        <f t="shared" si="2656"/>
        <v>1.32</v>
      </c>
      <c r="G2218" s="18">
        <v>132</v>
      </c>
      <c r="H2218" s="19">
        <f t="shared" si="2670"/>
        <v>2.0499999999999998</v>
      </c>
      <c r="I2218" s="20">
        <f t="shared" si="2657"/>
        <v>205</v>
      </c>
      <c r="J2218" s="19">
        <v>644.11</v>
      </c>
      <c r="K2218" s="19">
        <f t="shared" si="2714"/>
        <v>0.86715326265931414</v>
      </c>
      <c r="L2218" s="19">
        <f t="shared" si="2715"/>
        <v>7.3646695105959488</v>
      </c>
      <c r="M2218" s="19">
        <f t="shared" si="2622"/>
        <v>0.2945867804238379</v>
      </c>
      <c r="N2218" s="19">
        <f t="shared" si="2716"/>
        <v>6.797589958280061</v>
      </c>
      <c r="O2218" s="19">
        <f t="shared" si="2707"/>
        <v>0.27190359833120242</v>
      </c>
      <c r="P2218" s="19">
        <f t="shared" si="2708"/>
        <v>0.56649037875504038</v>
      </c>
      <c r="Q2218" s="19">
        <f t="shared" si="2626"/>
        <v>3.5350413650860553</v>
      </c>
      <c r="R2218" s="19">
        <f t="shared" si="2710"/>
        <v>2.6510600837292237</v>
      </c>
      <c r="S2218" s="19">
        <f t="shared" si="2711"/>
        <v>6.186101448815279</v>
      </c>
      <c r="T2218" s="19">
        <f t="shared" si="2712"/>
        <v>0.24744405795261115</v>
      </c>
      <c r="U2218" s="21">
        <f t="shared" si="2630"/>
        <v>14.162259468876009</v>
      </c>
    </row>
    <row r="2219" spans="1:21" ht="16" hidden="1" thickBot="1" x14ac:dyDescent="0.25">
      <c r="A2219" s="14"/>
      <c r="B2219" s="15"/>
      <c r="C2219" s="16"/>
      <c r="D2219" s="16"/>
      <c r="E2219" s="17"/>
      <c r="F2219" s="17"/>
      <c r="G2219" s="18"/>
      <c r="H2219" s="19"/>
      <c r="I2219" s="20"/>
      <c r="J2219" s="19"/>
      <c r="K2219" s="19"/>
      <c r="L2219" s="19"/>
      <c r="M2219" s="19"/>
      <c r="N2219" s="19"/>
      <c r="O2219" s="19"/>
      <c r="P2219" s="19"/>
      <c r="Q2219" s="19"/>
      <c r="R2219" s="19"/>
      <c r="S2219" s="19"/>
      <c r="T2219" s="19"/>
      <c r="U2219" s="21"/>
    </row>
    <row r="2220" spans="1:21" ht="16" hidden="1" thickBot="1" x14ac:dyDescent="0.25">
      <c r="A2220" s="14">
        <v>2017</v>
      </c>
      <c r="B2220" s="15" t="s">
        <v>46</v>
      </c>
      <c r="C2220" s="16" t="s">
        <v>22</v>
      </c>
      <c r="D2220" s="16" t="str">
        <f>A2220&amp;"_"&amp;B2220&amp;"_"&amp;C2220</f>
        <v>2017_2017 Sample Plot # 04_Avi</v>
      </c>
      <c r="E2220" s="17">
        <v>2.4</v>
      </c>
      <c r="F2220" s="17">
        <f t="shared" si="2656"/>
        <v>0.67</v>
      </c>
      <c r="G2220" s="18">
        <v>67</v>
      </c>
      <c r="H2220" s="19">
        <f t="shared" si="2670"/>
        <v>0.9</v>
      </c>
      <c r="I2220" s="20">
        <f t="shared" si="2657"/>
        <v>90</v>
      </c>
      <c r="J2220" s="19">
        <v>282.77999999999997</v>
      </c>
      <c r="K2220" s="19">
        <f>2.14*(LOG(H2220,10))+0.2</f>
        <v>0.10207897020015526</v>
      </c>
      <c r="L2220" s="19">
        <f t="shared" ref="L2220" si="2717">10^K2220</f>
        <v>1.2649663424809117</v>
      </c>
      <c r="M2220" s="19">
        <f t="shared" ref="M2220" si="2718">L2220*40/1000</f>
        <v>5.0598653699236468E-2</v>
      </c>
      <c r="N2220" s="19">
        <f t="shared" ref="N2220" si="2719">0.923*L2220</f>
        <v>1.1675639341098816</v>
      </c>
      <c r="O2220" s="19">
        <f t="shared" ref="O2220" si="2720">N2220*40/1000</f>
        <v>4.6702557364395263E-2</v>
      </c>
      <c r="P2220" s="19">
        <f t="shared" ref="P2220" si="2721">M2220+O2220</f>
        <v>9.7301211063631737E-2</v>
      </c>
      <c r="Q2220" s="19">
        <f t="shared" ref="Q2220" si="2722">L2220*0.48</f>
        <v>0.60718384439083761</v>
      </c>
      <c r="R2220" s="19">
        <f t="shared" ref="R2220" si="2723">N2220*0.39</f>
        <v>0.45534993430285381</v>
      </c>
      <c r="S2220" s="19">
        <f t="shared" ref="S2220" si="2724">R2220+Q2220</f>
        <v>1.0625337786936915</v>
      </c>
      <c r="T2220" s="19">
        <f t="shared" ref="T2220" si="2725">S2220*40/1000</f>
        <v>4.2501351147747654E-2</v>
      </c>
      <c r="U2220" s="21">
        <f t="shared" ref="U2220" si="2726">(L2220+N2220)</f>
        <v>2.4325302765907932</v>
      </c>
    </row>
    <row r="2221" spans="1:21" ht="16" hidden="1" thickBot="1" x14ac:dyDescent="0.25">
      <c r="A2221" s="14"/>
      <c r="B2221" s="15"/>
      <c r="C2221" s="16"/>
      <c r="D2221" s="16"/>
      <c r="E2221" s="17"/>
      <c r="F2221" s="17"/>
      <c r="G2221" s="18"/>
      <c r="H2221" s="19"/>
      <c r="I2221" s="20"/>
      <c r="J2221" s="19"/>
      <c r="K2221" s="19"/>
      <c r="L2221" s="19"/>
      <c r="M2221" s="19"/>
      <c r="N2221" s="19"/>
      <c r="O2221" s="19"/>
      <c r="P2221" s="19"/>
      <c r="Q2221" s="19"/>
      <c r="R2221" s="19"/>
      <c r="S2221" s="19"/>
      <c r="T2221" s="19"/>
      <c r="U2221" s="21"/>
    </row>
    <row r="2222" spans="1:21" ht="16" hidden="1" thickBot="1" x14ac:dyDescent="0.25">
      <c r="A2222" s="14"/>
      <c r="B2222" s="15"/>
      <c r="C2222" s="16"/>
      <c r="D2222" s="16"/>
      <c r="E2222" s="17"/>
      <c r="F2222" s="17"/>
      <c r="G2222" s="18"/>
      <c r="H2222" s="19"/>
      <c r="I2222" s="20"/>
      <c r="J2222" s="19"/>
      <c r="K2222" s="19"/>
      <c r="L2222" s="19"/>
      <c r="M2222" s="19"/>
      <c r="N2222" s="19"/>
      <c r="O2222" s="19"/>
      <c r="P2222" s="19"/>
      <c r="Q2222" s="19"/>
      <c r="R2222" s="19"/>
      <c r="S2222" s="19"/>
      <c r="T2222" s="19"/>
      <c r="U2222" s="21"/>
    </row>
    <row r="2223" spans="1:21" ht="16" hidden="1" thickBot="1" x14ac:dyDescent="0.25">
      <c r="A2223" s="14">
        <v>2017</v>
      </c>
      <c r="B2223" s="15" t="s">
        <v>46</v>
      </c>
      <c r="C2223" s="16" t="s">
        <v>22</v>
      </c>
      <c r="D2223" s="16" t="str">
        <f>A2223&amp;"_"&amp;B2223&amp;"_"&amp;C2223</f>
        <v>2017_2017 Sample Plot # 04_Avi</v>
      </c>
      <c r="E2223" s="17">
        <v>2.8</v>
      </c>
      <c r="F2223" s="17">
        <f t="shared" si="2656"/>
        <v>0.72</v>
      </c>
      <c r="G2223" s="18">
        <v>72</v>
      </c>
      <c r="H2223" s="19">
        <f t="shared" si="2670"/>
        <v>1.34</v>
      </c>
      <c r="I2223" s="20">
        <f t="shared" si="2657"/>
        <v>134</v>
      </c>
      <c r="J2223" s="19">
        <v>421.02799999999996</v>
      </c>
      <c r="K2223" s="19">
        <f>2.14*(LOG(H2223,10))+0.2</f>
        <v>0.47200426850068838</v>
      </c>
      <c r="L2223" s="19">
        <f t="shared" ref="L2223" si="2727">10^K2223</f>
        <v>2.9648605297679951</v>
      </c>
      <c r="M2223" s="19">
        <f t="shared" si="2622"/>
        <v>0.11859442119071981</v>
      </c>
      <c r="N2223" s="19">
        <f t="shared" ref="N2223" si="2728">0.923*L2223</f>
        <v>2.7365662689758596</v>
      </c>
      <c r="O2223" s="19">
        <f t="shared" si="2707"/>
        <v>0.10946265075903439</v>
      </c>
      <c r="P2223" s="19">
        <f t="shared" si="2708"/>
        <v>0.22805707194975419</v>
      </c>
      <c r="Q2223" s="19">
        <f t="shared" si="2626"/>
        <v>1.4231330542886376</v>
      </c>
      <c r="R2223" s="19">
        <f t="shared" si="2710"/>
        <v>1.0672608449005854</v>
      </c>
      <c r="S2223" s="19">
        <f t="shared" si="2711"/>
        <v>2.4903938991892227</v>
      </c>
      <c r="T2223" s="19">
        <f t="shared" si="2712"/>
        <v>9.96157559675689E-2</v>
      </c>
      <c r="U2223" s="21">
        <f t="shared" si="2630"/>
        <v>5.7014267987438547</v>
      </c>
    </row>
    <row r="2224" spans="1:21" ht="16" hidden="1" thickBot="1" x14ac:dyDescent="0.25">
      <c r="A2224" s="14"/>
      <c r="B2224" s="15"/>
      <c r="C2224" s="16"/>
      <c r="D2224" s="16"/>
      <c r="E2224" s="17"/>
      <c r="F2224" s="17"/>
      <c r="G2224" s="18"/>
      <c r="H2224" s="19"/>
      <c r="I2224" s="20"/>
      <c r="J2224" s="19"/>
      <c r="K2224" s="19"/>
      <c r="L2224" s="19"/>
      <c r="M2224" s="19"/>
      <c r="N2224" s="19"/>
      <c r="O2224" s="19"/>
      <c r="P2224" s="19"/>
      <c r="Q2224" s="19"/>
      <c r="R2224" s="19"/>
      <c r="S2224" s="19"/>
      <c r="T2224" s="19"/>
      <c r="U2224" s="21"/>
    </row>
    <row r="2225" spans="1:21" ht="16" hidden="1" thickBot="1" x14ac:dyDescent="0.25">
      <c r="A2225" s="14"/>
      <c r="B2225" s="15"/>
      <c r="C2225" s="16"/>
      <c r="D2225" s="16"/>
      <c r="E2225" s="17"/>
      <c r="F2225" s="17"/>
      <c r="G2225" s="18"/>
      <c r="H2225" s="19"/>
      <c r="I2225" s="20"/>
      <c r="J2225" s="19"/>
      <c r="K2225" s="19"/>
      <c r="L2225" s="19"/>
      <c r="M2225" s="19"/>
      <c r="N2225" s="19"/>
      <c r="O2225" s="19"/>
      <c r="P2225" s="19"/>
      <c r="Q2225" s="19"/>
      <c r="R2225" s="19"/>
      <c r="S2225" s="19"/>
      <c r="T2225" s="19"/>
      <c r="U2225" s="21"/>
    </row>
    <row r="2226" spans="1:21" ht="16" hidden="1" thickBot="1" x14ac:dyDescent="0.25">
      <c r="A2226" s="14"/>
      <c r="B2226" s="15"/>
      <c r="C2226" s="16"/>
      <c r="D2226" s="16"/>
      <c r="E2226" s="17"/>
      <c r="F2226" s="17"/>
      <c r="G2226" s="18"/>
      <c r="H2226" s="19"/>
      <c r="I2226" s="20"/>
      <c r="J2226" s="19"/>
      <c r="K2226" s="19"/>
      <c r="L2226" s="19"/>
      <c r="M2226" s="19"/>
      <c r="N2226" s="19"/>
      <c r="O2226" s="19"/>
      <c r="P2226" s="19"/>
      <c r="Q2226" s="19"/>
      <c r="R2226" s="19"/>
      <c r="S2226" s="19"/>
      <c r="T2226" s="19"/>
      <c r="U2226" s="21"/>
    </row>
    <row r="2227" spans="1:21" ht="16" hidden="1" thickBot="1" x14ac:dyDescent="0.25">
      <c r="A2227" s="14"/>
      <c r="B2227" s="15"/>
      <c r="C2227" s="16"/>
      <c r="D2227" s="16"/>
      <c r="E2227" s="17"/>
      <c r="F2227" s="17"/>
      <c r="G2227" s="18"/>
      <c r="H2227" s="19"/>
      <c r="I2227" s="20"/>
      <c r="J2227" s="19"/>
      <c r="K2227" s="19"/>
      <c r="L2227" s="19"/>
      <c r="M2227" s="19"/>
      <c r="N2227" s="19"/>
      <c r="O2227" s="19"/>
      <c r="P2227" s="19"/>
      <c r="Q2227" s="19"/>
      <c r="R2227" s="19"/>
      <c r="S2227" s="19"/>
      <c r="T2227" s="19"/>
      <c r="U2227" s="21"/>
    </row>
    <row r="2228" spans="1:21" ht="16" hidden="1" thickBot="1" x14ac:dyDescent="0.25">
      <c r="A2228" s="14">
        <v>2017</v>
      </c>
      <c r="B2228" s="15" t="s">
        <v>46</v>
      </c>
      <c r="C2228" s="16" t="s">
        <v>22</v>
      </c>
      <c r="D2228" s="16" t="str">
        <f>A2228&amp;"_"&amp;B2228&amp;"_"&amp;C2228</f>
        <v>2017_2017 Sample Plot # 04_Avi</v>
      </c>
      <c r="E2228" s="17">
        <v>3.7</v>
      </c>
      <c r="F2228" s="17">
        <f t="shared" si="2656"/>
        <v>0.94</v>
      </c>
      <c r="G2228" s="18">
        <v>94</v>
      </c>
      <c r="H2228" s="19">
        <f t="shared" si="2670"/>
        <v>1.27</v>
      </c>
      <c r="I2228" s="20">
        <f t="shared" si="2657"/>
        <v>127</v>
      </c>
      <c r="J2228" s="19">
        <v>399.03399999999999</v>
      </c>
      <c r="K2228" s="19">
        <f t="shared" ref="K2228:K2229" si="2729">2.14*(LOG(H2228,10))+0.2</f>
        <v>0.42213996284574773</v>
      </c>
      <c r="L2228" s="19">
        <f t="shared" ref="L2228:L2229" si="2730">10^K2228</f>
        <v>2.6432604804414224</v>
      </c>
      <c r="M2228" s="19">
        <f t="shared" si="2622"/>
        <v>0.1057304192176569</v>
      </c>
      <c r="N2228" s="19">
        <f t="shared" ref="N2228:N2229" si="2731">0.923*L2228</f>
        <v>2.4397294234474329</v>
      </c>
      <c r="O2228" s="19">
        <f t="shared" si="2707"/>
        <v>9.7589176937897315E-2</v>
      </c>
      <c r="P2228" s="19">
        <f t="shared" si="2708"/>
        <v>0.20331959615555423</v>
      </c>
      <c r="Q2228" s="19">
        <f t="shared" si="2626"/>
        <v>1.2687650306118827</v>
      </c>
      <c r="R2228" s="19">
        <f t="shared" si="2710"/>
        <v>0.95149447514449892</v>
      </c>
      <c r="S2228" s="19">
        <f t="shared" si="2711"/>
        <v>2.2202595057563816</v>
      </c>
      <c r="T2228" s="19">
        <f t="shared" si="2712"/>
        <v>8.8810380230255268E-2</v>
      </c>
      <c r="U2228" s="21">
        <f t="shared" si="2630"/>
        <v>5.0829899038888549</v>
      </c>
    </row>
    <row r="2229" spans="1:21" ht="16" hidden="1" thickBot="1" x14ac:dyDescent="0.25">
      <c r="A2229" s="14">
        <v>2017</v>
      </c>
      <c r="B2229" s="15" t="s">
        <v>46</v>
      </c>
      <c r="C2229" s="16" t="s">
        <v>22</v>
      </c>
      <c r="D2229" s="16" t="str">
        <f>A2229&amp;"_"&amp;B2229&amp;"_"&amp;C2229</f>
        <v>2017_2017 Sample Plot # 04_Avi</v>
      </c>
      <c r="E2229" s="17">
        <v>1.8</v>
      </c>
      <c r="F2229" s="17">
        <f t="shared" si="2656"/>
        <v>0.84</v>
      </c>
      <c r="G2229" s="18">
        <v>84</v>
      </c>
      <c r="H2229" s="19">
        <f t="shared" si="2670"/>
        <v>0.98</v>
      </c>
      <c r="I2229" s="20">
        <f t="shared" si="2657"/>
        <v>98</v>
      </c>
      <c r="J2229" s="19">
        <v>307.916</v>
      </c>
      <c r="K2229" s="19">
        <f t="shared" si="2729"/>
        <v>0.18122380198193899</v>
      </c>
      <c r="L2229" s="19">
        <f t="shared" si="2730"/>
        <v>1.517832340035735</v>
      </c>
      <c r="M2229" s="19">
        <f t="shared" si="2622"/>
        <v>6.0713293601429401E-2</v>
      </c>
      <c r="N2229" s="19">
        <f t="shared" si="2731"/>
        <v>1.4009592498529835</v>
      </c>
      <c r="O2229" s="19">
        <f t="shared" si="2707"/>
        <v>5.6038369994119333E-2</v>
      </c>
      <c r="P2229" s="19">
        <f t="shared" si="2708"/>
        <v>0.11675166359554873</v>
      </c>
      <c r="Q2229" s="19">
        <f t="shared" si="2626"/>
        <v>0.72855952321715278</v>
      </c>
      <c r="R2229" s="19">
        <f t="shared" si="2710"/>
        <v>0.54637410744266357</v>
      </c>
      <c r="S2229" s="19">
        <f t="shared" si="2711"/>
        <v>1.2749336306598162</v>
      </c>
      <c r="T2229" s="19">
        <f t="shared" si="2712"/>
        <v>5.0997345226392654E-2</v>
      </c>
      <c r="U2229" s="21">
        <f t="shared" si="2630"/>
        <v>2.9187915898887185</v>
      </c>
    </row>
    <row r="2230" spans="1:21" ht="16" hidden="1" thickBot="1" x14ac:dyDescent="0.25">
      <c r="A2230" s="14"/>
      <c r="B2230" s="15"/>
      <c r="C2230" s="16"/>
      <c r="D2230" s="16"/>
      <c r="E2230" s="17"/>
      <c r="F2230" s="17"/>
      <c r="G2230" s="18"/>
      <c r="H2230" s="19"/>
      <c r="I2230" s="20"/>
      <c r="J2230" s="19"/>
      <c r="K2230" s="19"/>
      <c r="L2230" s="19"/>
      <c r="M2230" s="19"/>
      <c r="N2230" s="19"/>
      <c r="O2230" s="19"/>
      <c r="P2230" s="19"/>
      <c r="Q2230" s="19"/>
      <c r="R2230" s="19"/>
      <c r="S2230" s="19"/>
      <c r="T2230" s="19"/>
      <c r="U2230" s="21"/>
    </row>
    <row r="2231" spans="1:21" ht="16" hidden="1" thickBot="1" x14ac:dyDescent="0.25">
      <c r="A2231" s="14">
        <v>2017</v>
      </c>
      <c r="B2231" s="15" t="s">
        <v>46</v>
      </c>
      <c r="C2231" s="16" t="s">
        <v>22</v>
      </c>
      <c r="D2231" s="16" t="str">
        <f>A2231&amp;"_"&amp;B2231&amp;"_"&amp;C2231</f>
        <v>2017_2017 Sample Plot # 04_Avi</v>
      </c>
      <c r="E2231" s="17">
        <v>3.8</v>
      </c>
      <c r="F2231" s="17">
        <f t="shared" si="2656"/>
        <v>1.64</v>
      </c>
      <c r="G2231" s="18">
        <v>164</v>
      </c>
      <c r="H2231" s="19">
        <f t="shared" si="2670"/>
        <v>2.23</v>
      </c>
      <c r="I2231" s="20">
        <f t="shared" si="2657"/>
        <v>223</v>
      </c>
      <c r="J2231" s="19">
        <v>700.66599999999994</v>
      </c>
      <c r="K2231" s="19">
        <f t="shared" ref="K2231:K2232" si="2732">2.14*(LOG(H2231,10))+0.2</f>
        <v>0.94537240692306379</v>
      </c>
      <c r="L2231" s="19">
        <f t="shared" ref="L2231:L2232" si="2733">10^K2231</f>
        <v>8.8180469522114961</v>
      </c>
      <c r="M2231" s="19">
        <f t="shared" ref="M2231:M2232" si="2734">L2231*40/1000</f>
        <v>0.35272187808845984</v>
      </c>
      <c r="N2231" s="19">
        <f t="shared" ref="N2231:N2232" si="2735">0.923*L2231</f>
        <v>8.1390573368912111</v>
      </c>
      <c r="O2231" s="19">
        <f t="shared" ref="O2231:O2232" si="2736">N2231*40/1000</f>
        <v>0.32556229347564847</v>
      </c>
      <c r="P2231" s="19">
        <f t="shared" ref="P2231:P2232" si="2737">M2231+O2231</f>
        <v>0.67828417156410836</v>
      </c>
      <c r="Q2231" s="19">
        <f t="shared" ref="Q2231:Q2232" si="2738">L2231*0.48</f>
        <v>4.2326625370615183</v>
      </c>
      <c r="R2231" s="19">
        <f t="shared" ref="R2231:R2232" si="2739">N2231*0.39</f>
        <v>3.1742323613875723</v>
      </c>
      <c r="S2231" s="19">
        <f t="shared" ref="S2231:S2232" si="2740">R2231+Q2231</f>
        <v>7.4068948984490905</v>
      </c>
      <c r="T2231" s="19">
        <f t="shared" ref="T2231:T2232" si="2741">S2231*40/1000</f>
        <v>0.2962757959379636</v>
      </c>
      <c r="U2231" s="21">
        <f t="shared" ref="U2231:U2232" si="2742">(L2231+N2231)</f>
        <v>16.957104289102709</v>
      </c>
    </row>
    <row r="2232" spans="1:21" ht="16" hidden="1" thickBot="1" x14ac:dyDescent="0.25">
      <c r="A2232" s="14">
        <v>2017</v>
      </c>
      <c r="B2232" s="15" t="s">
        <v>46</v>
      </c>
      <c r="C2232" s="16" t="s">
        <v>22</v>
      </c>
      <c r="D2232" s="16" t="str">
        <f>A2232&amp;"_"&amp;B2232&amp;"_"&amp;C2232</f>
        <v>2017_2017 Sample Plot # 04_Avi</v>
      </c>
      <c r="E2232" s="17">
        <v>3.6</v>
      </c>
      <c r="F2232" s="17">
        <f t="shared" si="2656"/>
        <v>0.73</v>
      </c>
      <c r="G2232" s="18">
        <v>73</v>
      </c>
      <c r="H2232" s="19">
        <f t="shared" si="2670"/>
        <v>1.25</v>
      </c>
      <c r="I2232" s="20">
        <f t="shared" si="2657"/>
        <v>125</v>
      </c>
      <c r="J2232" s="19">
        <v>392.75</v>
      </c>
      <c r="K2232" s="19">
        <f t="shared" si="2732"/>
        <v>0.40738742783724075</v>
      </c>
      <c r="L2232" s="19">
        <f t="shared" si="2733"/>
        <v>2.554979546682298</v>
      </c>
      <c r="M2232" s="19">
        <f t="shared" si="2734"/>
        <v>0.10219918186729192</v>
      </c>
      <c r="N2232" s="19">
        <f t="shared" si="2735"/>
        <v>2.358246121587761</v>
      </c>
      <c r="O2232" s="19">
        <f t="shared" si="2736"/>
        <v>9.432984486351044E-2</v>
      </c>
      <c r="P2232" s="19">
        <f t="shared" si="2737"/>
        <v>0.19652902673080236</v>
      </c>
      <c r="Q2232" s="19">
        <f t="shared" si="2738"/>
        <v>1.226390182407503</v>
      </c>
      <c r="R2232" s="19">
        <f t="shared" si="2739"/>
        <v>0.91971598741922689</v>
      </c>
      <c r="S2232" s="19">
        <f t="shared" si="2740"/>
        <v>2.1461061698267301</v>
      </c>
      <c r="T2232" s="19">
        <f t="shared" si="2741"/>
        <v>8.5844246793069207E-2</v>
      </c>
      <c r="U2232" s="21">
        <f t="shared" si="2742"/>
        <v>4.9132256682700586</v>
      </c>
    </row>
    <row r="2233" spans="1:21" ht="16" hidden="1" thickBot="1" x14ac:dyDescent="0.25">
      <c r="A2233" s="14"/>
      <c r="B2233" s="15"/>
      <c r="C2233" s="16"/>
      <c r="D2233" s="16"/>
      <c r="E2233" s="17"/>
      <c r="F2233" s="17"/>
      <c r="G2233" s="18"/>
      <c r="H2233" s="19"/>
      <c r="I2233" s="20"/>
      <c r="J2233" s="19"/>
      <c r="K2233" s="19"/>
      <c r="L2233" s="19"/>
      <c r="M2233" s="19"/>
      <c r="N2233" s="19"/>
      <c r="O2233" s="19"/>
      <c r="P2233" s="19"/>
      <c r="Q2233" s="19"/>
      <c r="R2233" s="19"/>
      <c r="S2233" s="19"/>
      <c r="T2233" s="19"/>
      <c r="U2233" s="21"/>
    </row>
    <row r="2234" spans="1:21" ht="16" hidden="1" thickBot="1" x14ac:dyDescent="0.25">
      <c r="A2234" s="14">
        <v>2017</v>
      </c>
      <c r="B2234" s="15" t="s">
        <v>46</v>
      </c>
      <c r="C2234" s="16" t="s">
        <v>22</v>
      </c>
      <c r="D2234" s="16" t="str">
        <f>A2234&amp;"_"&amp;B2234&amp;"_"&amp;C2234</f>
        <v>2017_2017 Sample Plot # 04_Avi</v>
      </c>
      <c r="E2234" s="17">
        <v>4.3</v>
      </c>
      <c r="F2234" s="17">
        <f t="shared" si="2656"/>
        <v>0.92</v>
      </c>
      <c r="G2234" s="18">
        <v>92</v>
      </c>
      <c r="H2234" s="19">
        <f t="shared" si="2670"/>
        <v>1.42</v>
      </c>
      <c r="I2234" s="20">
        <f t="shared" si="2657"/>
        <v>142</v>
      </c>
      <c r="J2234" s="19">
        <v>446.16399999999999</v>
      </c>
      <c r="K2234" s="19">
        <f t="shared" ref="K2234:K2237" si="2743">2.14*(LOG(H2234,10))+0.2</f>
        <v>0.52589705697974076</v>
      </c>
      <c r="L2234" s="19">
        <f t="shared" ref="L2234:L2237" si="2744">10^K2234</f>
        <v>3.356580420871849</v>
      </c>
      <c r="M2234" s="19">
        <f t="shared" ref="M2234:M2294" si="2745">L2234*40/1000</f>
        <v>0.13426321683487397</v>
      </c>
      <c r="N2234" s="19">
        <f t="shared" ref="N2234:N2237" si="2746">0.923*L2234</f>
        <v>3.0981237284647167</v>
      </c>
      <c r="O2234" s="19">
        <f t="shared" ref="O2234:O2237" si="2747">N2234*40/1000</f>
        <v>0.12392494913858867</v>
      </c>
      <c r="P2234" s="19">
        <f t="shared" ref="P2234:P2237" si="2748">M2234+O2234</f>
        <v>0.25818816597346261</v>
      </c>
      <c r="Q2234" s="19">
        <f t="shared" ref="Q2234:Q2294" si="2749">L2234*0.48</f>
        <v>1.6111586020184874</v>
      </c>
      <c r="R2234" s="19">
        <f t="shared" ref="R2234:R2237" si="2750">N2234*0.39</f>
        <v>1.2082682541012395</v>
      </c>
      <c r="S2234" s="19">
        <f t="shared" ref="S2234:S2237" si="2751">R2234+Q2234</f>
        <v>2.8194268561197271</v>
      </c>
      <c r="T2234" s="19">
        <f t="shared" ref="T2234:T2237" si="2752">S2234*40/1000</f>
        <v>0.11277707424478908</v>
      </c>
      <c r="U2234" s="21">
        <f t="shared" ref="U2234:U2294" si="2753">(L2234+N2234)</f>
        <v>6.4547041493365658</v>
      </c>
    </row>
    <row r="2235" spans="1:21" ht="16" hidden="1" thickBot="1" x14ac:dyDescent="0.25">
      <c r="A2235" s="14">
        <v>2017</v>
      </c>
      <c r="B2235" s="15" t="s">
        <v>46</v>
      </c>
      <c r="C2235" s="16" t="s">
        <v>22</v>
      </c>
      <c r="D2235" s="16" t="str">
        <f>A2235&amp;"_"&amp;B2235&amp;"_"&amp;C2235</f>
        <v>2017_2017 Sample Plot # 04_Avi</v>
      </c>
      <c r="E2235" s="17">
        <v>2.4</v>
      </c>
      <c r="F2235" s="17">
        <f t="shared" si="2656"/>
        <v>0.78</v>
      </c>
      <c r="G2235" s="18">
        <v>78</v>
      </c>
      <c r="H2235" s="19">
        <f t="shared" si="2670"/>
        <v>1.2100000000000002</v>
      </c>
      <c r="I2235" s="20">
        <f t="shared" si="2657"/>
        <v>121.00000000000001</v>
      </c>
      <c r="J2235" s="19">
        <v>380.18200000000002</v>
      </c>
      <c r="K2235" s="19">
        <f t="shared" si="2743"/>
        <v>0.3771606924772033</v>
      </c>
      <c r="L2235" s="19">
        <f t="shared" si="2744"/>
        <v>2.3832011099622754</v>
      </c>
      <c r="M2235" s="19">
        <f t="shared" si="2745"/>
        <v>9.5328044398491019E-2</v>
      </c>
      <c r="N2235" s="19">
        <f t="shared" si="2746"/>
        <v>2.1996946244951805</v>
      </c>
      <c r="O2235" s="19">
        <f t="shared" si="2747"/>
        <v>8.7987784979807221E-2</v>
      </c>
      <c r="P2235" s="19">
        <f t="shared" si="2748"/>
        <v>0.18331582937829824</v>
      </c>
      <c r="Q2235" s="19">
        <f t="shared" si="2749"/>
        <v>1.1439365327818922</v>
      </c>
      <c r="R2235" s="19">
        <f t="shared" si="2750"/>
        <v>0.85788090355312041</v>
      </c>
      <c r="S2235" s="19">
        <f t="shared" si="2751"/>
        <v>2.0018174363350125</v>
      </c>
      <c r="T2235" s="19">
        <f t="shared" si="2752"/>
        <v>8.007269745340051E-2</v>
      </c>
      <c r="U2235" s="21">
        <f t="shared" si="2753"/>
        <v>4.5828957344574555</v>
      </c>
    </row>
    <row r="2236" spans="1:21" ht="16" hidden="1" thickBot="1" x14ac:dyDescent="0.25">
      <c r="A2236" s="14">
        <v>2017</v>
      </c>
      <c r="B2236" s="15" t="s">
        <v>46</v>
      </c>
      <c r="C2236" s="16" t="s">
        <v>22</v>
      </c>
      <c r="D2236" s="16" t="str">
        <f>A2236&amp;"_"&amp;B2236&amp;"_"&amp;C2236</f>
        <v>2017_2017 Sample Plot # 04_Avi</v>
      </c>
      <c r="E2236" s="17">
        <v>1.9</v>
      </c>
      <c r="F2236" s="17">
        <f t="shared" si="2656"/>
        <v>0.7</v>
      </c>
      <c r="G2236" s="18">
        <v>70</v>
      </c>
      <c r="H2236" s="19">
        <f t="shared" si="2670"/>
        <v>0.84</v>
      </c>
      <c r="I2236" s="20">
        <f t="shared" si="2657"/>
        <v>84</v>
      </c>
      <c r="J2236" s="19">
        <v>263.928</v>
      </c>
      <c r="K2236" s="19">
        <f t="shared" si="2743"/>
        <v>3.795767217242671E-2</v>
      </c>
      <c r="L2236" s="19">
        <f t="shared" si="2744"/>
        <v>1.0913339661193058</v>
      </c>
      <c r="M2236" s="19">
        <f t="shared" si="2745"/>
        <v>4.3653358644772232E-2</v>
      </c>
      <c r="N2236" s="19">
        <f t="shared" si="2746"/>
        <v>1.0073012507281194</v>
      </c>
      <c r="O2236" s="19">
        <f t="shared" si="2747"/>
        <v>4.0292050029124775E-2</v>
      </c>
      <c r="P2236" s="19">
        <f t="shared" si="2748"/>
        <v>8.3945408673897007E-2</v>
      </c>
      <c r="Q2236" s="19">
        <f t="shared" si="2749"/>
        <v>0.52384030373726675</v>
      </c>
      <c r="R2236" s="19">
        <f t="shared" si="2750"/>
        <v>0.39284748778396655</v>
      </c>
      <c r="S2236" s="19">
        <f t="shared" si="2751"/>
        <v>0.91668779152123325</v>
      </c>
      <c r="T2236" s="19">
        <f t="shared" si="2752"/>
        <v>3.6667511660849327E-2</v>
      </c>
      <c r="U2236" s="21">
        <f t="shared" si="2753"/>
        <v>2.0986352168474252</v>
      </c>
    </row>
    <row r="2237" spans="1:21" ht="16" hidden="1" thickBot="1" x14ac:dyDescent="0.25">
      <c r="A2237" s="14">
        <v>2017</v>
      </c>
      <c r="B2237" s="15" t="s">
        <v>46</v>
      </c>
      <c r="C2237" s="16" t="s">
        <v>22</v>
      </c>
      <c r="D2237" s="16" t="str">
        <f>A2237&amp;"_"&amp;B2237&amp;"_"&amp;C2237</f>
        <v>2017_2017 Sample Plot # 04_Avi</v>
      </c>
      <c r="E2237" s="17">
        <v>1.7</v>
      </c>
      <c r="F2237" s="17">
        <f t="shared" si="2656"/>
        <v>0.57999999999999996</v>
      </c>
      <c r="G2237" s="18">
        <v>58</v>
      </c>
      <c r="H2237" s="19">
        <f t="shared" si="2670"/>
        <v>0.64</v>
      </c>
      <c r="I2237" s="20">
        <f t="shared" si="2657"/>
        <v>64</v>
      </c>
      <c r="J2237" s="19">
        <v>201.08799999999999</v>
      </c>
      <c r="K2237" s="19">
        <f t="shared" si="2743"/>
        <v>-0.21477485567448135</v>
      </c>
      <c r="L2237" s="19">
        <f t="shared" si="2744"/>
        <v>0.60985297160313745</v>
      </c>
      <c r="M2237" s="19">
        <f t="shared" si="2745"/>
        <v>2.43941188641255E-2</v>
      </c>
      <c r="N2237" s="19">
        <f t="shared" si="2746"/>
        <v>0.56289429278969594</v>
      </c>
      <c r="O2237" s="19">
        <f t="shared" si="2747"/>
        <v>2.2515771711587838E-2</v>
      </c>
      <c r="P2237" s="19">
        <f t="shared" si="2748"/>
        <v>4.6909890575713334E-2</v>
      </c>
      <c r="Q2237" s="19">
        <f t="shared" si="2749"/>
        <v>0.29272942636950594</v>
      </c>
      <c r="R2237" s="19">
        <f t="shared" si="2750"/>
        <v>0.21952877418798142</v>
      </c>
      <c r="S2237" s="19">
        <f t="shared" si="2751"/>
        <v>0.51225820055748739</v>
      </c>
      <c r="T2237" s="19">
        <f t="shared" si="2752"/>
        <v>2.0490328022299494E-2</v>
      </c>
      <c r="U2237" s="21">
        <f t="shared" si="2753"/>
        <v>1.1727472643928334</v>
      </c>
    </row>
    <row r="2238" spans="1:21" ht="16" hidden="1" thickBot="1" x14ac:dyDescent="0.25">
      <c r="A2238" s="14"/>
      <c r="B2238" s="15"/>
      <c r="C2238" s="16"/>
      <c r="D2238" s="16"/>
      <c r="E2238" s="17"/>
      <c r="F2238" s="17"/>
      <c r="G2238" s="18"/>
      <c r="H2238" s="19"/>
      <c r="I2238" s="20"/>
      <c r="J2238" s="19"/>
      <c r="K2238" s="19"/>
      <c r="L2238" s="19"/>
      <c r="M2238" s="19"/>
      <c r="N2238" s="19"/>
      <c r="O2238" s="19"/>
      <c r="P2238" s="19"/>
      <c r="Q2238" s="19"/>
      <c r="R2238" s="19"/>
      <c r="S2238" s="19"/>
      <c r="T2238" s="19"/>
      <c r="U2238" s="21"/>
    </row>
    <row r="2239" spans="1:21" ht="16" hidden="1" thickBot="1" x14ac:dyDescent="0.25">
      <c r="A2239" s="14"/>
      <c r="B2239" s="15"/>
      <c r="C2239" s="16"/>
      <c r="D2239" s="16"/>
      <c r="E2239" s="17"/>
      <c r="F2239" s="17"/>
      <c r="G2239" s="18"/>
      <c r="H2239" s="19"/>
      <c r="I2239" s="20"/>
      <c r="J2239" s="19"/>
      <c r="K2239" s="19"/>
      <c r="L2239" s="19"/>
      <c r="M2239" s="19"/>
      <c r="N2239" s="19"/>
      <c r="O2239" s="19"/>
      <c r="P2239" s="19"/>
      <c r="Q2239" s="19"/>
      <c r="R2239" s="19"/>
      <c r="S2239" s="19"/>
      <c r="T2239" s="19"/>
      <c r="U2239" s="21"/>
    </row>
    <row r="2240" spans="1:21" ht="16" hidden="1" thickBot="1" x14ac:dyDescent="0.25">
      <c r="A2240" s="14">
        <v>2017</v>
      </c>
      <c r="B2240" s="15" t="s">
        <v>46</v>
      </c>
      <c r="C2240" s="16" t="s">
        <v>22</v>
      </c>
      <c r="D2240" s="16" t="str">
        <f>A2240&amp;"_"&amp;B2240&amp;"_"&amp;C2240</f>
        <v>2017_2017 Sample Plot # 04_Avi</v>
      </c>
      <c r="E2240" s="17">
        <v>1.7</v>
      </c>
      <c r="F2240" s="17">
        <f t="shared" si="2656"/>
        <v>1.22</v>
      </c>
      <c r="G2240" s="18">
        <v>122</v>
      </c>
      <c r="H2240" s="19">
        <f t="shared" si="2670"/>
        <v>0.83</v>
      </c>
      <c r="I2240" s="20">
        <f t="shared" si="2657"/>
        <v>83</v>
      </c>
      <c r="J2240" s="19">
        <v>260.786</v>
      </c>
      <c r="K2240" s="19">
        <f>2.14*(LOG(H2240,10))+0.2</f>
        <v>2.6827117684798146E-2</v>
      </c>
      <c r="L2240" s="19">
        <f t="shared" ref="L2240" si="2754">10^K2240</f>
        <v>1.0637194924742182</v>
      </c>
      <c r="M2240" s="19">
        <f t="shared" si="2745"/>
        <v>4.2548779698968732E-2</v>
      </c>
      <c r="N2240" s="19">
        <f t="shared" ref="N2240" si="2755">0.923*L2240</f>
        <v>0.98181309155370344</v>
      </c>
      <c r="O2240" s="19">
        <f t="shared" si="2707"/>
        <v>3.9272523662148139E-2</v>
      </c>
      <c r="P2240" s="19">
        <f t="shared" si="2708"/>
        <v>8.1821303361116871E-2</v>
      </c>
      <c r="Q2240" s="19">
        <f t="shared" si="2749"/>
        <v>0.5105853563876247</v>
      </c>
      <c r="R2240" s="19">
        <f t="shared" si="2710"/>
        <v>0.38290710570594433</v>
      </c>
      <c r="S2240" s="19">
        <f t="shared" si="2711"/>
        <v>0.89349246209356903</v>
      </c>
      <c r="T2240" s="19">
        <f t="shared" si="2712"/>
        <v>3.5739698483742761E-2</v>
      </c>
      <c r="U2240" s="21">
        <f t="shared" si="2753"/>
        <v>2.0455325840279217</v>
      </c>
    </row>
    <row r="2241" spans="1:21" ht="16" hidden="1" thickBot="1" x14ac:dyDescent="0.25">
      <c r="A2241" s="14"/>
      <c r="B2241" s="15"/>
      <c r="C2241" s="16"/>
      <c r="D2241" s="16"/>
      <c r="E2241" s="17"/>
      <c r="F2241" s="17"/>
      <c r="G2241" s="18"/>
      <c r="H2241" s="19"/>
      <c r="I2241" s="20"/>
      <c r="J2241" s="19"/>
      <c r="K2241" s="19"/>
      <c r="L2241" s="19"/>
      <c r="M2241" s="19"/>
      <c r="N2241" s="19"/>
      <c r="O2241" s="19"/>
      <c r="P2241" s="19"/>
      <c r="Q2241" s="19"/>
      <c r="R2241" s="19"/>
      <c r="S2241" s="19"/>
      <c r="T2241" s="19"/>
      <c r="U2241" s="21"/>
    </row>
    <row r="2242" spans="1:21" ht="16" hidden="1" thickBot="1" x14ac:dyDescent="0.25">
      <c r="A2242" s="14">
        <v>2017</v>
      </c>
      <c r="B2242" s="15" t="s">
        <v>46</v>
      </c>
      <c r="C2242" s="16" t="s">
        <v>22</v>
      </c>
      <c r="D2242" s="16" t="str">
        <f>A2242&amp;"_"&amp;B2242&amp;"_"&amp;C2242</f>
        <v>2017_2017 Sample Plot # 04_Avi</v>
      </c>
      <c r="E2242" s="17">
        <v>2.2000000000000002</v>
      </c>
      <c r="F2242" s="17">
        <f t="shared" si="2656"/>
        <v>1.03</v>
      </c>
      <c r="G2242" s="18">
        <v>103</v>
      </c>
      <c r="H2242" s="19">
        <f t="shared" si="2670"/>
        <v>0.54</v>
      </c>
      <c r="I2242" s="20">
        <f t="shared" si="2657"/>
        <v>54.000000000000007</v>
      </c>
      <c r="J2242" s="19">
        <v>169.66800000000001</v>
      </c>
      <c r="K2242" s="19">
        <f t="shared" ref="K2242:K2243" si="2756">2.14*(LOG(H2242,10))+0.2</f>
        <v>-0.37267735397884733</v>
      </c>
      <c r="L2242" s="19">
        <f t="shared" ref="L2242:L2243" si="2757">10^K2242</f>
        <v>0.42395781578699199</v>
      </c>
      <c r="M2242" s="19">
        <f t="shared" ref="M2242:M2243" si="2758">L2242*40/1000</f>
        <v>1.6958312631479677E-2</v>
      </c>
      <c r="N2242" s="19">
        <f t="shared" ref="N2242:N2243" si="2759">0.923*L2242</f>
        <v>0.39131306397139365</v>
      </c>
      <c r="O2242" s="19">
        <f t="shared" ref="O2242:O2243" si="2760">N2242*40/1000</f>
        <v>1.5652522558855748E-2</v>
      </c>
      <c r="P2242" s="19">
        <f t="shared" ref="P2242:P2243" si="2761">M2242+O2242</f>
        <v>3.2610835190335426E-2</v>
      </c>
      <c r="Q2242" s="19">
        <f t="shared" ref="Q2242:Q2243" si="2762">L2242*0.48</f>
        <v>0.20349975157775615</v>
      </c>
      <c r="R2242" s="19">
        <f t="shared" ref="R2242:R2243" si="2763">N2242*0.39</f>
        <v>0.15261209494884354</v>
      </c>
      <c r="S2242" s="19">
        <f t="shared" ref="S2242:S2243" si="2764">R2242+Q2242</f>
        <v>0.35611184652659966</v>
      </c>
      <c r="T2242" s="19">
        <f t="shared" ref="T2242:T2243" si="2765">S2242*40/1000</f>
        <v>1.4244473861063988E-2</v>
      </c>
      <c r="U2242" s="21">
        <f t="shared" ref="U2242:U2243" si="2766">(L2242+N2242)</f>
        <v>0.81527087975838564</v>
      </c>
    </row>
    <row r="2243" spans="1:21" ht="16" hidden="1" thickBot="1" x14ac:dyDescent="0.25">
      <c r="A2243" s="14">
        <v>2017</v>
      </c>
      <c r="B2243" s="15" t="s">
        <v>46</v>
      </c>
      <c r="C2243" s="16" t="s">
        <v>22</v>
      </c>
      <c r="D2243" s="16" t="str">
        <f>A2243&amp;"_"&amp;B2243&amp;"_"&amp;C2243</f>
        <v>2017_2017 Sample Plot # 04_Avi</v>
      </c>
      <c r="E2243" s="17">
        <v>2.9</v>
      </c>
      <c r="F2243" s="17">
        <f t="shared" si="2656"/>
        <v>0.72</v>
      </c>
      <c r="G2243" s="18">
        <v>72</v>
      </c>
      <c r="H2243" s="19">
        <f t="shared" si="2670"/>
        <v>1.23</v>
      </c>
      <c r="I2243" s="20">
        <f t="shared" si="2657"/>
        <v>123</v>
      </c>
      <c r="J2243" s="19">
        <v>386.46600000000001</v>
      </c>
      <c r="K2243" s="19">
        <f t="shared" si="2756"/>
        <v>0.39239693848031154</v>
      </c>
      <c r="L2243" s="19">
        <f t="shared" si="2757"/>
        <v>2.4682942896185627</v>
      </c>
      <c r="M2243" s="19">
        <f t="shared" si="2758"/>
        <v>9.87317715847425E-2</v>
      </c>
      <c r="N2243" s="19">
        <f t="shared" si="2759"/>
        <v>2.2782356293179333</v>
      </c>
      <c r="O2243" s="19">
        <f t="shared" si="2760"/>
        <v>9.1129425172717327E-2</v>
      </c>
      <c r="P2243" s="19">
        <f t="shared" si="2761"/>
        <v>0.18986119675745983</v>
      </c>
      <c r="Q2243" s="19">
        <f t="shared" si="2762"/>
        <v>1.18478125901691</v>
      </c>
      <c r="R2243" s="19">
        <f t="shared" si="2763"/>
        <v>0.888511895433994</v>
      </c>
      <c r="S2243" s="19">
        <f t="shared" si="2764"/>
        <v>2.0732931544509041</v>
      </c>
      <c r="T2243" s="19">
        <f t="shared" si="2765"/>
        <v>8.2931726178036166E-2</v>
      </c>
      <c r="U2243" s="21">
        <f t="shared" si="2766"/>
        <v>4.7465299189364956</v>
      </c>
    </row>
    <row r="2244" spans="1:21" ht="16" hidden="1" thickBot="1" x14ac:dyDescent="0.25">
      <c r="A2244" s="14"/>
      <c r="B2244" s="15"/>
      <c r="C2244" s="16"/>
      <c r="D2244" s="16"/>
      <c r="E2244" s="17"/>
      <c r="F2244" s="17"/>
      <c r="G2244" s="18"/>
      <c r="H2244" s="19"/>
      <c r="I2244" s="20"/>
      <c r="J2244" s="19"/>
      <c r="K2244" s="19"/>
      <c r="L2244" s="19"/>
      <c r="M2244" s="19"/>
      <c r="N2244" s="19"/>
      <c r="O2244" s="19"/>
      <c r="P2244" s="19"/>
      <c r="Q2244" s="19"/>
      <c r="R2244" s="19"/>
      <c r="S2244" s="19"/>
      <c r="T2244" s="19"/>
      <c r="U2244" s="21"/>
    </row>
    <row r="2245" spans="1:21" ht="16" hidden="1" thickBot="1" x14ac:dyDescent="0.25">
      <c r="A2245" s="14"/>
      <c r="B2245" s="15"/>
      <c r="C2245" s="16"/>
      <c r="D2245" s="16"/>
      <c r="E2245" s="17"/>
      <c r="F2245" s="17"/>
      <c r="G2245" s="18"/>
      <c r="H2245" s="19"/>
      <c r="I2245" s="20"/>
      <c r="J2245" s="19"/>
      <c r="K2245" s="19"/>
      <c r="L2245" s="19"/>
      <c r="M2245" s="19"/>
      <c r="N2245" s="19"/>
      <c r="O2245" s="19"/>
      <c r="P2245" s="19"/>
      <c r="Q2245" s="19"/>
      <c r="R2245" s="19"/>
      <c r="S2245" s="19"/>
      <c r="T2245" s="19"/>
      <c r="U2245" s="21"/>
    </row>
    <row r="2246" spans="1:21" ht="16" hidden="1" thickBot="1" x14ac:dyDescent="0.25">
      <c r="A2246" s="14"/>
      <c r="B2246" s="15"/>
      <c r="C2246" s="16"/>
      <c r="D2246" s="16"/>
      <c r="E2246" s="17"/>
      <c r="F2246" s="17"/>
      <c r="G2246" s="18"/>
      <c r="H2246" s="19"/>
      <c r="I2246" s="20"/>
      <c r="J2246" s="19"/>
      <c r="K2246" s="19"/>
      <c r="L2246" s="19"/>
      <c r="M2246" s="19"/>
      <c r="N2246" s="19"/>
      <c r="O2246" s="19"/>
      <c r="P2246" s="19"/>
      <c r="Q2246" s="19"/>
      <c r="R2246" s="19"/>
      <c r="S2246" s="19"/>
      <c r="T2246" s="19"/>
      <c r="U2246" s="21"/>
    </row>
    <row r="2247" spans="1:21" ht="16" hidden="1" thickBot="1" x14ac:dyDescent="0.25">
      <c r="A2247" s="14"/>
      <c r="B2247" s="15"/>
      <c r="C2247" s="16"/>
      <c r="D2247" s="16"/>
      <c r="E2247" s="17"/>
      <c r="F2247" s="17"/>
      <c r="G2247" s="18"/>
      <c r="H2247" s="19"/>
      <c r="I2247" s="20"/>
      <c r="J2247" s="19"/>
      <c r="K2247" s="19"/>
      <c r="L2247" s="19"/>
      <c r="M2247" s="19"/>
      <c r="N2247" s="19"/>
      <c r="O2247" s="19"/>
      <c r="P2247" s="19"/>
      <c r="Q2247" s="19"/>
      <c r="R2247" s="19"/>
      <c r="S2247" s="19"/>
      <c r="T2247" s="19"/>
      <c r="U2247" s="21"/>
    </row>
    <row r="2248" spans="1:21" ht="16" hidden="1" thickBot="1" x14ac:dyDescent="0.25">
      <c r="A2248" s="14">
        <v>2017</v>
      </c>
      <c r="B2248" s="15" t="s">
        <v>46</v>
      </c>
      <c r="C2248" s="16" t="s">
        <v>22</v>
      </c>
      <c r="D2248" s="16" t="str">
        <f>A2248&amp;"_"&amp;B2248&amp;"_"&amp;C2248</f>
        <v>2017_2017 Sample Plot # 04_Avi</v>
      </c>
      <c r="E2248" s="17">
        <v>2.8</v>
      </c>
      <c r="F2248" s="17">
        <f t="shared" si="2656"/>
        <v>0.93</v>
      </c>
      <c r="G2248" s="18">
        <v>93</v>
      </c>
      <c r="H2248" s="19">
        <f t="shared" si="2670"/>
        <v>1.05</v>
      </c>
      <c r="I2248" s="20">
        <f t="shared" si="2657"/>
        <v>105</v>
      </c>
      <c r="J2248" s="19">
        <v>329.90999999999997</v>
      </c>
      <c r="K2248" s="19">
        <f t="shared" ref="K2248:K2249" si="2767">2.14*(LOG(H2248,10))+0.2</f>
        <v>0.24534510000966753</v>
      </c>
      <c r="L2248" s="19">
        <f t="shared" ref="L2248:L2249" si="2768">10^K2248</f>
        <v>1.7593210541239124</v>
      </c>
      <c r="M2248" s="19">
        <f t="shared" si="2745"/>
        <v>7.0372842164956498E-2</v>
      </c>
      <c r="N2248" s="19">
        <f t="shared" ref="N2248:N2249" si="2769">0.923*L2248</f>
        <v>1.6238533329563711</v>
      </c>
      <c r="O2248" s="19">
        <f t="shared" si="2707"/>
        <v>6.495413331825485E-2</v>
      </c>
      <c r="P2248" s="19">
        <f t="shared" si="2708"/>
        <v>0.13532697548321135</v>
      </c>
      <c r="Q2248" s="19">
        <f t="shared" si="2749"/>
        <v>0.84447410597947792</v>
      </c>
      <c r="R2248" s="19">
        <f t="shared" si="2710"/>
        <v>0.63330279985298477</v>
      </c>
      <c r="S2248" s="19">
        <f t="shared" si="2711"/>
        <v>1.4777769058324628</v>
      </c>
      <c r="T2248" s="19">
        <f t="shared" si="2712"/>
        <v>5.9111076233298511E-2</v>
      </c>
      <c r="U2248" s="21">
        <f t="shared" si="2753"/>
        <v>3.3831743870802837</v>
      </c>
    </row>
    <row r="2249" spans="1:21" ht="16" hidden="1" thickBot="1" x14ac:dyDescent="0.25">
      <c r="A2249" s="14">
        <v>2017</v>
      </c>
      <c r="B2249" s="15" t="s">
        <v>46</v>
      </c>
      <c r="C2249" s="16" t="s">
        <v>22</v>
      </c>
      <c r="D2249" s="16" t="str">
        <f>A2249&amp;"_"&amp;B2249&amp;"_"&amp;C2249</f>
        <v>2017_2017 Sample Plot # 04_Avi</v>
      </c>
      <c r="E2249" s="17">
        <v>1.3</v>
      </c>
      <c r="F2249" s="17">
        <f t="shared" si="2656"/>
        <v>0.93</v>
      </c>
      <c r="G2249" s="18">
        <v>93</v>
      </c>
      <c r="H2249" s="19">
        <f t="shared" si="2670"/>
        <v>0.55000000000000004</v>
      </c>
      <c r="I2249" s="20">
        <f t="shared" si="2657"/>
        <v>55</v>
      </c>
      <c r="J2249" s="19">
        <v>172.81</v>
      </c>
      <c r="K2249" s="19">
        <f t="shared" si="2767"/>
        <v>-0.35562384448231815</v>
      </c>
      <c r="L2249" s="19">
        <f t="shared" si="2768"/>
        <v>0.44093660662483752</v>
      </c>
      <c r="M2249" s="19">
        <f t="shared" si="2745"/>
        <v>1.7637464264993501E-2</v>
      </c>
      <c r="N2249" s="19">
        <f t="shared" si="2769"/>
        <v>0.40698448791472508</v>
      </c>
      <c r="O2249" s="19">
        <f t="shared" si="2707"/>
        <v>1.6279379516589004E-2</v>
      </c>
      <c r="P2249" s="19">
        <f t="shared" si="2708"/>
        <v>3.3916843781582509E-2</v>
      </c>
      <c r="Q2249" s="19">
        <f t="shared" si="2749"/>
        <v>0.211649571179922</v>
      </c>
      <c r="R2249" s="19">
        <f t="shared" si="2710"/>
        <v>0.1587239502867428</v>
      </c>
      <c r="S2249" s="19">
        <f t="shared" si="2711"/>
        <v>0.3703735214666648</v>
      </c>
      <c r="T2249" s="19">
        <f t="shared" si="2712"/>
        <v>1.4814940858666591E-2</v>
      </c>
      <c r="U2249" s="21">
        <f t="shared" si="2753"/>
        <v>0.84792109453956255</v>
      </c>
    </row>
    <row r="2250" spans="1:21" ht="16" hidden="1" thickBot="1" x14ac:dyDescent="0.25">
      <c r="A2250" s="14"/>
      <c r="B2250" s="15"/>
      <c r="C2250" s="16"/>
      <c r="D2250" s="16"/>
      <c r="E2250" s="17"/>
      <c r="F2250" s="17"/>
      <c r="G2250" s="18"/>
      <c r="H2250" s="19"/>
      <c r="I2250" s="20"/>
      <c r="J2250" s="19"/>
      <c r="K2250" s="19"/>
      <c r="L2250" s="19"/>
      <c r="M2250" s="19"/>
      <c r="N2250" s="19"/>
      <c r="O2250" s="19"/>
      <c r="P2250" s="19"/>
      <c r="Q2250" s="19"/>
      <c r="R2250" s="19"/>
      <c r="S2250" s="19"/>
      <c r="T2250" s="19"/>
      <c r="U2250" s="21"/>
    </row>
    <row r="2251" spans="1:21" ht="16" hidden="1" thickBot="1" x14ac:dyDescent="0.25">
      <c r="A2251" s="14"/>
      <c r="B2251" s="15"/>
      <c r="C2251" s="16"/>
      <c r="D2251" s="16"/>
      <c r="E2251" s="17"/>
      <c r="F2251" s="17"/>
      <c r="G2251" s="18"/>
      <c r="H2251" s="19"/>
      <c r="I2251" s="20"/>
      <c r="J2251" s="19"/>
      <c r="K2251" s="19"/>
      <c r="L2251" s="19"/>
      <c r="M2251" s="19"/>
      <c r="N2251" s="19"/>
      <c r="O2251" s="19"/>
      <c r="P2251" s="19"/>
      <c r="Q2251" s="19"/>
      <c r="R2251" s="19"/>
      <c r="S2251" s="19"/>
      <c r="T2251" s="19"/>
      <c r="U2251" s="21"/>
    </row>
    <row r="2252" spans="1:21" ht="16" hidden="1" thickBot="1" x14ac:dyDescent="0.25">
      <c r="A2252" s="14">
        <v>2017</v>
      </c>
      <c r="B2252" s="15" t="s">
        <v>46</v>
      </c>
      <c r="C2252" s="16" t="s">
        <v>22</v>
      </c>
      <c r="D2252" s="16" t="str">
        <f>A2252&amp;"_"&amp;B2252&amp;"_"&amp;C2252</f>
        <v>2017_2017 Sample Plot # 04_Avi</v>
      </c>
      <c r="E2252" s="17">
        <v>4.8</v>
      </c>
      <c r="F2252" s="17">
        <f t="shared" si="2656"/>
        <v>1.72</v>
      </c>
      <c r="G2252" s="18">
        <v>172</v>
      </c>
      <c r="H2252" s="19">
        <f t="shared" si="2670"/>
        <v>2.85</v>
      </c>
      <c r="I2252" s="20">
        <f t="shared" si="2657"/>
        <v>285</v>
      </c>
      <c r="J2252" s="19">
        <v>895.47</v>
      </c>
      <c r="K2252" s="19">
        <f t="shared" ref="K2252:K2253" si="2770">2.14*(LOG(H2252,10))+0.2</f>
        <v>1.1733680004182119</v>
      </c>
      <c r="L2252" s="19">
        <f t="shared" ref="L2252:L2253" si="2771">10^K2252</f>
        <v>14.906236260477337</v>
      </c>
      <c r="M2252" s="19">
        <f t="shared" si="2745"/>
        <v>0.5962494504190935</v>
      </c>
      <c r="N2252" s="19">
        <f t="shared" ref="N2252:N2253" si="2772">0.923*L2252</f>
        <v>13.758456068420584</v>
      </c>
      <c r="O2252" s="19">
        <f t="shared" si="2707"/>
        <v>0.5503382427368233</v>
      </c>
      <c r="P2252" s="19">
        <f t="shared" si="2708"/>
        <v>1.1465876931559169</v>
      </c>
      <c r="Q2252" s="19">
        <f t="shared" si="2749"/>
        <v>7.1549934050291215</v>
      </c>
      <c r="R2252" s="19">
        <f t="shared" si="2710"/>
        <v>5.3657978666840283</v>
      </c>
      <c r="S2252" s="19">
        <f t="shared" si="2711"/>
        <v>12.520791271713151</v>
      </c>
      <c r="T2252" s="19">
        <f t="shared" si="2712"/>
        <v>0.50083165086852599</v>
      </c>
      <c r="U2252" s="21">
        <f t="shared" si="2753"/>
        <v>28.664692328897921</v>
      </c>
    </row>
    <row r="2253" spans="1:21" ht="16" hidden="1" thickBot="1" x14ac:dyDescent="0.25">
      <c r="A2253" s="14">
        <v>2017</v>
      </c>
      <c r="B2253" s="15" t="s">
        <v>46</v>
      </c>
      <c r="C2253" s="16" t="s">
        <v>22</v>
      </c>
      <c r="D2253" s="16" t="str">
        <f>A2253&amp;"_"&amp;B2253&amp;"_"&amp;C2253</f>
        <v>2017_2017 Sample Plot # 04_Avi</v>
      </c>
      <c r="E2253" s="17">
        <v>1.2</v>
      </c>
      <c r="F2253" s="17">
        <f t="shared" si="2656"/>
        <v>0.7</v>
      </c>
      <c r="G2253" s="18">
        <v>70</v>
      </c>
      <c r="H2253" s="19">
        <f t="shared" si="2670"/>
        <v>0.64</v>
      </c>
      <c r="I2253" s="20">
        <f t="shared" si="2657"/>
        <v>64</v>
      </c>
      <c r="J2253" s="19">
        <v>201.08799999999999</v>
      </c>
      <c r="K2253" s="19">
        <f t="shared" si="2770"/>
        <v>-0.21477485567448135</v>
      </c>
      <c r="L2253" s="19">
        <f t="shared" si="2771"/>
        <v>0.60985297160313745</v>
      </c>
      <c r="M2253" s="19">
        <f t="shared" si="2745"/>
        <v>2.43941188641255E-2</v>
      </c>
      <c r="N2253" s="19">
        <f t="shared" si="2772"/>
        <v>0.56289429278969594</v>
      </c>
      <c r="O2253" s="19">
        <f t="shared" si="2707"/>
        <v>2.2515771711587838E-2</v>
      </c>
      <c r="P2253" s="19">
        <f t="shared" si="2708"/>
        <v>4.6909890575713334E-2</v>
      </c>
      <c r="Q2253" s="19">
        <f t="shared" si="2749"/>
        <v>0.29272942636950594</v>
      </c>
      <c r="R2253" s="19">
        <f t="shared" si="2710"/>
        <v>0.21952877418798142</v>
      </c>
      <c r="S2253" s="19">
        <f t="shared" si="2711"/>
        <v>0.51225820055748739</v>
      </c>
      <c r="T2253" s="19">
        <f t="shared" si="2712"/>
        <v>2.0490328022299494E-2</v>
      </c>
      <c r="U2253" s="21">
        <f t="shared" si="2753"/>
        <v>1.1727472643928334</v>
      </c>
    </row>
    <row r="2254" spans="1:21" ht="16" hidden="1" thickBot="1" x14ac:dyDescent="0.25">
      <c r="A2254" s="14"/>
      <c r="B2254" s="15"/>
      <c r="C2254" s="16"/>
      <c r="D2254" s="16"/>
      <c r="E2254" s="17"/>
      <c r="F2254" s="17"/>
      <c r="G2254" s="18"/>
      <c r="H2254" s="19"/>
      <c r="I2254" s="20"/>
      <c r="J2254" s="19"/>
      <c r="K2254" s="19"/>
      <c r="L2254" s="19"/>
      <c r="M2254" s="19"/>
      <c r="N2254" s="19"/>
      <c r="O2254" s="19"/>
      <c r="P2254" s="19"/>
      <c r="Q2254" s="19"/>
      <c r="R2254" s="19"/>
      <c r="S2254" s="19"/>
      <c r="T2254" s="19"/>
      <c r="U2254" s="21"/>
    </row>
    <row r="2255" spans="1:21" ht="16" hidden="1" thickBot="1" x14ac:dyDescent="0.25">
      <c r="A2255" s="14">
        <v>2017</v>
      </c>
      <c r="B2255" s="15" t="s">
        <v>46</v>
      </c>
      <c r="C2255" s="16" t="s">
        <v>22</v>
      </c>
      <c r="D2255" s="16" t="str">
        <f>A2255&amp;"_"&amp;B2255&amp;"_"&amp;C2255</f>
        <v>2017_2017 Sample Plot # 04_Avi</v>
      </c>
      <c r="E2255" s="17">
        <v>1.8</v>
      </c>
      <c r="F2255" s="17">
        <f t="shared" si="2656"/>
        <v>1.1200000000000001</v>
      </c>
      <c r="G2255" s="18">
        <v>112</v>
      </c>
      <c r="H2255" s="19">
        <f t="shared" si="2670"/>
        <v>0.63</v>
      </c>
      <c r="I2255" s="20">
        <f t="shared" si="2657"/>
        <v>63</v>
      </c>
      <c r="J2255" s="19">
        <v>197.946</v>
      </c>
      <c r="K2255" s="19">
        <f>2.14*(LOG(H2255,10))+0.2</f>
        <v>-0.22941122416933507</v>
      </c>
      <c r="L2255" s="19">
        <f t="shared" ref="L2255" si="2773">10^K2255</f>
        <v>0.58964249587193851</v>
      </c>
      <c r="M2255" s="19">
        <f t="shared" ref="M2255" si="2774">L2255*40/1000</f>
        <v>2.358569983487754E-2</v>
      </c>
      <c r="N2255" s="19">
        <f t="shared" ref="N2255" si="2775">0.923*L2255</f>
        <v>0.54424002368979929</v>
      </c>
      <c r="O2255" s="19">
        <f t="shared" ref="O2255" si="2776">N2255*40/1000</f>
        <v>2.176960094759197E-2</v>
      </c>
      <c r="P2255" s="19">
        <f t="shared" ref="P2255" si="2777">M2255+O2255</f>
        <v>4.5355300782469507E-2</v>
      </c>
      <c r="Q2255" s="19">
        <f t="shared" ref="Q2255" si="2778">L2255*0.48</f>
        <v>0.28302839801853047</v>
      </c>
      <c r="R2255" s="19">
        <f t="shared" ref="R2255" si="2779">N2255*0.39</f>
        <v>0.21225360923902173</v>
      </c>
      <c r="S2255" s="19">
        <f t="shared" ref="S2255" si="2780">R2255+Q2255</f>
        <v>0.49528200725755223</v>
      </c>
      <c r="T2255" s="19">
        <f t="shared" ref="T2255" si="2781">S2255*40/1000</f>
        <v>1.9811280290302088E-2</v>
      </c>
      <c r="U2255" s="21">
        <f t="shared" ref="U2255" si="2782">(L2255+N2255)</f>
        <v>1.1338825195617379</v>
      </c>
    </row>
    <row r="2256" spans="1:21" ht="16" hidden="1" thickBot="1" x14ac:dyDescent="0.25">
      <c r="A2256" s="14"/>
      <c r="B2256" s="15"/>
      <c r="C2256" s="16"/>
      <c r="D2256" s="16"/>
      <c r="E2256" s="17"/>
      <c r="F2256" s="17"/>
      <c r="G2256" s="18"/>
      <c r="H2256" s="19"/>
      <c r="I2256" s="20"/>
      <c r="J2256" s="19"/>
      <c r="K2256" s="19"/>
      <c r="L2256" s="19"/>
      <c r="M2256" s="19"/>
      <c r="N2256" s="19"/>
      <c r="O2256" s="19"/>
      <c r="P2256" s="19"/>
      <c r="Q2256" s="19"/>
      <c r="R2256" s="19"/>
      <c r="S2256" s="19"/>
      <c r="T2256" s="19"/>
      <c r="U2256" s="21"/>
    </row>
    <row r="2257" spans="1:21" ht="16" hidden="1" thickBot="1" x14ac:dyDescent="0.25">
      <c r="A2257" s="14"/>
      <c r="B2257" s="15"/>
      <c r="C2257" s="16"/>
      <c r="D2257" s="16"/>
      <c r="E2257" s="17"/>
      <c r="F2257" s="17"/>
      <c r="G2257" s="18"/>
      <c r="H2257" s="19"/>
      <c r="I2257" s="20"/>
      <c r="J2257" s="19"/>
      <c r="K2257" s="19"/>
      <c r="L2257" s="19"/>
      <c r="M2257" s="19"/>
      <c r="N2257" s="19"/>
      <c r="O2257" s="19"/>
      <c r="P2257" s="19"/>
      <c r="Q2257" s="19"/>
      <c r="R2257" s="19"/>
      <c r="S2257" s="19"/>
      <c r="T2257" s="19"/>
      <c r="U2257" s="21"/>
    </row>
    <row r="2258" spans="1:21" ht="16" hidden="1" thickBot="1" x14ac:dyDescent="0.25">
      <c r="A2258" s="14">
        <v>2017</v>
      </c>
      <c r="B2258" s="15" t="s">
        <v>46</v>
      </c>
      <c r="C2258" s="16" t="s">
        <v>22</v>
      </c>
      <c r="D2258" s="16" t="str">
        <f>A2258&amp;"_"&amp;B2258&amp;"_"&amp;C2258</f>
        <v>2017_2017 Sample Plot # 04_Avi</v>
      </c>
      <c r="E2258" s="17">
        <v>1.8</v>
      </c>
      <c r="F2258" s="17">
        <f t="shared" si="2656"/>
        <v>1.22</v>
      </c>
      <c r="G2258" s="18">
        <v>122</v>
      </c>
      <c r="H2258" s="19">
        <f t="shared" si="2670"/>
        <v>0.82</v>
      </c>
      <c r="I2258" s="20">
        <f t="shared" si="2657"/>
        <v>82</v>
      </c>
      <c r="J2258" s="19">
        <v>257.64400000000001</v>
      </c>
      <c r="K2258" s="19">
        <f>2.14*(LOG(H2258,10))+0.2</f>
        <v>1.5561644101153654E-2</v>
      </c>
      <c r="L2258" s="19">
        <f t="shared" ref="L2258" si="2783">10^K2258</f>
        <v>1.0364817130219359</v>
      </c>
      <c r="M2258" s="19">
        <f t="shared" si="2745"/>
        <v>4.1459268520877439E-2</v>
      </c>
      <c r="N2258" s="19">
        <f t="shared" ref="N2258" si="2784">0.923*L2258</f>
        <v>0.95667262111924689</v>
      </c>
      <c r="O2258" s="19">
        <f t="shared" si="2707"/>
        <v>3.8266904844769876E-2</v>
      </c>
      <c r="P2258" s="19">
        <f t="shared" si="2708"/>
        <v>7.9726173365647315E-2</v>
      </c>
      <c r="Q2258" s="19">
        <f t="shared" si="2749"/>
        <v>0.49751122225052924</v>
      </c>
      <c r="R2258" s="19">
        <f t="shared" si="2710"/>
        <v>0.3731023222365063</v>
      </c>
      <c r="S2258" s="19">
        <f t="shared" si="2711"/>
        <v>0.87061354448703554</v>
      </c>
      <c r="T2258" s="19">
        <f t="shared" si="2712"/>
        <v>3.4824541779481424E-2</v>
      </c>
      <c r="U2258" s="21">
        <f t="shared" si="2753"/>
        <v>1.9931543341411828</v>
      </c>
    </row>
    <row r="2259" spans="1:21" ht="16" hidden="1" thickBot="1" x14ac:dyDescent="0.25">
      <c r="A2259" s="14"/>
      <c r="B2259" s="15"/>
      <c r="C2259" s="16"/>
      <c r="D2259" s="16"/>
      <c r="E2259" s="17"/>
      <c r="F2259" s="17"/>
      <c r="G2259" s="18"/>
      <c r="H2259" s="19"/>
      <c r="I2259" s="20"/>
      <c r="J2259" s="19"/>
      <c r="K2259" s="19"/>
      <c r="L2259" s="19"/>
      <c r="M2259" s="19"/>
      <c r="N2259" s="19"/>
      <c r="O2259" s="19"/>
      <c r="P2259" s="19"/>
      <c r="Q2259" s="19"/>
      <c r="R2259" s="19"/>
      <c r="S2259" s="19"/>
      <c r="T2259" s="19"/>
      <c r="U2259" s="21"/>
    </row>
    <row r="2260" spans="1:21" ht="16" hidden="1" thickBot="1" x14ac:dyDescent="0.25">
      <c r="A2260" s="14"/>
      <c r="B2260" s="15"/>
      <c r="C2260" s="16"/>
      <c r="D2260" s="16"/>
      <c r="E2260" s="17"/>
      <c r="F2260" s="17"/>
      <c r="G2260" s="18"/>
      <c r="H2260" s="19"/>
      <c r="I2260" s="20"/>
      <c r="J2260" s="19"/>
      <c r="K2260" s="19"/>
      <c r="L2260" s="19"/>
      <c r="M2260" s="19"/>
      <c r="N2260" s="19"/>
      <c r="O2260" s="19"/>
      <c r="P2260" s="19"/>
      <c r="Q2260" s="19"/>
      <c r="R2260" s="19"/>
      <c r="S2260" s="19"/>
      <c r="T2260" s="19"/>
      <c r="U2260" s="21"/>
    </row>
    <row r="2261" spans="1:21" ht="16" hidden="1" thickBot="1" x14ac:dyDescent="0.25">
      <c r="A2261" s="14"/>
      <c r="B2261" s="15"/>
      <c r="C2261" s="16"/>
      <c r="D2261" s="16"/>
      <c r="E2261" s="17"/>
      <c r="F2261" s="17"/>
      <c r="G2261" s="18"/>
      <c r="H2261" s="19"/>
      <c r="I2261" s="20"/>
      <c r="J2261" s="19"/>
      <c r="K2261" s="19"/>
      <c r="L2261" s="19"/>
      <c r="M2261" s="19"/>
      <c r="N2261" s="19"/>
      <c r="O2261" s="19"/>
      <c r="P2261" s="19"/>
      <c r="Q2261" s="19"/>
      <c r="R2261" s="19"/>
      <c r="S2261" s="19"/>
      <c r="T2261" s="19"/>
      <c r="U2261" s="21"/>
    </row>
    <row r="2262" spans="1:21" ht="16" hidden="1" thickBot="1" x14ac:dyDescent="0.25">
      <c r="A2262" s="14"/>
      <c r="B2262" s="15"/>
      <c r="C2262" s="16"/>
      <c r="D2262" s="16"/>
      <c r="E2262" s="17"/>
      <c r="F2262" s="17"/>
      <c r="G2262" s="18"/>
      <c r="H2262" s="19"/>
      <c r="I2262" s="20"/>
      <c r="J2262" s="19"/>
      <c r="K2262" s="19"/>
      <c r="L2262" s="19"/>
      <c r="M2262" s="19"/>
      <c r="N2262" s="19"/>
      <c r="O2262" s="19"/>
      <c r="P2262" s="19"/>
      <c r="Q2262" s="19"/>
      <c r="R2262" s="19"/>
      <c r="S2262" s="19"/>
      <c r="T2262" s="19"/>
      <c r="U2262" s="21"/>
    </row>
    <row r="2263" spans="1:21" ht="16" hidden="1" thickBot="1" x14ac:dyDescent="0.25">
      <c r="A2263" s="14">
        <v>2017</v>
      </c>
      <c r="B2263" s="15" t="s">
        <v>46</v>
      </c>
      <c r="C2263" s="16" t="s">
        <v>22</v>
      </c>
      <c r="D2263" s="16" t="str">
        <f>A2263&amp;"_"&amp;B2263&amp;"_"&amp;C2263</f>
        <v>2017_2017 Sample Plot # 04_Avi</v>
      </c>
      <c r="E2263" s="17">
        <v>2.8</v>
      </c>
      <c r="F2263" s="17">
        <f t="shared" ref="F2263:F2322" si="2785">G2263/100</f>
        <v>1.06</v>
      </c>
      <c r="G2263" s="18">
        <v>106</v>
      </c>
      <c r="H2263" s="19">
        <f t="shared" si="2670"/>
        <v>0.63</v>
      </c>
      <c r="I2263" s="20">
        <f t="shared" ref="I2263:I2322" si="2786">J2263/3.142</f>
        <v>63</v>
      </c>
      <c r="J2263" s="19">
        <v>197.946</v>
      </c>
      <c r="K2263" s="19">
        <f>2.14*(LOG(H2263,10))+0.2</f>
        <v>-0.22941122416933507</v>
      </c>
      <c r="L2263" s="19">
        <f t="shared" ref="L2263" si="2787">10^K2263</f>
        <v>0.58964249587193851</v>
      </c>
      <c r="M2263" s="19">
        <f t="shared" si="2745"/>
        <v>2.358569983487754E-2</v>
      </c>
      <c r="N2263" s="19">
        <f t="shared" ref="N2263" si="2788">0.923*L2263</f>
        <v>0.54424002368979929</v>
      </c>
      <c r="O2263" s="19">
        <f t="shared" si="2707"/>
        <v>2.176960094759197E-2</v>
      </c>
      <c r="P2263" s="19">
        <f t="shared" si="2708"/>
        <v>4.5355300782469507E-2</v>
      </c>
      <c r="Q2263" s="19">
        <f t="shared" si="2749"/>
        <v>0.28302839801853047</v>
      </c>
      <c r="R2263" s="19">
        <f t="shared" si="2710"/>
        <v>0.21225360923902173</v>
      </c>
      <c r="S2263" s="19">
        <f t="shared" si="2711"/>
        <v>0.49528200725755223</v>
      </c>
      <c r="T2263" s="19">
        <f t="shared" si="2712"/>
        <v>1.9811280290302088E-2</v>
      </c>
      <c r="U2263" s="21">
        <f t="shared" si="2753"/>
        <v>1.1338825195617379</v>
      </c>
    </row>
    <row r="2264" spans="1:21" ht="16" hidden="1" thickBot="1" x14ac:dyDescent="0.25">
      <c r="A2264" s="14"/>
      <c r="B2264" s="15"/>
      <c r="C2264" s="16"/>
      <c r="D2264" s="16"/>
      <c r="E2264" s="17"/>
      <c r="F2264" s="17"/>
      <c r="G2264" s="18"/>
      <c r="H2264" s="19"/>
      <c r="I2264" s="20"/>
      <c r="J2264" s="19"/>
      <c r="K2264" s="19"/>
      <c r="L2264" s="19"/>
      <c r="M2264" s="19"/>
      <c r="N2264" s="19"/>
      <c r="O2264" s="19"/>
      <c r="P2264" s="19"/>
      <c r="Q2264" s="19"/>
      <c r="R2264" s="19"/>
      <c r="S2264" s="19"/>
      <c r="T2264" s="19"/>
      <c r="U2264" s="21"/>
    </row>
    <row r="2265" spans="1:21" ht="16" hidden="1" thickBot="1" x14ac:dyDescent="0.25">
      <c r="A2265" s="14"/>
      <c r="B2265" s="15"/>
      <c r="C2265" s="16"/>
      <c r="D2265" s="16"/>
      <c r="E2265" s="17"/>
      <c r="F2265" s="17"/>
      <c r="G2265" s="18"/>
      <c r="H2265" s="19"/>
      <c r="I2265" s="20"/>
      <c r="J2265" s="19"/>
      <c r="K2265" s="19"/>
      <c r="L2265" s="19"/>
      <c r="M2265" s="19"/>
      <c r="N2265" s="19"/>
      <c r="O2265" s="19"/>
      <c r="P2265" s="19"/>
      <c r="Q2265" s="19"/>
      <c r="R2265" s="19"/>
      <c r="S2265" s="19"/>
      <c r="T2265" s="19"/>
      <c r="U2265" s="21"/>
    </row>
    <row r="2266" spans="1:21" ht="16" hidden="1" thickBot="1" x14ac:dyDescent="0.25">
      <c r="A2266" s="14">
        <v>2017</v>
      </c>
      <c r="B2266" s="15" t="s">
        <v>46</v>
      </c>
      <c r="C2266" s="16" t="s">
        <v>22</v>
      </c>
      <c r="D2266" s="16" t="str">
        <f>A2266&amp;"_"&amp;B2266&amp;"_"&amp;C2266</f>
        <v>2017_2017 Sample Plot # 04_Avi</v>
      </c>
      <c r="E2266" s="17">
        <v>4.0999999999999996</v>
      </c>
      <c r="F2266" s="17">
        <f t="shared" si="2785"/>
        <v>1.78</v>
      </c>
      <c r="G2266" s="18">
        <v>178</v>
      </c>
      <c r="H2266" s="19">
        <f t="shared" si="2670"/>
        <v>0.57999999999999996</v>
      </c>
      <c r="I2266" s="20">
        <f t="shared" si="2786"/>
        <v>58</v>
      </c>
      <c r="J2266" s="19">
        <v>182.23599999999999</v>
      </c>
      <c r="K2266" s="19">
        <f t="shared" ref="K2266:K2267" si="2789">2.14*(LOG(H2266,10))+0.2</f>
        <v>-0.30626409377531433</v>
      </c>
      <c r="L2266" s="19">
        <f t="shared" ref="L2266:L2267" si="2790">10^K2266</f>
        <v>0.49401018882930714</v>
      </c>
      <c r="M2266" s="19">
        <f t="shared" si="2745"/>
        <v>1.9760407553172286E-2</v>
      </c>
      <c r="N2266" s="19">
        <f t="shared" ref="N2266:N2267" si="2791">0.923*L2266</f>
        <v>0.45597140428945049</v>
      </c>
      <c r="O2266" s="19">
        <f t="shared" si="2707"/>
        <v>1.823885617157802E-2</v>
      </c>
      <c r="P2266" s="19">
        <f t="shared" si="2708"/>
        <v>3.7999263724750307E-2</v>
      </c>
      <c r="Q2266" s="19">
        <f t="shared" si="2749"/>
        <v>0.23712489063806741</v>
      </c>
      <c r="R2266" s="19">
        <f t="shared" si="2710"/>
        <v>0.1778288476728857</v>
      </c>
      <c r="S2266" s="19">
        <f t="shared" si="2711"/>
        <v>0.41495373831095311</v>
      </c>
      <c r="T2266" s="19">
        <f t="shared" si="2712"/>
        <v>1.6598149532438124E-2</v>
      </c>
      <c r="U2266" s="21">
        <f t="shared" si="2753"/>
        <v>0.94998159311875763</v>
      </c>
    </row>
    <row r="2267" spans="1:21" ht="16" hidden="1" thickBot="1" x14ac:dyDescent="0.25">
      <c r="A2267" s="14">
        <v>2017</v>
      </c>
      <c r="B2267" s="15" t="s">
        <v>46</v>
      </c>
      <c r="C2267" s="16" t="s">
        <v>22</v>
      </c>
      <c r="D2267" s="16" t="str">
        <f>A2267&amp;"_"&amp;B2267&amp;"_"&amp;C2267</f>
        <v>2017_2017 Sample Plot # 04_Avi</v>
      </c>
      <c r="E2267" s="17">
        <v>1.3</v>
      </c>
      <c r="F2267" s="17">
        <f t="shared" si="2785"/>
        <v>1.05</v>
      </c>
      <c r="G2267" s="18">
        <v>105</v>
      </c>
      <c r="H2267" s="19">
        <f t="shared" ref="H2267:H2330" si="2792">I2267/100</f>
        <v>0.7</v>
      </c>
      <c r="I2267" s="20">
        <f t="shared" si="2786"/>
        <v>70</v>
      </c>
      <c r="J2267" s="19">
        <v>219.94</v>
      </c>
      <c r="K2267" s="19">
        <f t="shared" si="2789"/>
        <v>-0.13149019436949044</v>
      </c>
      <c r="L2267" s="19">
        <f t="shared" si="2790"/>
        <v>0.73877094299630919</v>
      </c>
      <c r="M2267" s="19">
        <f t="shared" si="2745"/>
        <v>2.9550837719852369E-2</v>
      </c>
      <c r="N2267" s="19">
        <f t="shared" si="2791"/>
        <v>0.68188558038559344</v>
      </c>
      <c r="O2267" s="19">
        <f t="shared" si="2707"/>
        <v>2.7275423215423734E-2</v>
      </c>
      <c r="P2267" s="19">
        <f t="shared" si="2708"/>
        <v>5.6826260935276103E-2</v>
      </c>
      <c r="Q2267" s="19">
        <f t="shared" si="2749"/>
        <v>0.35461005263822842</v>
      </c>
      <c r="R2267" s="19">
        <f t="shared" si="2710"/>
        <v>0.26593537635038145</v>
      </c>
      <c r="S2267" s="19">
        <f t="shared" si="2711"/>
        <v>0.62054542898860987</v>
      </c>
      <c r="T2267" s="19">
        <f t="shared" si="2712"/>
        <v>2.4821817159544395E-2</v>
      </c>
      <c r="U2267" s="21">
        <f t="shared" si="2753"/>
        <v>1.4206565233819026</v>
      </c>
    </row>
    <row r="2268" spans="1:21" ht="16" hidden="1" thickBot="1" x14ac:dyDescent="0.25">
      <c r="A2268" s="14"/>
      <c r="B2268" s="15"/>
      <c r="C2268" s="16"/>
      <c r="D2268" s="16"/>
      <c r="E2268" s="17"/>
      <c r="F2268" s="17"/>
      <c r="G2268" s="18"/>
      <c r="H2268" s="19"/>
      <c r="I2268" s="20"/>
      <c r="J2268" s="19"/>
      <c r="K2268" s="19"/>
      <c r="L2268" s="19"/>
      <c r="M2268" s="19"/>
      <c r="N2268" s="19"/>
      <c r="O2268" s="19"/>
      <c r="P2268" s="19"/>
      <c r="Q2268" s="19"/>
      <c r="R2268" s="19"/>
      <c r="S2268" s="19"/>
      <c r="T2268" s="19"/>
      <c r="U2268" s="21"/>
    </row>
    <row r="2269" spans="1:21" ht="16" hidden="1" thickBot="1" x14ac:dyDescent="0.25">
      <c r="A2269" s="14">
        <v>2017</v>
      </c>
      <c r="B2269" s="15" t="s">
        <v>46</v>
      </c>
      <c r="C2269" s="16" t="s">
        <v>22</v>
      </c>
      <c r="D2269" s="16" t="str">
        <f>A2269&amp;"_"&amp;B2269&amp;"_"&amp;C2269</f>
        <v>2017_2017 Sample Plot # 04_Avi</v>
      </c>
      <c r="E2269" s="17">
        <v>3.3</v>
      </c>
      <c r="F2269" s="17">
        <f t="shared" si="2785"/>
        <v>0.95</v>
      </c>
      <c r="G2269" s="18">
        <v>95</v>
      </c>
      <c r="H2269" s="19">
        <f t="shared" si="2792"/>
        <v>1.05</v>
      </c>
      <c r="I2269" s="20">
        <f t="shared" si="2786"/>
        <v>105</v>
      </c>
      <c r="J2269" s="19">
        <v>329.90999999999997</v>
      </c>
      <c r="K2269" s="19">
        <f>2.14*(LOG(H2269,10))+0.2</f>
        <v>0.24534510000966753</v>
      </c>
      <c r="L2269" s="19">
        <f t="shared" ref="L2269" si="2793">10^K2269</f>
        <v>1.7593210541239124</v>
      </c>
      <c r="M2269" s="19">
        <f t="shared" ref="M2269" si="2794">L2269*40/1000</f>
        <v>7.0372842164956498E-2</v>
      </c>
      <c r="N2269" s="19">
        <f t="shared" ref="N2269" si="2795">0.923*L2269</f>
        <v>1.6238533329563711</v>
      </c>
      <c r="O2269" s="19">
        <f t="shared" ref="O2269" si="2796">N2269*40/1000</f>
        <v>6.495413331825485E-2</v>
      </c>
      <c r="P2269" s="19">
        <f t="shared" ref="P2269" si="2797">M2269+O2269</f>
        <v>0.13532697548321135</v>
      </c>
      <c r="Q2269" s="19">
        <f t="shared" ref="Q2269" si="2798">L2269*0.48</f>
        <v>0.84447410597947792</v>
      </c>
      <c r="R2269" s="19">
        <f t="shared" ref="R2269" si="2799">N2269*0.39</f>
        <v>0.63330279985298477</v>
      </c>
      <c r="S2269" s="19">
        <f t="shared" ref="S2269" si="2800">R2269+Q2269</f>
        <v>1.4777769058324628</v>
      </c>
      <c r="T2269" s="19">
        <f t="shared" ref="T2269" si="2801">S2269*40/1000</f>
        <v>5.9111076233298511E-2</v>
      </c>
      <c r="U2269" s="21">
        <f t="shared" ref="U2269" si="2802">(L2269+N2269)</f>
        <v>3.3831743870802837</v>
      </c>
    </row>
    <row r="2270" spans="1:21" ht="16" hidden="1" thickBot="1" x14ac:dyDescent="0.25">
      <c r="A2270" s="14"/>
      <c r="B2270" s="15"/>
      <c r="C2270" s="16"/>
      <c r="D2270" s="16"/>
      <c r="E2270" s="17"/>
      <c r="F2270" s="17"/>
      <c r="G2270" s="18"/>
      <c r="H2270" s="19"/>
      <c r="I2270" s="20"/>
      <c r="J2270" s="19"/>
      <c r="K2270" s="19"/>
      <c r="L2270" s="19"/>
      <c r="M2270" s="19"/>
      <c r="N2270" s="19"/>
      <c r="O2270" s="19"/>
      <c r="P2270" s="19"/>
      <c r="Q2270" s="19"/>
      <c r="R2270" s="19"/>
      <c r="S2270" s="19"/>
      <c r="T2270" s="19"/>
      <c r="U2270" s="21"/>
    </row>
    <row r="2271" spans="1:21" ht="16" hidden="1" thickBot="1" x14ac:dyDescent="0.25">
      <c r="A2271" s="14">
        <v>2017</v>
      </c>
      <c r="B2271" s="15" t="s">
        <v>46</v>
      </c>
      <c r="C2271" s="16" t="s">
        <v>22</v>
      </c>
      <c r="D2271" s="16" t="str">
        <f>A2271&amp;"_"&amp;B2271&amp;"_"&amp;C2271</f>
        <v>2017_2017 Sample Plot # 04_Avi</v>
      </c>
      <c r="E2271" s="17">
        <v>1.1000000000000001</v>
      </c>
      <c r="F2271" s="17">
        <f t="shared" si="2785"/>
        <v>0.6</v>
      </c>
      <c r="G2271" s="18">
        <v>60</v>
      </c>
      <c r="H2271" s="19">
        <f t="shared" si="2792"/>
        <v>0.62</v>
      </c>
      <c r="I2271" s="20">
        <f t="shared" si="2786"/>
        <v>62</v>
      </c>
      <c r="J2271" s="19">
        <v>194.804</v>
      </c>
      <c r="K2271" s="19">
        <f t="shared" ref="K2271:K2273" si="2803">2.14*(LOG(H2271,10))+0.2</f>
        <v>-0.24428178447373666</v>
      </c>
      <c r="L2271" s="19">
        <f t="shared" ref="L2271:L2273" si="2804">10^K2271</f>
        <v>0.56979445102921722</v>
      </c>
      <c r="M2271" s="19">
        <f t="shared" ref="M2271:M2273" si="2805">L2271*40/1000</f>
        <v>2.2791778041168692E-2</v>
      </c>
      <c r="N2271" s="19">
        <f t="shared" ref="N2271:N2273" si="2806">0.923*L2271</f>
        <v>0.52592027829996757</v>
      </c>
      <c r="O2271" s="19">
        <f t="shared" ref="O2271:O2334" si="2807">N2271*40/1000</f>
        <v>2.1036811131998703E-2</v>
      </c>
      <c r="P2271" s="19">
        <f t="shared" ref="P2271:P2327" si="2808">M2271+O2271</f>
        <v>4.3828589173167398E-2</v>
      </c>
      <c r="Q2271" s="19">
        <f t="shared" ref="Q2271:Q2273" si="2809">L2271*0.48</f>
        <v>0.27350133649402425</v>
      </c>
      <c r="R2271" s="19">
        <f t="shared" ref="R2271:R2327" si="2810">N2271*0.39</f>
        <v>0.20510890853698735</v>
      </c>
      <c r="S2271" s="19">
        <f t="shared" ref="S2271:S2327" si="2811">R2271+Q2271</f>
        <v>0.47861024503101157</v>
      </c>
      <c r="T2271" s="19">
        <f t="shared" ref="T2271:T2334" si="2812">S2271*40/1000</f>
        <v>1.9144409801240464E-2</v>
      </c>
      <c r="U2271" s="21">
        <f t="shared" ref="U2271:U2273" si="2813">(L2271+N2271)</f>
        <v>1.0957147293291847</v>
      </c>
    </row>
    <row r="2272" spans="1:21" ht="16" hidden="1" thickBot="1" x14ac:dyDescent="0.25">
      <c r="A2272" s="14">
        <v>2017</v>
      </c>
      <c r="B2272" s="15" t="s">
        <v>46</v>
      </c>
      <c r="C2272" s="16" t="s">
        <v>22</v>
      </c>
      <c r="D2272" s="16" t="str">
        <f>A2272&amp;"_"&amp;B2272&amp;"_"&amp;C2272</f>
        <v>2017_2017 Sample Plot # 04_Avi</v>
      </c>
      <c r="E2272" s="17">
        <v>1.7</v>
      </c>
      <c r="F2272" s="17">
        <f t="shared" si="2785"/>
        <v>0.98</v>
      </c>
      <c r="G2272" s="18">
        <v>98</v>
      </c>
      <c r="H2272" s="19">
        <f t="shared" si="2792"/>
        <v>0.62</v>
      </c>
      <c r="I2272" s="20">
        <f t="shared" si="2786"/>
        <v>62</v>
      </c>
      <c r="J2272" s="19">
        <v>194.804</v>
      </c>
      <c r="K2272" s="19">
        <f t="shared" si="2803"/>
        <v>-0.24428178447373666</v>
      </c>
      <c r="L2272" s="19">
        <f t="shared" si="2804"/>
        <v>0.56979445102921722</v>
      </c>
      <c r="M2272" s="19">
        <f t="shared" si="2805"/>
        <v>2.2791778041168692E-2</v>
      </c>
      <c r="N2272" s="19">
        <f t="shared" si="2806"/>
        <v>0.52592027829996757</v>
      </c>
      <c r="O2272" s="19">
        <f t="shared" si="2807"/>
        <v>2.1036811131998703E-2</v>
      </c>
      <c r="P2272" s="19">
        <f t="shared" si="2808"/>
        <v>4.3828589173167398E-2</v>
      </c>
      <c r="Q2272" s="19">
        <f t="shared" si="2809"/>
        <v>0.27350133649402425</v>
      </c>
      <c r="R2272" s="19">
        <f t="shared" si="2810"/>
        <v>0.20510890853698735</v>
      </c>
      <c r="S2272" s="19">
        <f t="shared" si="2811"/>
        <v>0.47861024503101157</v>
      </c>
      <c r="T2272" s="19">
        <f t="shared" si="2812"/>
        <v>1.9144409801240464E-2</v>
      </c>
      <c r="U2272" s="21">
        <f t="shared" si="2813"/>
        <v>1.0957147293291847</v>
      </c>
    </row>
    <row r="2273" spans="1:21" ht="16" hidden="1" thickBot="1" x14ac:dyDescent="0.25">
      <c r="A2273" s="14">
        <v>2017</v>
      </c>
      <c r="B2273" s="15" t="s">
        <v>46</v>
      </c>
      <c r="C2273" s="16" t="s">
        <v>22</v>
      </c>
      <c r="D2273" s="16" t="str">
        <f>A2273&amp;"_"&amp;B2273&amp;"_"&amp;C2273</f>
        <v>2017_2017 Sample Plot # 04_Avi</v>
      </c>
      <c r="E2273" s="17">
        <v>1.4</v>
      </c>
      <c r="F2273" s="17">
        <f t="shared" si="2785"/>
        <v>0.52</v>
      </c>
      <c r="G2273" s="18">
        <v>52</v>
      </c>
      <c r="H2273" s="19">
        <f t="shared" si="2792"/>
        <v>0.62</v>
      </c>
      <c r="I2273" s="20">
        <f t="shared" si="2786"/>
        <v>62</v>
      </c>
      <c r="J2273" s="19">
        <v>194.804</v>
      </c>
      <c r="K2273" s="19">
        <f t="shared" si="2803"/>
        <v>-0.24428178447373666</v>
      </c>
      <c r="L2273" s="19">
        <f t="shared" si="2804"/>
        <v>0.56979445102921722</v>
      </c>
      <c r="M2273" s="19">
        <f t="shared" si="2805"/>
        <v>2.2791778041168692E-2</v>
      </c>
      <c r="N2273" s="19">
        <f t="shared" si="2806"/>
        <v>0.52592027829996757</v>
      </c>
      <c r="O2273" s="19">
        <f t="shared" si="2807"/>
        <v>2.1036811131998703E-2</v>
      </c>
      <c r="P2273" s="19">
        <f t="shared" si="2808"/>
        <v>4.3828589173167398E-2</v>
      </c>
      <c r="Q2273" s="19">
        <f t="shared" si="2809"/>
        <v>0.27350133649402425</v>
      </c>
      <c r="R2273" s="19">
        <f t="shared" si="2810"/>
        <v>0.20510890853698735</v>
      </c>
      <c r="S2273" s="19">
        <f t="shared" si="2811"/>
        <v>0.47861024503101157</v>
      </c>
      <c r="T2273" s="19">
        <f t="shared" si="2812"/>
        <v>1.9144409801240464E-2</v>
      </c>
      <c r="U2273" s="21">
        <f t="shared" si="2813"/>
        <v>1.0957147293291847</v>
      </c>
    </row>
    <row r="2274" spans="1:21" ht="16" hidden="1" thickBot="1" x14ac:dyDescent="0.25">
      <c r="A2274" s="38"/>
      <c r="B2274" s="39"/>
      <c r="C2274" s="40"/>
      <c r="D2274" s="40"/>
      <c r="E2274" s="41"/>
      <c r="F2274" s="41"/>
      <c r="G2274" s="42"/>
      <c r="H2274" s="43"/>
      <c r="I2274" s="44"/>
      <c r="J2274" s="43"/>
      <c r="K2274" s="43"/>
      <c r="L2274" s="43"/>
      <c r="M2274" s="43"/>
      <c r="N2274" s="43"/>
      <c r="O2274" s="43"/>
      <c r="P2274" s="43"/>
      <c r="Q2274" s="43"/>
      <c r="R2274" s="43"/>
      <c r="S2274" s="43"/>
      <c r="T2274" s="43"/>
      <c r="U2274" s="45"/>
    </row>
    <row r="2275" spans="1:21" ht="16" hidden="1" thickBot="1" x14ac:dyDescent="0.25">
      <c r="A2275" s="6"/>
      <c r="B2275" s="7"/>
      <c r="C2275" s="8"/>
      <c r="D2275" s="8"/>
      <c r="E2275" s="9"/>
      <c r="F2275" s="9"/>
      <c r="G2275" s="10"/>
      <c r="H2275" s="11"/>
      <c r="I2275" s="12"/>
      <c r="J2275" s="11"/>
      <c r="K2275" s="11"/>
      <c r="L2275" s="11"/>
      <c r="M2275" s="11"/>
      <c r="N2275" s="11"/>
      <c r="O2275" s="11"/>
      <c r="P2275" s="11"/>
      <c r="Q2275" s="11"/>
      <c r="R2275" s="11"/>
      <c r="S2275" s="11"/>
      <c r="T2275" s="11"/>
      <c r="U2275" s="13"/>
    </row>
    <row r="2276" spans="1:21" ht="16" hidden="1" thickBot="1" x14ac:dyDescent="0.25">
      <c r="A2276" s="14">
        <v>2017</v>
      </c>
      <c r="B2276" s="15" t="s">
        <v>47</v>
      </c>
      <c r="C2276" s="16" t="s">
        <v>22</v>
      </c>
      <c r="D2276" s="16" t="str">
        <f>A2276&amp;"_"&amp;B2276&amp;"_"&amp;C2276</f>
        <v>2017_2017 Sample Plot # 05_Avi</v>
      </c>
      <c r="E2276" s="17">
        <v>3.1</v>
      </c>
      <c r="F2276" s="17">
        <f t="shared" si="2785"/>
        <v>0.59</v>
      </c>
      <c r="G2276" s="18">
        <v>59</v>
      </c>
      <c r="H2276" s="19">
        <f t="shared" si="2792"/>
        <v>1.0311903246339911</v>
      </c>
      <c r="I2276" s="20">
        <f t="shared" si="2786"/>
        <v>103.11903246339911</v>
      </c>
      <c r="J2276" s="19">
        <v>324</v>
      </c>
      <c r="K2276" s="19">
        <f>2.14*(LOG(H2276,10))+0.2</f>
        <v>0.2285450951356873</v>
      </c>
      <c r="L2276" s="19">
        <f t="shared" ref="L2276" si="2814">10^K2276</f>
        <v>1.692563983348873</v>
      </c>
      <c r="M2276" s="19">
        <f t="shared" si="2745"/>
        <v>6.7702559333954929E-2</v>
      </c>
      <c r="N2276" s="19">
        <f t="shared" ref="N2276" si="2815">0.923*L2276</f>
        <v>1.5622365566310099</v>
      </c>
      <c r="O2276" s="19">
        <f t="shared" si="2807"/>
        <v>6.2489462265240395E-2</v>
      </c>
      <c r="P2276" s="19">
        <f t="shared" si="2808"/>
        <v>0.13019202159919532</v>
      </c>
      <c r="Q2276" s="19">
        <f t="shared" si="2749"/>
        <v>0.81243071200745898</v>
      </c>
      <c r="R2276" s="19">
        <f t="shared" si="2810"/>
        <v>0.60927225708609389</v>
      </c>
      <c r="S2276" s="19">
        <f t="shared" si="2811"/>
        <v>1.4217029690935528</v>
      </c>
      <c r="T2276" s="19">
        <f t="shared" si="2812"/>
        <v>5.6868118763742113E-2</v>
      </c>
      <c r="U2276" s="21">
        <f t="shared" si="2753"/>
        <v>3.2548005399798829</v>
      </c>
    </row>
    <row r="2277" spans="1:21" ht="16" hidden="1" thickBot="1" x14ac:dyDescent="0.25">
      <c r="A2277" s="14"/>
      <c r="B2277" s="15"/>
      <c r="C2277" s="16"/>
      <c r="D2277" s="16"/>
      <c r="E2277" s="17"/>
      <c r="F2277" s="17"/>
      <c r="G2277" s="18"/>
      <c r="H2277" s="19"/>
      <c r="I2277" s="20"/>
      <c r="J2277" s="19"/>
      <c r="K2277" s="19"/>
      <c r="L2277" s="19"/>
      <c r="M2277" s="19"/>
      <c r="N2277" s="19"/>
      <c r="O2277" s="19"/>
      <c r="P2277" s="19"/>
      <c r="Q2277" s="19"/>
      <c r="R2277" s="19"/>
      <c r="S2277" s="19"/>
      <c r="T2277" s="19"/>
      <c r="U2277" s="21"/>
    </row>
    <row r="2278" spans="1:21" ht="16" hidden="1" thickBot="1" x14ac:dyDescent="0.25">
      <c r="A2278" s="14"/>
      <c r="B2278" s="15"/>
      <c r="C2278" s="16"/>
      <c r="D2278" s="16"/>
      <c r="E2278" s="17"/>
      <c r="F2278" s="17"/>
      <c r="G2278" s="18"/>
      <c r="H2278" s="19"/>
      <c r="I2278" s="20"/>
      <c r="J2278" s="19"/>
      <c r="K2278" s="19"/>
      <c r="L2278" s="19"/>
      <c r="M2278" s="19"/>
      <c r="N2278" s="19"/>
      <c r="O2278" s="19"/>
      <c r="P2278" s="19"/>
      <c r="Q2278" s="19"/>
      <c r="R2278" s="19"/>
      <c r="S2278" s="19"/>
      <c r="T2278" s="19"/>
      <c r="U2278" s="21"/>
    </row>
    <row r="2279" spans="1:21" ht="16" hidden="1" thickBot="1" x14ac:dyDescent="0.25">
      <c r="A2279" s="14">
        <v>2017</v>
      </c>
      <c r="B2279" s="15" t="s">
        <v>47</v>
      </c>
      <c r="C2279" s="16" t="s">
        <v>22</v>
      </c>
      <c r="D2279" s="16" t="str">
        <f>A2279&amp;"_"&amp;B2279&amp;"_"&amp;C2279</f>
        <v>2017_2017 Sample Plot # 05_Avi</v>
      </c>
      <c r="E2279" s="17">
        <v>3.1</v>
      </c>
      <c r="F2279" s="17">
        <f t="shared" si="2785"/>
        <v>0.75</v>
      </c>
      <c r="G2279" s="18">
        <v>75</v>
      </c>
      <c r="H2279" s="19">
        <f t="shared" si="2792"/>
        <v>1.2635264162953532</v>
      </c>
      <c r="I2279" s="20">
        <f t="shared" si="2786"/>
        <v>126.35264162953533</v>
      </c>
      <c r="J2279" s="19">
        <v>397</v>
      </c>
      <c r="K2279" s="19">
        <f t="shared" ref="K2279:K2282" si="2816">2.14*(LOG(H2279,10))+0.2</f>
        <v>0.41739045776660355</v>
      </c>
      <c r="L2279" s="19">
        <f t="shared" ref="L2279:L2282" si="2817">10^K2279</f>
        <v>2.6145109060573075</v>
      </c>
      <c r="M2279" s="19">
        <f t="shared" si="2745"/>
        <v>0.10458043624229231</v>
      </c>
      <c r="N2279" s="19">
        <f t="shared" ref="N2279:N2282" si="2818">0.923*L2279</f>
        <v>2.4131935662908948</v>
      </c>
      <c r="O2279" s="19">
        <f t="shared" si="2807"/>
        <v>9.6527742651635787E-2</v>
      </c>
      <c r="P2279" s="19">
        <f t="shared" si="2808"/>
        <v>0.2011081788939281</v>
      </c>
      <c r="Q2279" s="19">
        <f t="shared" si="2749"/>
        <v>1.2549652349075076</v>
      </c>
      <c r="R2279" s="19">
        <f t="shared" si="2810"/>
        <v>0.94114549085344901</v>
      </c>
      <c r="S2279" s="19">
        <f t="shared" si="2811"/>
        <v>2.1961107257609567</v>
      </c>
      <c r="T2279" s="19">
        <f t="shared" si="2812"/>
        <v>8.7844429030438265E-2</v>
      </c>
      <c r="U2279" s="21">
        <f t="shared" si="2753"/>
        <v>5.0277044723482023</v>
      </c>
    </row>
    <row r="2280" spans="1:21" ht="16" hidden="1" thickBot="1" x14ac:dyDescent="0.25">
      <c r="A2280" s="14">
        <v>2017</v>
      </c>
      <c r="B2280" s="15" t="s">
        <v>47</v>
      </c>
      <c r="C2280" s="16" t="s">
        <v>22</v>
      </c>
      <c r="D2280" s="16" t="str">
        <f>A2280&amp;"_"&amp;B2280&amp;"_"&amp;C2280</f>
        <v>2017_2017 Sample Plot # 05_Avi</v>
      </c>
      <c r="E2280" s="17">
        <v>2.54</v>
      </c>
      <c r="F2280" s="17">
        <f t="shared" si="2785"/>
        <v>0.74</v>
      </c>
      <c r="G2280" s="18">
        <v>74</v>
      </c>
      <c r="H2280" s="19">
        <f t="shared" si="2792"/>
        <v>1.0852959898154042</v>
      </c>
      <c r="I2280" s="20">
        <f t="shared" si="2786"/>
        <v>108.52959898154042</v>
      </c>
      <c r="J2280" s="19">
        <v>341</v>
      </c>
      <c r="K2280" s="19">
        <f t="shared" si="2816"/>
        <v>0.27607314433748242</v>
      </c>
      <c r="L2280" s="19">
        <f t="shared" si="2817"/>
        <v>1.8883093533812589</v>
      </c>
      <c r="M2280" s="19">
        <f t="shared" si="2745"/>
        <v>7.5532374135250366E-2</v>
      </c>
      <c r="N2280" s="19">
        <f t="shared" si="2818"/>
        <v>1.7429095331709021</v>
      </c>
      <c r="O2280" s="19">
        <f t="shared" si="2807"/>
        <v>6.971638132683608E-2</v>
      </c>
      <c r="P2280" s="19">
        <f t="shared" si="2808"/>
        <v>0.14524875546208643</v>
      </c>
      <c r="Q2280" s="19">
        <f t="shared" si="2749"/>
        <v>0.90638848962300422</v>
      </c>
      <c r="R2280" s="19">
        <f t="shared" si="2810"/>
        <v>0.67973471793665186</v>
      </c>
      <c r="S2280" s="19">
        <f t="shared" si="2811"/>
        <v>1.5861232075596561</v>
      </c>
      <c r="T2280" s="19">
        <f t="shared" si="2812"/>
        <v>6.3444928302386239E-2</v>
      </c>
      <c r="U2280" s="21">
        <f t="shared" si="2753"/>
        <v>3.6312188865521611</v>
      </c>
    </row>
    <row r="2281" spans="1:21" ht="16" hidden="1" thickBot="1" x14ac:dyDescent="0.25">
      <c r="A2281" s="14">
        <v>2017</v>
      </c>
      <c r="B2281" s="15" t="s">
        <v>47</v>
      </c>
      <c r="C2281" s="16" t="s">
        <v>22</v>
      </c>
      <c r="D2281" s="16" t="str">
        <f>A2281&amp;"_"&amp;B2281&amp;"_"&amp;C2281</f>
        <v>2017_2017 Sample Plot # 05_Avi</v>
      </c>
      <c r="E2281" s="17">
        <v>3.3</v>
      </c>
      <c r="F2281" s="17">
        <f t="shared" si="2785"/>
        <v>0.7</v>
      </c>
      <c r="G2281" s="18">
        <v>70</v>
      </c>
      <c r="H2281" s="19">
        <f t="shared" si="2792"/>
        <v>1.2762571610439211</v>
      </c>
      <c r="I2281" s="20">
        <f t="shared" si="2786"/>
        <v>127.62571610439211</v>
      </c>
      <c r="J2281" s="19">
        <v>401</v>
      </c>
      <c r="K2281" s="19">
        <f t="shared" si="2816"/>
        <v>0.42670773070072743</v>
      </c>
      <c r="L2281" s="19">
        <f t="shared" si="2817"/>
        <v>2.6712081475183593</v>
      </c>
      <c r="M2281" s="19">
        <f t="shared" si="2745"/>
        <v>0.10684832590073438</v>
      </c>
      <c r="N2281" s="19">
        <f t="shared" si="2818"/>
        <v>2.4655251201594459</v>
      </c>
      <c r="O2281" s="19">
        <f t="shared" si="2807"/>
        <v>9.8621004806377838E-2</v>
      </c>
      <c r="P2281" s="19">
        <f t="shared" si="2808"/>
        <v>0.20546933070711221</v>
      </c>
      <c r="Q2281" s="19">
        <f t="shared" si="2749"/>
        <v>1.2821799108088123</v>
      </c>
      <c r="R2281" s="19">
        <f t="shared" si="2810"/>
        <v>0.96155479686218392</v>
      </c>
      <c r="S2281" s="19">
        <f t="shared" si="2811"/>
        <v>2.2437347076709964</v>
      </c>
      <c r="T2281" s="19">
        <f t="shared" si="2812"/>
        <v>8.9749388306839845E-2</v>
      </c>
      <c r="U2281" s="21">
        <f t="shared" si="2753"/>
        <v>5.1367332676778048</v>
      </c>
    </row>
    <row r="2282" spans="1:21" ht="16" hidden="1" thickBot="1" x14ac:dyDescent="0.25">
      <c r="A2282" s="14">
        <v>2017</v>
      </c>
      <c r="B2282" s="15" t="s">
        <v>47</v>
      </c>
      <c r="C2282" s="16" t="s">
        <v>22</v>
      </c>
      <c r="D2282" s="16" t="str">
        <f>A2282&amp;"_"&amp;B2282&amp;"_"&amp;C2282</f>
        <v>2017_2017 Sample Plot # 05_Avi</v>
      </c>
      <c r="E2282" s="17">
        <v>2.16</v>
      </c>
      <c r="F2282" s="17">
        <f t="shared" si="2785"/>
        <v>0.68</v>
      </c>
      <c r="G2282" s="18">
        <v>68</v>
      </c>
      <c r="H2282" s="19">
        <f t="shared" si="2792"/>
        <v>0.94207511139401656</v>
      </c>
      <c r="I2282" s="20">
        <f t="shared" si="2786"/>
        <v>94.20751113940166</v>
      </c>
      <c r="J2282" s="19">
        <v>296</v>
      </c>
      <c r="K2282" s="19">
        <f t="shared" si="2816"/>
        <v>0.14454303495966592</v>
      </c>
      <c r="L2282" s="19">
        <f t="shared" si="2817"/>
        <v>1.3948998737311351</v>
      </c>
      <c r="M2282" s="19">
        <f t="shared" si="2745"/>
        <v>5.5795994949245406E-2</v>
      </c>
      <c r="N2282" s="19">
        <f t="shared" si="2818"/>
        <v>1.2874925834538378</v>
      </c>
      <c r="O2282" s="19">
        <f t="shared" si="2807"/>
        <v>5.1499703338153506E-2</v>
      </c>
      <c r="P2282" s="19">
        <f t="shared" si="2808"/>
        <v>0.10729569828739891</v>
      </c>
      <c r="Q2282" s="19">
        <f t="shared" si="2749"/>
        <v>0.66955193939094482</v>
      </c>
      <c r="R2282" s="19">
        <f t="shared" si="2810"/>
        <v>0.50212210754699671</v>
      </c>
      <c r="S2282" s="19">
        <f t="shared" si="2811"/>
        <v>1.1716740469379414</v>
      </c>
      <c r="T2282" s="19">
        <f t="shared" si="2812"/>
        <v>4.6866961877517654E-2</v>
      </c>
      <c r="U2282" s="21">
        <f t="shared" si="2753"/>
        <v>2.6823924571849727</v>
      </c>
    </row>
    <row r="2283" spans="1:21" ht="16" hidden="1" thickBot="1" x14ac:dyDescent="0.25">
      <c r="A2283" s="14"/>
      <c r="B2283" s="15"/>
      <c r="C2283" s="16"/>
      <c r="D2283" s="16"/>
      <c r="E2283" s="17"/>
      <c r="F2283" s="17"/>
      <c r="G2283" s="18"/>
      <c r="H2283" s="19"/>
      <c r="I2283" s="20"/>
      <c r="J2283" s="19"/>
      <c r="K2283" s="19"/>
      <c r="L2283" s="19"/>
      <c r="M2283" s="19"/>
      <c r="N2283" s="19"/>
      <c r="O2283" s="19"/>
      <c r="P2283" s="19"/>
      <c r="Q2283" s="19"/>
      <c r="R2283" s="19"/>
      <c r="S2283" s="19"/>
      <c r="T2283" s="19"/>
      <c r="U2283" s="21"/>
    </row>
    <row r="2284" spans="1:21" ht="16" hidden="1" thickBot="1" x14ac:dyDescent="0.25">
      <c r="A2284" s="14">
        <v>2017</v>
      </c>
      <c r="B2284" s="15" t="s">
        <v>47</v>
      </c>
      <c r="C2284" s="16" t="s">
        <v>22</v>
      </c>
      <c r="D2284" s="16" t="str">
        <f>A2284&amp;"_"&amp;B2284&amp;"_"&amp;C2284</f>
        <v>2017_2017 Sample Plot # 05_Avi</v>
      </c>
      <c r="E2284" s="17">
        <v>3.1</v>
      </c>
      <c r="F2284" s="17">
        <f t="shared" si="2785"/>
        <v>0.52</v>
      </c>
      <c r="G2284" s="18">
        <v>52</v>
      </c>
      <c r="H2284" s="19">
        <f t="shared" si="2792"/>
        <v>1.1807765754296626</v>
      </c>
      <c r="I2284" s="20">
        <f t="shared" si="2786"/>
        <v>118.07765754296626</v>
      </c>
      <c r="J2284" s="19">
        <v>371</v>
      </c>
      <c r="K2284" s="19">
        <f t="shared" ref="K2284:K2288" si="2819">2.14*(LOG(H2284,10))+0.2</f>
        <v>0.35443893986973551</v>
      </c>
      <c r="L2284" s="19">
        <f t="shared" ref="L2284:L2288" si="2820">10^K2284</f>
        <v>2.2617205282255743</v>
      </c>
      <c r="M2284" s="19">
        <f t="shared" ref="M2284:M2288" si="2821">L2284*40/1000</f>
        <v>9.0468821129022964E-2</v>
      </c>
      <c r="N2284" s="19">
        <f t="shared" ref="N2284:N2288" si="2822">0.923*L2284</f>
        <v>2.0875680475522054</v>
      </c>
      <c r="O2284" s="19">
        <f t="shared" ref="O2284:O2288" si="2823">N2284*40/1000</f>
        <v>8.3502721902088212E-2</v>
      </c>
      <c r="P2284" s="19">
        <f t="shared" ref="P2284:P2288" si="2824">M2284+O2284</f>
        <v>0.17397154303111118</v>
      </c>
      <c r="Q2284" s="19">
        <f t="shared" ref="Q2284:Q2288" si="2825">L2284*0.48</f>
        <v>1.0856258535482757</v>
      </c>
      <c r="R2284" s="19">
        <f t="shared" ref="R2284:R2288" si="2826">N2284*0.39</f>
        <v>0.81415153854536015</v>
      </c>
      <c r="S2284" s="19">
        <f t="shared" ref="S2284:S2288" si="2827">R2284+Q2284</f>
        <v>1.8997773920936358</v>
      </c>
      <c r="T2284" s="19">
        <f t="shared" ref="T2284:T2288" si="2828">S2284*40/1000</f>
        <v>7.599109568374543E-2</v>
      </c>
      <c r="U2284" s="21">
        <f t="shared" ref="U2284:U2288" si="2829">(L2284+N2284)</f>
        <v>4.3492885757777797</v>
      </c>
    </row>
    <row r="2285" spans="1:21" ht="16" hidden="1" thickBot="1" x14ac:dyDescent="0.25">
      <c r="A2285" s="14">
        <v>2017</v>
      </c>
      <c r="B2285" s="15" t="s">
        <v>47</v>
      </c>
      <c r="C2285" s="16" t="s">
        <v>22</v>
      </c>
      <c r="D2285" s="16" t="str">
        <f>A2285&amp;"_"&amp;B2285&amp;"_"&amp;C2285</f>
        <v>2017_2017 Sample Plot # 05_Avi</v>
      </c>
      <c r="E2285" s="17">
        <v>2.5</v>
      </c>
      <c r="F2285" s="17">
        <f t="shared" si="2785"/>
        <v>0.7</v>
      </c>
      <c r="G2285" s="18">
        <v>70</v>
      </c>
      <c r="H2285" s="19">
        <f t="shared" si="2792"/>
        <v>1.1012094207511141</v>
      </c>
      <c r="I2285" s="20">
        <f t="shared" si="2786"/>
        <v>110.1209420751114</v>
      </c>
      <c r="J2285" s="19">
        <v>346</v>
      </c>
      <c r="K2285" s="19">
        <f t="shared" si="2819"/>
        <v>0.28960162471007939</v>
      </c>
      <c r="L2285" s="19">
        <f t="shared" si="2820"/>
        <v>1.948056841022469</v>
      </c>
      <c r="M2285" s="19">
        <f t="shared" si="2821"/>
        <v>7.7922273640898765E-2</v>
      </c>
      <c r="N2285" s="19">
        <f t="shared" si="2822"/>
        <v>1.7980564642637389</v>
      </c>
      <c r="O2285" s="19">
        <f t="shared" si="2823"/>
        <v>7.1922258570549555E-2</v>
      </c>
      <c r="P2285" s="19">
        <f t="shared" si="2824"/>
        <v>0.14984453221144833</v>
      </c>
      <c r="Q2285" s="19">
        <f t="shared" si="2825"/>
        <v>0.93506728369078507</v>
      </c>
      <c r="R2285" s="19">
        <f t="shared" si="2826"/>
        <v>0.70124202106285816</v>
      </c>
      <c r="S2285" s="19">
        <f t="shared" si="2827"/>
        <v>1.6363093047536432</v>
      </c>
      <c r="T2285" s="19">
        <f t="shared" si="2828"/>
        <v>6.5452372190145727E-2</v>
      </c>
      <c r="U2285" s="21">
        <f t="shared" si="2829"/>
        <v>3.7461133052862081</v>
      </c>
    </row>
    <row r="2286" spans="1:21" ht="16" hidden="1" thickBot="1" x14ac:dyDescent="0.25">
      <c r="A2286" s="14">
        <v>2017</v>
      </c>
      <c r="B2286" s="15" t="s">
        <v>47</v>
      </c>
      <c r="C2286" s="16" t="s">
        <v>22</v>
      </c>
      <c r="D2286" s="16" t="str">
        <f>A2286&amp;"_"&amp;B2286&amp;"_"&amp;C2286</f>
        <v>2017_2017 Sample Plot # 05_Avi</v>
      </c>
      <c r="E2286" s="17">
        <v>2.7</v>
      </c>
      <c r="F2286" s="17">
        <f t="shared" si="2785"/>
        <v>0.57999999999999996</v>
      </c>
      <c r="G2286" s="18">
        <v>58</v>
      </c>
      <c r="H2286" s="19">
        <f t="shared" si="2792"/>
        <v>1.1171228516868237</v>
      </c>
      <c r="I2286" s="20">
        <f t="shared" si="2786"/>
        <v>111.71228516868237</v>
      </c>
      <c r="J2286" s="19">
        <v>351</v>
      </c>
      <c r="K2286" s="19">
        <f t="shared" si="2819"/>
        <v>0.30293600253040087</v>
      </c>
      <c r="L2286" s="19">
        <f t="shared" si="2820"/>
        <v>2.008796775268856</v>
      </c>
      <c r="M2286" s="19">
        <f t="shared" si="2821"/>
        <v>8.0351871010754236E-2</v>
      </c>
      <c r="N2286" s="19">
        <f t="shared" si="2822"/>
        <v>1.8541194235731542</v>
      </c>
      <c r="O2286" s="19">
        <f t="shared" si="2823"/>
        <v>7.4164776942926169E-2</v>
      </c>
      <c r="P2286" s="19">
        <f t="shared" si="2824"/>
        <v>0.15451664795368042</v>
      </c>
      <c r="Q2286" s="19">
        <f t="shared" si="2825"/>
        <v>0.96422245212905089</v>
      </c>
      <c r="R2286" s="19">
        <f t="shared" si="2826"/>
        <v>0.72310657519353017</v>
      </c>
      <c r="S2286" s="19">
        <f t="shared" si="2827"/>
        <v>1.6873290273225812</v>
      </c>
      <c r="T2286" s="19">
        <f t="shared" si="2828"/>
        <v>6.749316109290325E-2</v>
      </c>
      <c r="U2286" s="21">
        <f t="shared" si="2829"/>
        <v>3.8629161988420102</v>
      </c>
    </row>
    <row r="2287" spans="1:21" ht="16" hidden="1" thickBot="1" x14ac:dyDescent="0.25">
      <c r="A2287" s="14">
        <v>2017</v>
      </c>
      <c r="B2287" s="15" t="s">
        <v>47</v>
      </c>
      <c r="C2287" s="16" t="s">
        <v>22</v>
      </c>
      <c r="D2287" s="16" t="str">
        <f>A2287&amp;"_"&amp;B2287&amp;"_"&amp;C2287</f>
        <v>2017_2017 Sample Plot # 05_Avi</v>
      </c>
      <c r="E2287" s="17">
        <v>2.6</v>
      </c>
      <c r="F2287" s="17">
        <f t="shared" si="2785"/>
        <v>0.55000000000000004</v>
      </c>
      <c r="G2287" s="18">
        <v>55</v>
      </c>
      <c r="H2287" s="19">
        <f t="shared" si="2792"/>
        <v>1.0025461489497136</v>
      </c>
      <c r="I2287" s="20">
        <f t="shared" si="2786"/>
        <v>100.25461489497135</v>
      </c>
      <c r="J2287" s="19">
        <v>315</v>
      </c>
      <c r="K2287" s="19">
        <f t="shared" si="2819"/>
        <v>0.20236335840328246</v>
      </c>
      <c r="L2287" s="19">
        <f t="shared" si="2820"/>
        <v>1.5935414276381847</v>
      </c>
      <c r="M2287" s="19">
        <f t="shared" si="2821"/>
        <v>6.3741657105527386E-2</v>
      </c>
      <c r="N2287" s="19">
        <f t="shared" si="2822"/>
        <v>1.4708387377100445</v>
      </c>
      <c r="O2287" s="19">
        <f t="shared" si="2823"/>
        <v>5.8833549508401778E-2</v>
      </c>
      <c r="P2287" s="19">
        <f t="shared" si="2824"/>
        <v>0.12257520661392916</v>
      </c>
      <c r="Q2287" s="19">
        <f t="shared" si="2825"/>
        <v>0.76489988526632868</v>
      </c>
      <c r="R2287" s="19">
        <f t="shared" si="2826"/>
        <v>0.57362710770691738</v>
      </c>
      <c r="S2287" s="19">
        <f t="shared" si="2827"/>
        <v>1.3385269929732462</v>
      </c>
      <c r="T2287" s="19">
        <f t="shared" si="2828"/>
        <v>5.3541079718929852E-2</v>
      </c>
      <c r="U2287" s="21">
        <f t="shared" si="2829"/>
        <v>3.0643801653482292</v>
      </c>
    </row>
    <row r="2288" spans="1:21" ht="16" hidden="1" thickBot="1" x14ac:dyDescent="0.25">
      <c r="A2288" s="14">
        <v>2017</v>
      </c>
      <c r="B2288" s="15" t="s">
        <v>47</v>
      </c>
      <c r="C2288" s="16" t="s">
        <v>22</v>
      </c>
      <c r="D2288" s="16" t="str">
        <f>A2288&amp;"_"&amp;B2288&amp;"_"&amp;C2288</f>
        <v>2017_2017 Sample Plot # 05_Avi</v>
      </c>
      <c r="E2288" s="17">
        <v>3.5</v>
      </c>
      <c r="F2288" s="17">
        <f t="shared" si="2785"/>
        <v>0.7</v>
      </c>
      <c r="G2288" s="18">
        <v>70</v>
      </c>
      <c r="H2288" s="19">
        <f t="shared" si="2792"/>
        <v>1.4353914704010184</v>
      </c>
      <c r="I2288" s="20">
        <f t="shared" si="2786"/>
        <v>143.53914704010185</v>
      </c>
      <c r="J2288" s="19">
        <v>451</v>
      </c>
      <c r="K2288" s="19">
        <f t="shared" si="2819"/>
        <v>0.53591657291237293</v>
      </c>
      <c r="L2288" s="19">
        <f t="shared" si="2820"/>
        <v>3.4349195745460039</v>
      </c>
      <c r="M2288" s="19">
        <f t="shared" si="2821"/>
        <v>0.13739678298184016</v>
      </c>
      <c r="N2288" s="19">
        <f t="shared" si="2822"/>
        <v>3.170430767305962</v>
      </c>
      <c r="O2288" s="19">
        <f t="shared" si="2823"/>
        <v>0.12681723069223849</v>
      </c>
      <c r="P2288" s="19">
        <f t="shared" si="2824"/>
        <v>0.26421401367407865</v>
      </c>
      <c r="Q2288" s="19">
        <f t="shared" si="2825"/>
        <v>1.6487613957820819</v>
      </c>
      <c r="R2288" s="19">
        <f t="shared" si="2826"/>
        <v>1.2364679992493253</v>
      </c>
      <c r="S2288" s="19">
        <f t="shared" si="2827"/>
        <v>2.8852293950314074</v>
      </c>
      <c r="T2288" s="19">
        <f t="shared" si="2828"/>
        <v>0.1154091758012563</v>
      </c>
      <c r="U2288" s="21">
        <f t="shared" si="2829"/>
        <v>6.6053503418519659</v>
      </c>
    </row>
    <row r="2289" spans="1:21" ht="16" hidden="1" thickBot="1" x14ac:dyDescent="0.25">
      <c r="A2289" s="14"/>
      <c r="B2289" s="15"/>
      <c r="C2289" s="16"/>
      <c r="D2289" s="16"/>
      <c r="E2289" s="17"/>
      <c r="F2289" s="17"/>
      <c r="G2289" s="18"/>
      <c r="H2289" s="19"/>
      <c r="I2289" s="20"/>
      <c r="J2289" s="19"/>
      <c r="K2289" s="19"/>
      <c r="L2289" s="19"/>
      <c r="M2289" s="19"/>
      <c r="N2289" s="19"/>
      <c r="O2289" s="19"/>
      <c r="P2289" s="19"/>
      <c r="Q2289" s="19"/>
      <c r="R2289" s="19"/>
      <c r="S2289" s="19"/>
      <c r="T2289" s="19"/>
      <c r="U2289" s="21"/>
    </row>
    <row r="2290" spans="1:21" ht="16" hidden="1" thickBot="1" x14ac:dyDescent="0.25">
      <c r="A2290" s="14">
        <v>2017</v>
      </c>
      <c r="B2290" s="15" t="s">
        <v>47</v>
      </c>
      <c r="C2290" s="16" t="s">
        <v>22</v>
      </c>
      <c r="D2290" s="16" t="str">
        <f>A2290&amp;"_"&amp;B2290&amp;"_"&amp;C2290</f>
        <v>2017_2017 Sample Plot # 05_Avi</v>
      </c>
      <c r="E2290" s="17">
        <v>2.5499999999999998</v>
      </c>
      <c r="F2290" s="17">
        <f t="shared" si="2785"/>
        <v>0.7</v>
      </c>
      <c r="G2290" s="18">
        <v>70</v>
      </c>
      <c r="H2290" s="19">
        <f t="shared" si="2792"/>
        <v>1.1998726925525143</v>
      </c>
      <c r="I2290" s="20">
        <f t="shared" si="2786"/>
        <v>119.98726925525143</v>
      </c>
      <c r="J2290" s="19">
        <v>377</v>
      </c>
      <c r="K2290" s="19">
        <f>2.14*(LOG(H2290,10))+0.2</f>
        <v>0.36934926273393398</v>
      </c>
      <c r="L2290" s="19">
        <f t="shared" ref="L2290" si="2830">10^K2290</f>
        <v>2.3407189048470407</v>
      </c>
      <c r="M2290" s="19">
        <f t="shared" ref="M2290" si="2831">L2290*40/1000</f>
        <v>9.3628756193881627E-2</v>
      </c>
      <c r="N2290" s="19">
        <f t="shared" ref="N2290" si="2832">0.923*L2290</f>
        <v>2.1604835491738186</v>
      </c>
      <c r="O2290" s="19">
        <f t="shared" ref="O2290" si="2833">N2290*40/1000</f>
        <v>8.6419341966952737E-2</v>
      </c>
      <c r="P2290" s="19">
        <f t="shared" ref="P2290" si="2834">M2290+O2290</f>
        <v>0.18004809816083436</v>
      </c>
      <c r="Q2290" s="19">
        <f t="shared" ref="Q2290" si="2835">L2290*0.48</f>
        <v>1.1235450743265796</v>
      </c>
      <c r="R2290" s="19">
        <f t="shared" ref="R2290" si="2836">N2290*0.39</f>
        <v>0.84258858417778926</v>
      </c>
      <c r="S2290" s="19">
        <f t="shared" ref="S2290" si="2837">R2290+Q2290</f>
        <v>1.9661336585043689</v>
      </c>
      <c r="T2290" s="19">
        <f t="shared" ref="T2290" si="2838">S2290*40/1000</f>
        <v>7.8645346340174754E-2</v>
      </c>
      <c r="U2290" s="21">
        <f t="shared" ref="U2290" si="2839">(L2290+N2290)</f>
        <v>4.5012024540208593</v>
      </c>
    </row>
    <row r="2291" spans="1:21" ht="16" hidden="1" thickBot="1" x14ac:dyDescent="0.25">
      <c r="A2291" s="14"/>
      <c r="B2291" s="15"/>
      <c r="C2291" s="16"/>
      <c r="D2291" s="16"/>
      <c r="E2291" s="17"/>
      <c r="F2291" s="17"/>
      <c r="G2291" s="18"/>
      <c r="H2291" s="19"/>
      <c r="I2291" s="20"/>
      <c r="J2291" s="19"/>
      <c r="K2291" s="19"/>
      <c r="L2291" s="19"/>
      <c r="M2291" s="19"/>
      <c r="N2291" s="19"/>
      <c r="O2291" s="19"/>
      <c r="P2291" s="19"/>
      <c r="Q2291" s="19"/>
      <c r="R2291" s="19"/>
      <c r="S2291" s="19"/>
      <c r="T2291" s="19"/>
      <c r="U2291" s="21"/>
    </row>
    <row r="2292" spans="1:21" ht="16" hidden="1" thickBot="1" x14ac:dyDescent="0.25">
      <c r="A2292" s="14"/>
      <c r="B2292" s="15"/>
      <c r="C2292" s="16"/>
      <c r="D2292" s="16"/>
      <c r="E2292" s="17"/>
      <c r="F2292" s="17"/>
      <c r="G2292" s="18"/>
      <c r="H2292" s="19"/>
      <c r="I2292" s="20"/>
      <c r="J2292" s="19"/>
      <c r="K2292" s="19"/>
      <c r="L2292" s="19"/>
      <c r="M2292" s="19"/>
      <c r="N2292" s="19"/>
      <c r="O2292" s="19"/>
      <c r="P2292" s="19"/>
      <c r="Q2292" s="19"/>
      <c r="R2292" s="19"/>
      <c r="S2292" s="19"/>
      <c r="T2292" s="19"/>
      <c r="U2292" s="21"/>
    </row>
    <row r="2293" spans="1:21" ht="16" hidden="1" thickBot="1" x14ac:dyDescent="0.25">
      <c r="A2293" s="14"/>
      <c r="B2293" s="15"/>
      <c r="C2293" s="16"/>
      <c r="D2293" s="16"/>
      <c r="E2293" s="17"/>
      <c r="F2293" s="17"/>
      <c r="G2293" s="18"/>
      <c r="H2293" s="19"/>
      <c r="I2293" s="20"/>
      <c r="J2293" s="19"/>
      <c r="K2293" s="19"/>
      <c r="L2293" s="19"/>
      <c r="M2293" s="19"/>
      <c r="N2293" s="19"/>
      <c r="O2293" s="19"/>
      <c r="P2293" s="19"/>
      <c r="Q2293" s="19"/>
      <c r="R2293" s="19"/>
      <c r="S2293" s="19"/>
      <c r="T2293" s="19"/>
      <c r="U2293" s="21"/>
    </row>
    <row r="2294" spans="1:21" ht="16" hidden="1" thickBot="1" x14ac:dyDescent="0.25">
      <c r="A2294" s="14">
        <v>2017</v>
      </c>
      <c r="B2294" s="15" t="s">
        <v>47</v>
      </c>
      <c r="C2294" s="16" t="s">
        <v>22</v>
      </c>
      <c r="D2294" s="16" t="str">
        <f>A2294&amp;"_"&amp;B2294&amp;"_"&amp;C2294</f>
        <v>2017_2017 Sample Plot # 05_Avi</v>
      </c>
      <c r="E2294" s="17">
        <v>2.1</v>
      </c>
      <c r="F2294" s="17">
        <f t="shared" si="2785"/>
        <v>0.56999999999999995</v>
      </c>
      <c r="G2294" s="18">
        <v>57</v>
      </c>
      <c r="H2294" s="19">
        <f t="shared" si="2792"/>
        <v>0.94525779758115847</v>
      </c>
      <c r="I2294" s="20">
        <f t="shared" si="2786"/>
        <v>94.525779758115846</v>
      </c>
      <c r="J2294" s="19">
        <v>297</v>
      </c>
      <c r="K2294" s="19">
        <f>2.14*(LOG(H2294,10))+0.2</f>
        <v>0.14767757483237173</v>
      </c>
      <c r="L2294" s="19">
        <f t="shared" ref="L2294" si="2840">10^K2294</f>
        <v>1.4050040458337412</v>
      </c>
      <c r="M2294" s="19">
        <f t="shared" si="2745"/>
        <v>5.6200161833349645E-2</v>
      </c>
      <c r="N2294" s="19">
        <f t="shared" ref="N2294" si="2841">0.923*L2294</f>
        <v>1.2968187343045432</v>
      </c>
      <c r="O2294" s="19">
        <f t="shared" si="2807"/>
        <v>5.1872749372181733E-2</v>
      </c>
      <c r="P2294" s="19">
        <f t="shared" si="2808"/>
        <v>0.10807291120553138</v>
      </c>
      <c r="Q2294" s="19">
        <f t="shared" si="2749"/>
        <v>0.67440194200019576</v>
      </c>
      <c r="R2294" s="19">
        <f t="shared" si="2810"/>
        <v>0.50575930637877187</v>
      </c>
      <c r="S2294" s="19">
        <f t="shared" si="2811"/>
        <v>1.1801612483789676</v>
      </c>
      <c r="T2294" s="19">
        <f t="shared" si="2812"/>
        <v>4.7206449935158705E-2</v>
      </c>
      <c r="U2294" s="21">
        <f t="shared" si="2753"/>
        <v>2.7018227801382846</v>
      </c>
    </row>
    <row r="2295" spans="1:21" ht="16" hidden="1" thickBot="1" x14ac:dyDescent="0.25">
      <c r="A2295" s="14"/>
      <c r="B2295" s="15"/>
      <c r="C2295" s="16"/>
      <c r="D2295" s="16"/>
      <c r="E2295" s="17"/>
      <c r="F2295" s="17"/>
      <c r="G2295" s="18"/>
      <c r="H2295" s="19"/>
      <c r="I2295" s="20"/>
      <c r="J2295" s="19"/>
      <c r="K2295" s="19"/>
      <c r="L2295" s="19"/>
      <c r="M2295" s="19"/>
      <c r="N2295" s="19"/>
      <c r="O2295" s="19"/>
      <c r="P2295" s="19"/>
      <c r="Q2295" s="19"/>
      <c r="R2295" s="19"/>
      <c r="S2295" s="19"/>
      <c r="T2295" s="19"/>
      <c r="U2295" s="21"/>
    </row>
    <row r="2296" spans="1:21" ht="16" hidden="1" thickBot="1" x14ac:dyDescent="0.25">
      <c r="A2296" s="14"/>
      <c r="B2296" s="15"/>
      <c r="C2296" s="16"/>
      <c r="D2296" s="16"/>
      <c r="E2296" s="17"/>
      <c r="F2296" s="17"/>
      <c r="G2296" s="18"/>
      <c r="H2296" s="19"/>
      <c r="I2296" s="20"/>
      <c r="J2296" s="19"/>
      <c r="K2296" s="19"/>
      <c r="L2296" s="19"/>
      <c r="M2296" s="19"/>
      <c r="N2296" s="19"/>
      <c r="O2296" s="19"/>
      <c r="P2296" s="19"/>
      <c r="Q2296" s="19"/>
      <c r="R2296" s="19"/>
      <c r="S2296" s="19"/>
      <c r="T2296" s="19"/>
      <c r="U2296" s="21"/>
    </row>
    <row r="2297" spans="1:21" ht="16" hidden="1" thickBot="1" x14ac:dyDescent="0.25">
      <c r="A2297" s="14"/>
      <c r="B2297" s="15"/>
      <c r="C2297" s="16"/>
      <c r="D2297" s="16"/>
      <c r="E2297" s="17"/>
      <c r="F2297" s="17"/>
      <c r="G2297" s="18"/>
      <c r="H2297" s="19"/>
      <c r="I2297" s="20"/>
      <c r="J2297" s="19"/>
      <c r="K2297" s="19"/>
      <c r="L2297" s="19"/>
      <c r="M2297" s="19"/>
      <c r="N2297" s="19"/>
      <c r="O2297" s="19"/>
      <c r="P2297" s="19"/>
      <c r="Q2297" s="19"/>
      <c r="R2297" s="19"/>
      <c r="S2297" s="19"/>
      <c r="T2297" s="19"/>
      <c r="U2297" s="21"/>
    </row>
    <row r="2298" spans="1:21" ht="16" hidden="1" thickBot="1" x14ac:dyDescent="0.25">
      <c r="A2298" s="14"/>
      <c r="B2298" s="15"/>
      <c r="C2298" s="16"/>
      <c r="D2298" s="16"/>
      <c r="E2298" s="17"/>
      <c r="F2298" s="17"/>
      <c r="G2298" s="18"/>
      <c r="H2298" s="19"/>
      <c r="I2298" s="20"/>
      <c r="J2298" s="19"/>
      <c r="K2298" s="19"/>
      <c r="L2298" s="19"/>
      <c r="M2298" s="19"/>
      <c r="N2298" s="19"/>
      <c r="O2298" s="19"/>
      <c r="P2298" s="19"/>
      <c r="Q2298" s="19"/>
      <c r="R2298" s="19"/>
      <c r="S2298" s="19"/>
      <c r="T2298" s="19"/>
      <c r="U2298" s="21"/>
    </row>
    <row r="2299" spans="1:21" ht="16" hidden="1" thickBot="1" x14ac:dyDescent="0.25">
      <c r="A2299" s="14"/>
      <c r="B2299" s="15"/>
      <c r="C2299" s="16"/>
      <c r="D2299" s="16"/>
      <c r="E2299" s="17"/>
      <c r="F2299" s="17"/>
      <c r="G2299" s="18"/>
      <c r="H2299" s="19"/>
      <c r="I2299" s="20"/>
      <c r="J2299" s="19"/>
      <c r="K2299" s="19"/>
      <c r="L2299" s="19"/>
      <c r="M2299" s="19"/>
      <c r="N2299" s="19"/>
      <c r="O2299" s="19"/>
      <c r="P2299" s="19"/>
      <c r="Q2299" s="19"/>
      <c r="R2299" s="19"/>
      <c r="S2299" s="19"/>
      <c r="T2299" s="19"/>
      <c r="U2299" s="21"/>
    </row>
    <row r="2300" spans="1:21" ht="16" hidden="1" thickBot="1" x14ac:dyDescent="0.25">
      <c r="A2300" s="14"/>
      <c r="B2300" s="15"/>
      <c r="C2300" s="16"/>
      <c r="D2300" s="16"/>
      <c r="E2300" s="17"/>
      <c r="F2300" s="17"/>
      <c r="G2300" s="18"/>
      <c r="H2300" s="19"/>
      <c r="I2300" s="20"/>
      <c r="J2300" s="19"/>
      <c r="K2300" s="19"/>
      <c r="L2300" s="19"/>
      <c r="M2300" s="19"/>
      <c r="N2300" s="19"/>
      <c r="O2300" s="19"/>
      <c r="P2300" s="19"/>
      <c r="Q2300" s="19"/>
      <c r="R2300" s="19"/>
      <c r="S2300" s="19"/>
      <c r="T2300" s="19"/>
      <c r="U2300" s="21"/>
    </row>
    <row r="2301" spans="1:21" ht="16" hidden="1" thickBot="1" x14ac:dyDescent="0.25">
      <c r="A2301" s="14"/>
      <c r="B2301" s="15"/>
      <c r="C2301" s="16"/>
      <c r="D2301" s="16"/>
      <c r="E2301" s="17"/>
      <c r="F2301" s="17"/>
      <c r="G2301" s="18"/>
      <c r="H2301" s="19"/>
      <c r="I2301" s="20"/>
      <c r="J2301" s="19"/>
      <c r="K2301" s="19"/>
      <c r="L2301" s="19"/>
      <c r="M2301" s="19"/>
      <c r="N2301" s="19"/>
      <c r="O2301" s="19"/>
      <c r="P2301" s="19"/>
      <c r="Q2301" s="19"/>
      <c r="R2301" s="19"/>
      <c r="S2301" s="19"/>
      <c r="T2301" s="19"/>
      <c r="U2301" s="21"/>
    </row>
    <row r="2302" spans="1:21" ht="16" hidden="1" thickBot="1" x14ac:dyDescent="0.25">
      <c r="A2302" s="14"/>
      <c r="B2302" s="15"/>
      <c r="C2302" s="16"/>
      <c r="D2302" s="16"/>
      <c r="E2302" s="17"/>
      <c r="F2302" s="17"/>
      <c r="G2302" s="18"/>
      <c r="H2302" s="19"/>
      <c r="I2302" s="20"/>
      <c r="J2302" s="19"/>
      <c r="K2302" s="19"/>
      <c r="L2302" s="19"/>
      <c r="M2302" s="19"/>
      <c r="N2302" s="19"/>
      <c r="O2302" s="19"/>
      <c r="P2302" s="19"/>
      <c r="Q2302" s="19"/>
      <c r="R2302" s="19"/>
      <c r="S2302" s="19"/>
      <c r="T2302" s="19"/>
      <c r="U2302" s="21"/>
    </row>
    <row r="2303" spans="1:21" ht="16" hidden="1" thickBot="1" x14ac:dyDescent="0.25">
      <c r="A2303" s="14"/>
      <c r="B2303" s="15"/>
      <c r="C2303" s="16"/>
      <c r="D2303" s="16"/>
      <c r="E2303" s="17"/>
      <c r="F2303" s="17"/>
      <c r="G2303" s="18"/>
      <c r="H2303" s="19"/>
      <c r="I2303" s="20"/>
      <c r="J2303" s="19"/>
      <c r="K2303" s="19"/>
      <c r="L2303" s="19"/>
      <c r="M2303" s="19"/>
      <c r="N2303" s="19"/>
      <c r="O2303" s="19"/>
      <c r="P2303" s="19"/>
      <c r="Q2303" s="19"/>
      <c r="R2303" s="19"/>
      <c r="S2303" s="19"/>
      <c r="T2303" s="19"/>
      <c r="U2303" s="21"/>
    </row>
    <row r="2304" spans="1:21" ht="16" hidden="1" thickBot="1" x14ac:dyDescent="0.25">
      <c r="A2304" s="14"/>
      <c r="B2304" s="15"/>
      <c r="C2304" s="16"/>
      <c r="D2304" s="16"/>
      <c r="E2304" s="17"/>
      <c r="F2304" s="17"/>
      <c r="G2304" s="18"/>
      <c r="H2304" s="19"/>
      <c r="I2304" s="20"/>
      <c r="J2304" s="19"/>
      <c r="K2304" s="19"/>
      <c r="L2304" s="19"/>
      <c r="M2304" s="19"/>
      <c r="N2304" s="19"/>
      <c r="O2304" s="19"/>
      <c r="P2304" s="19"/>
      <c r="Q2304" s="19"/>
      <c r="R2304" s="19"/>
      <c r="S2304" s="19"/>
      <c r="T2304" s="19"/>
      <c r="U2304" s="21"/>
    </row>
    <row r="2305" spans="1:21" ht="16" hidden="1" thickBot="1" x14ac:dyDescent="0.25">
      <c r="A2305" s="14"/>
      <c r="B2305" s="15"/>
      <c r="C2305" s="16"/>
      <c r="D2305" s="16"/>
      <c r="E2305" s="17"/>
      <c r="F2305" s="17"/>
      <c r="G2305" s="18"/>
      <c r="H2305" s="19"/>
      <c r="I2305" s="20"/>
      <c r="J2305" s="19"/>
      <c r="K2305" s="19"/>
      <c r="L2305" s="19"/>
      <c r="M2305" s="19"/>
      <c r="N2305" s="19"/>
      <c r="O2305" s="19"/>
      <c r="P2305" s="19"/>
      <c r="Q2305" s="19"/>
      <c r="R2305" s="19"/>
      <c r="S2305" s="19"/>
      <c r="T2305" s="19"/>
      <c r="U2305" s="21"/>
    </row>
    <row r="2306" spans="1:21" ht="16" hidden="1" thickBot="1" x14ac:dyDescent="0.25">
      <c r="A2306" s="14"/>
      <c r="B2306" s="15"/>
      <c r="C2306" s="16"/>
      <c r="D2306" s="16"/>
      <c r="E2306" s="17"/>
      <c r="F2306" s="17"/>
      <c r="G2306" s="18"/>
      <c r="H2306" s="19"/>
      <c r="I2306" s="20"/>
      <c r="J2306" s="19"/>
      <c r="K2306" s="19"/>
      <c r="L2306" s="19"/>
      <c r="M2306" s="19"/>
      <c r="N2306" s="19"/>
      <c r="O2306" s="19"/>
      <c r="P2306" s="19"/>
      <c r="Q2306" s="19"/>
      <c r="R2306" s="19"/>
      <c r="S2306" s="19"/>
      <c r="T2306" s="19"/>
      <c r="U2306" s="21"/>
    </row>
    <row r="2307" spans="1:21" ht="16" hidden="1" thickBot="1" x14ac:dyDescent="0.25">
      <c r="A2307" s="14"/>
      <c r="B2307" s="15"/>
      <c r="C2307" s="16"/>
      <c r="D2307" s="16"/>
      <c r="E2307" s="17"/>
      <c r="F2307" s="17"/>
      <c r="G2307" s="18"/>
      <c r="H2307" s="19"/>
      <c r="I2307" s="20"/>
      <c r="J2307" s="19"/>
      <c r="K2307" s="19"/>
      <c r="L2307" s="19"/>
      <c r="M2307" s="19"/>
      <c r="N2307" s="19"/>
      <c r="O2307" s="19"/>
      <c r="P2307" s="19"/>
      <c r="Q2307" s="19"/>
      <c r="R2307" s="19"/>
      <c r="S2307" s="19"/>
      <c r="T2307" s="19"/>
      <c r="U2307" s="21"/>
    </row>
    <row r="2308" spans="1:21" ht="16" hidden="1" thickBot="1" x14ac:dyDescent="0.25">
      <c r="A2308" s="14"/>
      <c r="B2308" s="15"/>
      <c r="C2308" s="16"/>
      <c r="D2308" s="16"/>
      <c r="E2308" s="17"/>
      <c r="F2308" s="17"/>
      <c r="G2308" s="18"/>
      <c r="H2308" s="19"/>
      <c r="I2308" s="20"/>
      <c r="J2308" s="19"/>
      <c r="K2308" s="19"/>
      <c r="L2308" s="19"/>
      <c r="M2308" s="19"/>
      <c r="N2308" s="19"/>
      <c r="O2308" s="19"/>
      <c r="P2308" s="19"/>
      <c r="Q2308" s="19"/>
      <c r="R2308" s="19"/>
      <c r="S2308" s="19"/>
      <c r="T2308" s="19"/>
      <c r="U2308" s="21"/>
    </row>
    <row r="2309" spans="1:21" ht="16" hidden="1" thickBot="1" x14ac:dyDescent="0.25">
      <c r="A2309" s="14"/>
      <c r="B2309" s="15"/>
      <c r="C2309" s="16"/>
      <c r="D2309" s="16"/>
      <c r="E2309" s="17"/>
      <c r="F2309" s="17"/>
      <c r="G2309" s="18"/>
      <c r="H2309" s="19"/>
      <c r="I2309" s="20"/>
      <c r="J2309" s="19"/>
      <c r="K2309" s="19"/>
      <c r="L2309" s="19"/>
      <c r="M2309" s="19"/>
      <c r="N2309" s="19"/>
      <c r="O2309" s="19"/>
      <c r="P2309" s="19"/>
      <c r="Q2309" s="19"/>
      <c r="R2309" s="19"/>
      <c r="S2309" s="19"/>
      <c r="T2309" s="19"/>
      <c r="U2309" s="21"/>
    </row>
    <row r="2310" spans="1:21" ht="16" hidden="1" thickBot="1" x14ac:dyDescent="0.25">
      <c r="A2310" s="14"/>
      <c r="B2310" s="15"/>
      <c r="C2310" s="16"/>
      <c r="D2310" s="16"/>
      <c r="E2310" s="17"/>
      <c r="F2310" s="17"/>
      <c r="G2310" s="18"/>
      <c r="H2310" s="19"/>
      <c r="I2310" s="20"/>
      <c r="J2310" s="19"/>
      <c r="K2310" s="19"/>
      <c r="L2310" s="19"/>
      <c r="M2310" s="19"/>
      <c r="N2310" s="19"/>
      <c r="O2310" s="19"/>
      <c r="P2310" s="19"/>
      <c r="Q2310" s="19"/>
      <c r="R2310" s="19"/>
      <c r="S2310" s="19"/>
      <c r="T2310" s="19"/>
      <c r="U2310" s="21"/>
    </row>
    <row r="2311" spans="1:21" ht="16" hidden="1" thickBot="1" x14ac:dyDescent="0.25">
      <c r="A2311" s="14"/>
      <c r="B2311" s="15"/>
      <c r="C2311" s="16"/>
      <c r="D2311" s="16"/>
      <c r="E2311" s="17"/>
      <c r="F2311" s="17"/>
      <c r="G2311" s="18"/>
      <c r="H2311" s="19"/>
      <c r="I2311" s="20"/>
      <c r="J2311" s="19"/>
      <c r="K2311" s="19"/>
      <c r="L2311" s="19"/>
      <c r="M2311" s="19"/>
      <c r="N2311" s="19"/>
      <c r="O2311" s="19"/>
      <c r="P2311" s="19"/>
      <c r="Q2311" s="19"/>
      <c r="R2311" s="19"/>
      <c r="S2311" s="19"/>
      <c r="T2311" s="19"/>
      <c r="U2311" s="21"/>
    </row>
    <row r="2312" spans="1:21" ht="16" hidden="1" thickBot="1" x14ac:dyDescent="0.25">
      <c r="A2312" s="14"/>
      <c r="B2312" s="15"/>
      <c r="C2312" s="16"/>
      <c r="D2312" s="16"/>
      <c r="E2312" s="17"/>
      <c r="F2312" s="17"/>
      <c r="G2312" s="18"/>
      <c r="H2312" s="19"/>
      <c r="I2312" s="20"/>
      <c r="J2312" s="19"/>
      <c r="K2312" s="19"/>
      <c r="L2312" s="19"/>
      <c r="M2312" s="19"/>
      <c r="N2312" s="19"/>
      <c r="O2312" s="19"/>
      <c r="P2312" s="19"/>
      <c r="Q2312" s="19"/>
      <c r="R2312" s="19"/>
      <c r="S2312" s="19"/>
      <c r="T2312" s="19"/>
      <c r="U2312" s="21"/>
    </row>
    <row r="2313" spans="1:21" ht="16" hidden="1" thickBot="1" x14ac:dyDescent="0.25">
      <c r="A2313" s="14"/>
      <c r="B2313" s="15"/>
      <c r="C2313" s="16"/>
      <c r="D2313" s="16"/>
      <c r="E2313" s="17"/>
      <c r="F2313" s="17"/>
      <c r="G2313" s="18"/>
      <c r="H2313" s="19"/>
      <c r="I2313" s="20"/>
      <c r="J2313" s="19"/>
      <c r="K2313" s="19"/>
      <c r="L2313" s="19"/>
      <c r="M2313" s="19"/>
      <c r="N2313" s="19"/>
      <c r="O2313" s="19"/>
      <c r="P2313" s="19"/>
      <c r="Q2313" s="19"/>
      <c r="R2313" s="19"/>
      <c r="S2313" s="19"/>
      <c r="T2313" s="19"/>
      <c r="U2313" s="21"/>
    </row>
    <row r="2314" spans="1:21" ht="16" hidden="1" thickBot="1" x14ac:dyDescent="0.25">
      <c r="A2314" s="14"/>
      <c r="B2314" s="15"/>
      <c r="C2314" s="16"/>
      <c r="D2314" s="16"/>
      <c r="E2314" s="17"/>
      <c r="F2314" s="17"/>
      <c r="G2314" s="18"/>
      <c r="H2314" s="19"/>
      <c r="I2314" s="20"/>
      <c r="J2314" s="19"/>
      <c r="K2314" s="19"/>
      <c r="L2314" s="19"/>
      <c r="M2314" s="19"/>
      <c r="N2314" s="19"/>
      <c r="O2314" s="19"/>
      <c r="P2314" s="19"/>
      <c r="Q2314" s="19"/>
      <c r="R2314" s="19"/>
      <c r="S2314" s="19"/>
      <c r="T2314" s="19"/>
      <c r="U2314" s="21"/>
    </row>
    <row r="2315" spans="1:21" ht="16" hidden="1" thickBot="1" x14ac:dyDescent="0.25">
      <c r="A2315" s="14">
        <v>2017</v>
      </c>
      <c r="B2315" s="15" t="s">
        <v>47</v>
      </c>
      <c r="C2315" s="16" t="s">
        <v>22</v>
      </c>
      <c r="D2315" s="16" t="str">
        <f>A2315&amp;"_"&amp;B2315&amp;"_"&amp;C2315</f>
        <v>2017_2017 Sample Plot # 05_Avi</v>
      </c>
      <c r="E2315" s="17">
        <v>4.0999999999999996</v>
      </c>
      <c r="F2315" s="17">
        <f t="shared" si="2785"/>
        <v>0.84</v>
      </c>
      <c r="G2315" s="18">
        <v>84</v>
      </c>
      <c r="H2315" s="19">
        <f t="shared" si="2792"/>
        <v>1.3653723742838957</v>
      </c>
      <c r="I2315" s="20">
        <f t="shared" si="2786"/>
        <v>136.53723742838957</v>
      </c>
      <c r="J2315" s="19">
        <v>429</v>
      </c>
      <c r="K2315" s="19">
        <f t="shared" ref="K2315:K2316" si="2842">2.14*(LOG(H2315,10))+0.2</f>
        <v>0.48943737856884728</v>
      </c>
      <c r="L2315" s="19">
        <f t="shared" ref="L2315:L2316" si="2843">10^K2315</f>
        <v>3.0862945971577105</v>
      </c>
      <c r="M2315" s="19">
        <f t="shared" ref="M2315:M2316" si="2844">L2315*40/1000</f>
        <v>0.12345178388630842</v>
      </c>
      <c r="N2315" s="19">
        <f t="shared" ref="N2315:N2316" si="2845">0.923*L2315</f>
        <v>2.8486499131765668</v>
      </c>
      <c r="O2315" s="19">
        <f t="shared" si="2807"/>
        <v>0.11394599652706268</v>
      </c>
      <c r="P2315" s="19">
        <f t="shared" si="2808"/>
        <v>0.23739778041337112</v>
      </c>
      <c r="Q2315" s="19">
        <f t="shared" ref="Q2315:Q2316" si="2846">L2315*0.48</f>
        <v>1.481421406635701</v>
      </c>
      <c r="R2315" s="19">
        <f t="shared" si="2810"/>
        <v>1.1109734661388611</v>
      </c>
      <c r="S2315" s="19">
        <f t="shared" si="2811"/>
        <v>2.592394872774562</v>
      </c>
      <c r="T2315" s="19">
        <f t="shared" si="2812"/>
        <v>0.10369579491098249</v>
      </c>
      <c r="U2315" s="21">
        <f t="shared" ref="U2315:U2316" si="2847">(L2315+N2315)</f>
        <v>5.9349445103342777</v>
      </c>
    </row>
    <row r="2316" spans="1:21" ht="16" hidden="1" thickBot="1" x14ac:dyDescent="0.25">
      <c r="A2316" s="14">
        <v>2017</v>
      </c>
      <c r="B2316" s="15" t="s">
        <v>47</v>
      </c>
      <c r="C2316" s="16" t="s">
        <v>22</v>
      </c>
      <c r="D2316" s="16" t="str">
        <f>A2316&amp;"_"&amp;B2316&amp;"_"&amp;C2316</f>
        <v>2017_2017 Sample Plot # 05_Avi</v>
      </c>
      <c r="E2316" s="17">
        <v>3.1</v>
      </c>
      <c r="F2316" s="17">
        <f t="shared" si="2785"/>
        <v>0.8</v>
      </c>
      <c r="G2316" s="18">
        <v>80</v>
      </c>
      <c r="H2316" s="19">
        <f t="shared" si="2792"/>
        <v>1.1871419478039467</v>
      </c>
      <c r="I2316" s="20">
        <f t="shared" si="2786"/>
        <v>118.71419478039466</v>
      </c>
      <c r="J2316" s="19">
        <v>373</v>
      </c>
      <c r="K2316" s="19">
        <f t="shared" si="2842"/>
        <v>0.3594356733641289</v>
      </c>
      <c r="L2316" s="19">
        <f t="shared" si="2843"/>
        <v>2.2878928093928637</v>
      </c>
      <c r="M2316" s="19">
        <f t="shared" si="2844"/>
        <v>9.1515712375714542E-2</v>
      </c>
      <c r="N2316" s="19">
        <f t="shared" si="2845"/>
        <v>2.1117250630696134</v>
      </c>
      <c r="O2316" s="19">
        <f t="shared" si="2807"/>
        <v>8.4469002522784539E-2</v>
      </c>
      <c r="P2316" s="19">
        <f t="shared" si="2808"/>
        <v>0.17598471489849909</v>
      </c>
      <c r="Q2316" s="19">
        <f t="shared" si="2846"/>
        <v>1.0981885485085745</v>
      </c>
      <c r="R2316" s="19">
        <f t="shared" si="2810"/>
        <v>0.82357277459714928</v>
      </c>
      <c r="S2316" s="19">
        <f t="shared" si="2811"/>
        <v>1.9217613231057238</v>
      </c>
      <c r="T2316" s="19">
        <f t="shared" si="2812"/>
        <v>7.6870452924228963E-2</v>
      </c>
      <c r="U2316" s="21">
        <f t="shared" si="2847"/>
        <v>4.3996178724624766</v>
      </c>
    </row>
    <row r="2317" spans="1:21" ht="16" hidden="1" thickBot="1" x14ac:dyDescent="0.25">
      <c r="A2317" s="14"/>
      <c r="B2317" s="15"/>
      <c r="C2317" s="16"/>
      <c r="D2317" s="16"/>
      <c r="E2317" s="17"/>
      <c r="F2317" s="17"/>
      <c r="G2317" s="18"/>
      <c r="H2317" s="19"/>
      <c r="I2317" s="20"/>
      <c r="J2317" s="19"/>
      <c r="K2317" s="19"/>
      <c r="L2317" s="19"/>
      <c r="M2317" s="19"/>
      <c r="N2317" s="19"/>
      <c r="O2317" s="19"/>
      <c r="P2317" s="19"/>
      <c r="Q2317" s="19"/>
      <c r="R2317" s="19"/>
      <c r="S2317" s="19"/>
      <c r="T2317" s="19"/>
      <c r="U2317" s="21"/>
    </row>
    <row r="2318" spans="1:21" ht="16" hidden="1" thickBot="1" x14ac:dyDescent="0.25">
      <c r="A2318" s="14">
        <v>2017</v>
      </c>
      <c r="B2318" s="15" t="s">
        <v>47</v>
      </c>
      <c r="C2318" s="16" t="s">
        <v>22</v>
      </c>
      <c r="D2318" s="16" t="str">
        <f>A2318&amp;"_"&amp;B2318&amp;"_"&amp;C2318</f>
        <v>2017_2017 Sample Plot # 05_Avi</v>
      </c>
      <c r="E2318" s="17">
        <v>3.8</v>
      </c>
      <c r="F2318" s="17">
        <f t="shared" si="2785"/>
        <v>0.83</v>
      </c>
      <c r="G2318" s="18">
        <v>83</v>
      </c>
      <c r="H2318" s="19">
        <f t="shared" si="2792"/>
        <v>1.3558243157224696</v>
      </c>
      <c r="I2318" s="20">
        <f t="shared" si="2786"/>
        <v>135.58243157224697</v>
      </c>
      <c r="J2318" s="19">
        <v>426</v>
      </c>
      <c r="K2318" s="19">
        <f t="shared" ref="K2318:K2322" si="2848">2.14*(LOG(H2318,10))+0.2</f>
        <v>0.48291531537335575</v>
      </c>
      <c r="L2318" s="19">
        <f t="shared" ref="L2318:L2322" si="2849">10^K2318</f>
        <v>3.0402921304901156</v>
      </c>
      <c r="M2318" s="19">
        <f t="shared" ref="M2318:M2380" si="2850">L2318*40/1000</f>
        <v>0.12161168521960462</v>
      </c>
      <c r="N2318" s="19">
        <f t="shared" ref="N2318:N2322" si="2851">0.923*L2318</f>
        <v>2.8061896364423768</v>
      </c>
      <c r="O2318" s="19">
        <f t="shared" ref="O2318:O2322" si="2852">N2318*40/1000</f>
        <v>0.11224758545769507</v>
      </c>
      <c r="P2318" s="19">
        <f t="shared" ref="P2318:P2322" si="2853">M2318+O2318</f>
        <v>0.2338592706772997</v>
      </c>
      <c r="Q2318" s="19">
        <f t="shared" ref="Q2318:Q2380" si="2854">L2318*0.48</f>
        <v>1.4593402226352554</v>
      </c>
      <c r="R2318" s="19">
        <f t="shared" ref="R2318:R2322" si="2855">N2318*0.39</f>
        <v>1.094413958212527</v>
      </c>
      <c r="S2318" s="19">
        <f t="shared" ref="S2318:S2322" si="2856">R2318+Q2318</f>
        <v>2.5537541808477826</v>
      </c>
      <c r="T2318" s="19">
        <f t="shared" ref="T2318:T2322" si="2857">S2318*40/1000</f>
        <v>0.10215016723391131</v>
      </c>
      <c r="U2318" s="21">
        <f t="shared" ref="U2318:U2380" si="2858">(L2318+N2318)</f>
        <v>5.8464817669324924</v>
      </c>
    </row>
    <row r="2319" spans="1:21" ht="16" hidden="1" thickBot="1" x14ac:dyDescent="0.25">
      <c r="A2319" s="14">
        <v>2017</v>
      </c>
      <c r="B2319" s="15" t="s">
        <v>47</v>
      </c>
      <c r="C2319" s="16" t="s">
        <v>22</v>
      </c>
      <c r="D2319" s="16" t="str">
        <f>A2319&amp;"_"&amp;B2319&amp;"_"&amp;C2319</f>
        <v>2017_2017 Sample Plot # 05_Avi</v>
      </c>
      <c r="E2319" s="17">
        <v>2.15</v>
      </c>
      <c r="F2319" s="17">
        <f t="shared" si="2785"/>
        <v>0.7</v>
      </c>
      <c r="G2319" s="18">
        <v>70</v>
      </c>
      <c r="H2319" s="19">
        <f t="shared" si="2792"/>
        <v>1.1266709102482495</v>
      </c>
      <c r="I2319" s="20">
        <f t="shared" si="2786"/>
        <v>112.66709102482496</v>
      </c>
      <c r="J2319" s="19">
        <v>354</v>
      </c>
      <c r="K2319" s="19">
        <f t="shared" si="2848"/>
        <v>0.31084575402872328</v>
      </c>
      <c r="L2319" s="19">
        <f t="shared" si="2849"/>
        <v>2.0457179413472937</v>
      </c>
      <c r="M2319" s="19">
        <f t="shared" si="2850"/>
        <v>8.1828717653891742E-2</v>
      </c>
      <c r="N2319" s="19">
        <f t="shared" si="2851"/>
        <v>1.8881976598635521</v>
      </c>
      <c r="O2319" s="19">
        <f t="shared" si="2852"/>
        <v>7.5527906394542085E-2</v>
      </c>
      <c r="P2319" s="19">
        <f t="shared" si="2853"/>
        <v>0.15735662404843381</v>
      </c>
      <c r="Q2319" s="19">
        <f t="shared" si="2854"/>
        <v>0.9819446118467009</v>
      </c>
      <c r="R2319" s="19">
        <f t="shared" si="2855"/>
        <v>0.73639708734678533</v>
      </c>
      <c r="S2319" s="19">
        <f t="shared" si="2856"/>
        <v>1.7183416991934863</v>
      </c>
      <c r="T2319" s="19">
        <f t="shared" si="2857"/>
        <v>6.8733667967739456E-2</v>
      </c>
      <c r="U2319" s="21">
        <f t="shared" si="2858"/>
        <v>3.9339156012108458</v>
      </c>
    </row>
    <row r="2320" spans="1:21" ht="16" hidden="1" thickBot="1" x14ac:dyDescent="0.25">
      <c r="A2320" s="14">
        <v>2017</v>
      </c>
      <c r="B2320" s="15" t="s">
        <v>47</v>
      </c>
      <c r="C2320" s="16" t="s">
        <v>22</v>
      </c>
      <c r="D2320" s="16" t="str">
        <f>A2320&amp;"_"&amp;B2320&amp;"_"&amp;C2320</f>
        <v>2017_2017 Sample Plot # 05_Avi</v>
      </c>
      <c r="E2320" s="17">
        <v>2.36</v>
      </c>
      <c r="F2320" s="17">
        <f t="shared" si="2785"/>
        <v>0.4</v>
      </c>
      <c r="G2320" s="18">
        <v>40</v>
      </c>
      <c r="H2320" s="19">
        <f t="shared" si="2792"/>
        <v>1.1489497135582432</v>
      </c>
      <c r="I2320" s="20">
        <f t="shared" si="2786"/>
        <v>114.89497135582432</v>
      </c>
      <c r="J2320" s="19">
        <v>361</v>
      </c>
      <c r="K2320" s="19">
        <f t="shared" si="2848"/>
        <v>0.32904418537164526</v>
      </c>
      <c r="L2320" s="19">
        <f t="shared" si="2849"/>
        <v>2.1332619414092111</v>
      </c>
      <c r="M2320" s="19">
        <f t="shared" si="2850"/>
        <v>8.5330477656368448E-2</v>
      </c>
      <c r="N2320" s="19">
        <f t="shared" si="2851"/>
        <v>1.9690007719207019</v>
      </c>
      <c r="O2320" s="19">
        <f t="shared" si="2852"/>
        <v>7.8760030876828063E-2</v>
      </c>
      <c r="P2320" s="19">
        <f t="shared" si="2853"/>
        <v>0.16409050853319651</v>
      </c>
      <c r="Q2320" s="19">
        <f t="shared" si="2854"/>
        <v>1.0239657318764213</v>
      </c>
      <c r="R2320" s="19">
        <f t="shared" si="2855"/>
        <v>0.76791030104907376</v>
      </c>
      <c r="S2320" s="19">
        <f t="shared" si="2856"/>
        <v>1.791876032925495</v>
      </c>
      <c r="T2320" s="19">
        <f t="shared" si="2857"/>
        <v>7.1675041317019808E-2</v>
      </c>
      <c r="U2320" s="21">
        <f t="shared" si="2858"/>
        <v>4.102262713329913</v>
      </c>
    </row>
    <row r="2321" spans="1:21" ht="16" hidden="1" thickBot="1" x14ac:dyDescent="0.25">
      <c r="A2321" s="14">
        <v>2017</v>
      </c>
      <c r="B2321" s="15" t="s">
        <v>47</v>
      </c>
      <c r="C2321" s="16" t="s">
        <v>22</v>
      </c>
      <c r="D2321" s="16" t="str">
        <f>A2321&amp;"_"&amp;B2321&amp;"_"&amp;C2321</f>
        <v>2017_2017 Sample Plot # 05_Avi</v>
      </c>
      <c r="E2321" s="17">
        <v>2.4700000000000002</v>
      </c>
      <c r="F2321" s="17">
        <f t="shared" si="2785"/>
        <v>0.95</v>
      </c>
      <c r="G2321" s="18">
        <v>95</v>
      </c>
      <c r="H2321" s="19">
        <f t="shared" si="2792"/>
        <v>0.91979630808402291</v>
      </c>
      <c r="I2321" s="20">
        <f t="shared" si="2786"/>
        <v>91.979630808402291</v>
      </c>
      <c r="J2321" s="19">
        <v>289</v>
      </c>
      <c r="K2321" s="19">
        <f t="shared" si="2848"/>
        <v>0.12230015679254973</v>
      </c>
      <c r="L2321" s="19">
        <f t="shared" si="2849"/>
        <v>1.3252571524141996</v>
      </c>
      <c r="M2321" s="19">
        <f t="shared" si="2850"/>
        <v>5.301028609656798E-2</v>
      </c>
      <c r="N2321" s="19">
        <f t="shared" si="2851"/>
        <v>1.2232123516783062</v>
      </c>
      <c r="O2321" s="19">
        <f t="shared" si="2852"/>
        <v>4.8928494067132247E-2</v>
      </c>
      <c r="P2321" s="19">
        <f t="shared" si="2853"/>
        <v>0.10193878016370023</v>
      </c>
      <c r="Q2321" s="19">
        <f t="shared" si="2854"/>
        <v>0.63612343315881581</v>
      </c>
      <c r="R2321" s="19">
        <f t="shared" si="2855"/>
        <v>0.47705281715453945</v>
      </c>
      <c r="S2321" s="19">
        <f t="shared" si="2856"/>
        <v>1.1131762503133553</v>
      </c>
      <c r="T2321" s="19">
        <f t="shared" si="2857"/>
        <v>4.4527050012534208E-2</v>
      </c>
      <c r="U2321" s="21">
        <f t="shared" si="2858"/>
        <v>2.5484695040925058</v>
      </c>
    </row>
    <row r="2322" spans="1:21" ht="16" hidden="1" thickBot="1" x14ac:dyDescent="0.25">
      <c r="A2322" s="14">
        <v>2017</v>
      </c>
      <c r="B2322" s="15" t="s">
        <v>47</v>
      </c>
      <c r="C2322" s="16" t="s">
        <v>22</v>
      </c>
      <c r="D2322" s="16" t="str">
        <f>A2322&amp;"_"&amp;B2322&amp;"_"&amp;C2322</f>
        <v>2017_2017 Sample Plot # 05_Avi</v>
      </c>
      <c r="E2322" s="17">
        <v>2.17</v>
      </c>
      <c r="F2322" s="17">
        <f t="shared" si="2785"/>
        <v>0.5</v>
      </c>
      <c r="G2322" s="18">
        <v>50</v>
      </c>
      <c r="H2322" s="19">
        <f t="shared" si="2792"/>
        <v>1.1807765754296626</v>
      </c>
      <c r="I2322" s="20">
        <f t="shared" si="2786"/>
        <v>118.07765754296626</v>
      </c>
      <c r="J2322" s="19">
        <v>371</v>
      </c>
      <c r="K2322" s="19">
        <f t="shared" si="2848"/>
        <v>0.35443893986973551</v>
      </c>
      <c r="L2322" s="19">
        <f t="shared" si="2849"/>
        <v>2.2617205282255743</v>
      </c>
      <c r="M2322" s="19">
        <f t="shared" si="2850"/>
        <v>9.0468821129022964E-2</v>
      </c>
      <c r="N2322" s="19">
        <f t="shared" si="2851"/>
        <v>2.0875680475522054</v>
      </c>
      <c r="O2322" s="19">
        <f t="shared" si="2852"/>
        <v>8.3502721902088212E-2</v>
      </c>
      <c r="P2322" s="19">
        <f t="shared" si="2853"/>
        <v>0.17397154303111118</v>
      </c>
      <c r="Q2322" s="19">
        <f t="shared" si="2854"/>
        <v>1.0856258535482757</v>
      </c>
      <c r="R2322" s="19">
        <f t="shared" si="2855"/>
        <v>0.81415153854536015</v>
      </c>
      <c r="S2322" s="19">
        <f t="shared" si="2856"/>
        <v>1.8997773920936358</v>
      </c>
      <c r="T2322" s="19">
        <f t="shared" si="2857"/>
        <v>7.599109568374543E-2</v>
      </c>
      <c r="U2322" s="21">
        <f t="shared" si="2858"/>
        <v>4.3492885757777797</v>
      </c>
    </row>
    <row r="2323" spans="1:21" ht="16" hidden="1" thickBot="1" x14ac:dyDescent="0.25">
      <c r="A2323" s="14"/>
      <c r="B2323" s="15"/>
      <c r="C2323" s="16"/>
      <c r="D2323" s="16"/>
      <c r="E2323" s="17"/>
      <c r="F2323" s="17"/>
      <c r="G2323" s="18"/>
      <c r="H2323" s="19"/>
      <c r="I2323" s="20"/>
      <c r="J2323" s="19"/>
      <c r="K2323" s="19"/>
      <c r="L2323" s="19"/>
      <c r="M2323" s="19"/>
      <c r="N2323" s="19"/>
      <c r="O2323" s="19"/>
      <c r="P2323" s="19"/>
      <c r="Q2323" s="19"/>
      <c r="R2323" s="19"/>
      <c r="S2323" s="19"/>
      <c r="T2323" s="19"/>
      <c r="U2323" s="21"/>
    </row>
    <row r="2324" spans="1:21" ht="16" hidden="1" thickBot="1" x14ac:dyDescent="0.25">
      <c r="A2324" s="14"/>
      <c r="B2324" s="15"/>
      <c r="C2324" s="16"/>
      <c r="D2324" s="16"/>
      <c r="E2324" s="17"/>
      <c r="F2324" s="17"/>
      <c r="G2324" s="18"/>
      <c r="H2324" s="19"/>
      <c r="I2324" s="20"/>
      <c r="J2324" s="19"/>
      <c r="K2324" s="19"/>
      <c r="L2324" s="19"/>
      <c r="M2324" s="19"/>
      <c r="N2324" s="19"/>
      <c r="O2324" s="19"/>
      <c r="P2324" s="19"/>
      <c r="Q2324" s="19"/>
      <c r="R2324" s="19"/>
      <c r="S2324" s="19"/>
      <c r="T2324" s="19"/>
      <c r="U2324" s="21"/>
    </row>
    <row r="2325" spans="1:21" ht="16" hidden="1" thickBot="1" x14ac:dyDescent="0.25">
      <c r="A2325" s="14"/>
      <c r="B2325" s="15"/>
      <c r="C2325" s="16"/>
      <c r="D2325" s="16"/>
      <c r="E2325" s="17"/>
      <c r="F2325" s="17"/>
      <c r="G2325" s="18"/>
      <c r="H2325" s="19"/>
      <c r="I2325" s="20"/>
      <c r="J2325" s="19"/>
      <c r="K2325" s="19"/>
      <c r="L2325" s="19"/>
      <c r="M2325" s="19"/>
      <c r="N2325" s="19"/>
      <c r="O2325" s="19"/>
      <c r="P2325" s="19"/>
      <c r="Q2325" s="19"/>
      <c r="R2325" s="19"/>
      <c r="S2325" s="19"/>
      <c r="T2325" s="19"/>
      <c r="U2325" s="21"/>
    </row>
    <row r="2326" spans="1:21" ht="16" hidden="1" thickBot="1" x14ac:dyDescent="0.25">
      <c r="A2326" s="14"/>
      <c r="B2326" s="15"/>
      <c r="C2326" s="16"/>
      <c r="D2326" s="16"/>
      <c r="E2326" s="17"/>
      <c r="F2326" s="17"/>
      <c r="G2326" s="18"/>
      <c r="H2326" s="19"/>
      <c r="I2326" s="20"/>
      <c r="J2326" s="19"/>
      <c r="K2326" s="19"/>
      <c r="L2326" s="19"/>
      <c r="M2326" s="19"/>
      <c r="N2326" s="19"/>
      <c r="O2326" s="19"/>
      <c r="P2326" s="19"/>
      <c r="Q2326" s="19"/>
      <c r="R2326" s="19"/>
      <c r="S2326" s="19"/>
      <c r="T2326" s="19"/>
      <c r="U2326" s="21"/>
    </row>
    <row r="2327" spans="1:21" ht="16" hidden="1" thickBot="1" x14ac:dyDescent="0.25">
      <c r="A2327" s="14">
        <v>2017</v>
      </c>
      <c r="B2327" s="15" t="s">
        <v>47</v>
      </c>
      <c r="C2327" s="16" t="s">
        <v>22</v>
      </c>
      <c r="D2327" s="16" t="str">
        <f>A2327&amp;"_"&amp;B2327&amp;"_"&amp;C2327</f>
        <v>2017_2017 Sample Plot # 05_Avi</v>
      </c>
      <c r="E2327" s="17">
        <v>2.1</v>
      </c>
      <c r="F2327" s="17">
        <f t="shared" ref="F2327:F2380" si="2859">G2327/100</f>
        <v>0.5</v>
      </c>
      <c r="G2327" s="18">
        <v>50</v>
      </c>
      <c r="H2327" s="19">
        <f t="shared" si="2792"/>
        <v>0.99299809038828768</v>
      </c>
      <c r="I2327" s="20">
        <f t="shared" ref="I2327:I2380" si="2860">J2327/3.142</f>
        <v>99.299809038828769</v>
      </c>
      <c r="J2327" s="19">
        <v>312</v>
      </c>
      <c r="K2327" s="19">
        <f>2.14*(LOG(H2327,10))+0.2</f>
        <v>0.19346960449300488</v>
      </c>
      <c r="L2327" s="19">
        <f t="shared" ref="L2327" si="2861">10^K2327</f>
        <v>1.5612397657203567</v>
      </c>
      <c r="M2327" s="19">
        <f t="shared" si="2850"/>
        <v>6.2449590628814271E-2</v>
      </c>
      <c r="N2327" s="19">
        <f t="shared" ref="N2327" si="2862">0.923*L2327</f>
        <v>1.4410243037598893</v>
      </c>
      <c r="O2327" s="19">
        <f t="shared" si="2807"/>
        <v>5.764097215039557E-2</v>
      </c>
      <c r="P2327" s="19">
        <f t="shared" si="2808"/>
        <v>0.12009056277920985</v>
      </c>
      <c r="Q2327" s="19">
        <f t="shared" si="2854"/>
        <v>0.74939508754577122</v>
      </c>
      <c r="R2327" s="19">
        <f t="shared" si="2810"/>
        <v>0.56199947846635689</v>
      </c>
      <c r="S2327" s="19">
        <f t="shared" si="2811"/>
        <v>1.3113945660121282</v>
      </c>
      <c r="T2327" s="19">
        <f t="shared" si="2812"/>
        <v>5.2455782640485123E-2</v>
      </c>
      <c r="U2327" s="21">
        <f t="shared" si="2858"/>
        <v>3.0022640694802458</v>
      </c>
    </row>
    <row r="2328" spans="1:21" ht="16" hidden="1" thickBot="1" x14ac:dyDescent="0.25">
      <c r="A2328" s="14"/>
      <c r="B2328" s="15"/>
      <c r="C2328" s="16"/>
      <c r="D2328" s="16"/>
      <c r="E2328" s="17"/>
      <c r="F2328" s="17"/>
      <c r="G2328" s="18"/>
      <c r="H2328" s="19"/>
      <c r="I2328" s="20"/>
      <c r="J2328" s="19"/>
      <c r="K2328" s="19"/>
      <c r="L2328" s="19"/>
      <c r="M2328" s="19"/>
      <c r="N2328" s="19"/>
      <c r="O2328" s="19"/>
      <c r="P2328" s="19"/>
      <c r="Q2328" s="19"/>
      <c r="R2328" s="19"/>
      <c r="S2328" s="19"/>
      <c r="T2328" s="19"/>
      <c r="U2328" s="21"/>
    </row>
    <row r="2329" spans="1:21" ht="16" hidden="1" thickBot="1" x14ac:dyDescent="0.25">
      <c r="A2329" s="14">
        <v>2017</v>
      </c>
      <c r="B2329" s="15" t="s">
        <v>47</v>
      </c>
      <c r="C2329" s="16" t="s">
        <v>22</v>
      </c>
      <c r="D2329" s="16" t="str">
        <f>A2329&amp;"_"&amp;B2329&amp;"_"&amp;C2329</f>
        <v>2017_2017 Sample Plot # 05_Avi</v>
      </c>
      <c r="E2329" s="17">
        <v>3.21</v>
      </c>
      <c r="F2329" s="17">
        <f t="shared" si="2859"/>
        <v>0.5</v>
      </c>
      <c r="G2329" s="18">
        <v>50</v>
      </c>
      <c r="H2329" s="19">
        <f t="shared" si="2792"/>
        <v>1.1457670273711011</v>
      </c>
      <c r="I2329" s="20">
        <f t="shared" si="2860"/>
        <v>114.57670273711012</v>
      </c>
      <c r="J2329" s="19">
        <v>360</v>
      </c>
      <c r="K2329" s="19">
        <f t="shared" ref="K2329:K2330" si="2863">2.14*(LOG(H2329,10))+0.2</f>
        <v>0.32646612493553201</v>
      </c>
      <c r="L2329" s="19">
        <f t="shared" ref="L2329:L2330" si="2864">10^K2329</f>
        <v>2.1206359765694507</v>
      </c>
      <c r="M2329" s="19">
        <f t="shared" ref="M2329:M2330" si="2865">L2329*40/1000</f>
        <v>8.4825439062778035E-2</v>
      </c>
      <c r="N2329" s="19">
        <f t="shared" ref="N2329:N2330" si="2866">0.923*L2329</f>
        <v>1.9573470063736031</v>
      </c>
      <c r="O2329" s="19">
        <f t="shared" ref="O2329:O2330" si="2867">N2329*40/1000</f>
        <v>7.8293880254944132E-2</v>
      </c>
      <c r="P2329" s="19">
        <f t="shared" ref="P2329:P2392" si="2868">M2329+O2329</f>
        <v>0.16311931931772217</v>
      </c>
      <c r="Q2329" s="19">
        <f t="shared" ref="Q2329:Q2330" si="2869">L2329*0.48</f>
        <v>1.0179052687533363</v>
      </c>
      <c r="R2329" s="19">
        <f t="shared" ref="R2329:R2392" si="2870">N2329*0.39</f>
        <v>0.76336533248570526</v>
      </c>
      <c r="S2329" s="19">
        <f t="shared" ref="S2329:S2392" si="2871">R2329+Q2329</f>
        <v>1.7812706012390416</v>
      </c>
      <c r="T2329" s="19">
        <f t="shared" ref="T2329:T2330" si="2872">S2329*40/1000</f>
        <v>7.1250824049561651E-2</v>
      </c>
      <c r="U2329" s="21">
        <f t="shared" ref="U2329:U2330" si="2873">(L2329+N2329)</f>
        <v>4.0779829829430536</v>
      </c>
    </row>
    <row r="2330" spans="1:21" ht="16" hidden="1" thickBot="1" x14ac:dyDescent="0.25">
      <c r="A2330" s="14">
        <v>2017</v>
      </c>
      <c r="B2330" s="15" t="s">
        <v>47</v>
      </c>
      <c r="C2330" s="16" t="s">
        <v>22</v>
      </c>
      <c r="D2330" s="16" t="str">
        <f>A2330&amp;"_"&amp;B2330&amp;"_"&amp;C2330</f>
        <v>2017_2017 Sample Plot # 05_Avi</v>
      </c>
      <c r="E2330" s="17">
        <v>3.14</v>
      </c>
      <c r="F2330" s="17">
        <f t="shared" si="2859"/>
        <v>0.76</v>
      </c>
      <c r="G2330" s="18">
        <v>76</v>
      </c>
      <c r="H2330" s="19">
        <f t="shared" si="2792"/>
        <v>1.098026734563972</v>
      </c>
      <c r="I2330" s="20">
        <f t="shared" si="2860"/>
        <v>109.8026734563972</v>
      </c>
      <c r="J2330" s="19">
        <v>345</v>
      </c>
      <c r="K2330" s="19">
        <f t="shared" si="2863"/>
        <v>0.28691163675034398</v>
      </c>
      <c r="L2330" s="19">
        <f t="shared" si="2864"/>
        <v>1.9360280120578679</v>
      </c>
      <c r="M2330" s="19">
        <f t="shared" si="2865"/>
        <v>7.7441120482314718E-2</v>
      </c>
      <c r="N2330" s="19">
        <f t="shared" si="2866"/>
        <v>1.7869538551294122</v>
      </c>
      <c r="O2330" s="19">
        <f t="shared" si="2867"/>
        <v>7.1478154205176475E-2</v>
      </c>
      <c r="P2330" s="19">
        <f t="shared" si="2868"/>
        <v>0.14891927468749119</v>
      </c>
      <c r="Q2330" s="19">
        <f t="shared" si="2869"/>
        <v>0.92929344578777651</v>
      </c>
      <c r="R2330" s="19">
        <f t="shared" si="2870"/>
        <v>0.69691200350047078</v>
      </c>
      <c r="S2330" s="19">
        <f t="shared" si="2871"/>
        <v>1.6262054492882472</v>
      </c>
      <c r="T2330" s="19">
        <f t="shared" si="2872"/>
        <v>6.5048217971529876E-2</v>
      </c>
      <c r="U2330" s="21">
        <f t="shared" si="2873"/>
        <v>3.7229818671872801</v>
      </c>
    </row>
    <row r="2331" spans="1:21" ht="16" hidden="1" thickBot="1" x14ac:dyDescent="0.25">
      <c r="A2331" s="14"/>
      <c r="B2331" s="15"/>
      <c r="C2331" s="16"/>
      <c r="D2331" s="16"/>
      <c r="E2331" s="17"/>
      <c r="F2331" s="17"/>
      <c r="G2331" s="18"/>
      <c r="H2331" s="19"/>
      <c r="I2331" s="20"/>
      <c r="J2331" s="19"/>
      <c r="K2331" s="19"/>
      <c r="L2331" s="19"/>
      <c r="M2331" s="19"/>
      <c r="N2331" s="19"/>
      <c r="O2331" s="19"/>
      <c r="P2331" s="19"/>
      <c r="Q2331" s="19"/>
      <c r="R2331" s="19"/>
      <c r="S2331" s="19"/>
      <c r="T2331" s="19"/>
      <c r="U2331" s="21"/>
    </row>
    <row r="2332" spans="1:21" ht="16" hidden="1" thickBot="1" x14ac:dyDescent="0.25">
      <c r="A2332" s="14"/>
      <c r="B2332" s="15"/>
      <c r="C2332" s="16"/>
      <c r="D2332" s="16"/>
      <c r="E2332" s="17"/>
      <c r="F2332" s="17"/>
      <c r="G2332" s="18"/>
      <c r="H2332" s="19"/>
      <c r="I2332" s="20"/>
      <c r="J2332" s="19"/>
      <c r="K2332" s="19"/>
      <c r="L2332" s="19"/>
      <c r="M2332" s="19"/>
      <c r="N2332" s="19"/>
      <c r="O2332" s="19"/>
      <c r="P2332" s="19"/>
      <c r="Q2332" s="19"/>
      <c r="R2332" s="19"/>
      <c r="S2332" s="19"/>
      <c r="T2332" s="19"/>
      <c r="U2332" s="21"/>
    </row>
    <row r="2333" spans="1:21" ht="16" hidden="1" thickBot="1" x14ac:dyDescent="0.25">
      <c r="A2333" s="14">
        <v>2017</v>
      </c>
      <c r="B2333" s="15" t="s">
        <v>47</v>
      </c>
      <c r="C2333" s="16" t="s">
        <v>22</v>
      </c>
      <c r="D2333" s="16" t="str">
        <f>A2333&amp;"_"&amp;B2333&amp;"_"&amp;C2333</f>
        <v>2017_2017 Sample Plot # 05_Avi</v>
      </c>
      <c r="E2333" s="17">
        <v>3.54</v>
      </c>
      <c r="F2333" s="17">
        <f t="shared" si="2859"/>
        <v>0.5</v>
      </c>
      <c r="G2333" s="18">
        <v>50</v>
      </c>
      <c r="H2333" s="19">
        <f t="shared" ref="H2333:H2394" si="2874">I2333/100</f>
        <v>1.2889879057924889</v>
      </c>
      <c r="I2333" s="20">
        <f t="shared" si="2860"/>
        <v>128.8987905792489</v>
      </c>
      <c r="J2333" s="19">
        <v>405</v>
      </c>
      <c r="K2333" s="19">
        <f t="shared" ref="K2333:K2334" si="2875">2.14*(LOG(H2333,10))+0.2</f>
        <v>0.43593252297292806</v>
      </c>
      <c r="L2333" s="19">
        <f t="shared" ref="L2333:L2334" si="2876">10^K2333</f>
        <v>2.7285538101101996</v>
      </c>
      <c r="M2333" s="19">
        <f t="shared" si="2850"/>
        <v>0.10914215240440799</v>
      </c>
      <c r="N2333" s="19">
        <f t="shared" ref="N2333:N2334" si="2877">0.923*L2333</f>
        <v>2.5184551667317145</v>
      </c>
      <c r="O2333" s="19">
        <f t="shared" si="2807"/>
        <v>0.10073820666926858</v>
      </c>
      <c r="P2333" s="19">
        <f t="shared" si="2868"/>
        <v>0.20988035907367658</v>
      </c>
      <c r="Q2333" s="19">
        <f t="shared" si="2854"/>
        <v>1.3097058288528958</v>
      </c>
      <c r="R2333" s="19">
        <f t="shared" si="2870"/>
        <v>0.98219751502536867</v>
      </c>
      <c r="S2333" s="19">
        <f t="shared" si="2871"/>
        <v>2.2919033438782646</v>
      </c>
      <c r="T2333" s="19">
        <f t="shared" si="2812"/>
        <v>9.1676133755130576E-2</v>
      </c>
      <c r="U2333" s="21">
        <f t="shared" si="2858"/>
        <v>5.2470089768419141</v>
      </c>
    </row>
    <row r="2334" spans="1:21" ht="16" hidden="1" thickBot="1" x14ac:dyDescent="0.25">
      <c r="A2334" s="14">
        <v>2017</v>
      </c>
      <c r="B2334" s="15" t="s">
        <v>47</v>
      </c>
      <c r="C2334" s="16" t="s">
        <v>22</v>
      </c>
      <c r="D2334" s="16" t="str">
        <f>A2334&amp;"_"&amp;B2334&amp;"_"&amp;C2334</f>
        <v>2017_2017 Sample Plot # 05_Avi</v>
      </c>
      <c r="E2334" s="17">
        <v>3.48</v>
      </c>
      <c r="F2334" s="17">
        <f t="shared" si="2859"/>
        <v>0.45</v>
      </c>
      <c r="G2334" s="18">
        <v>45</v>
      </c>
      <c r="H2334" s="19">
        <f t="shared" si="2874"/>
        <v>1.2667091024824952</v>
      </c>
      <c r="I2334" s="20">
        <f t="shared" si="2860"/>
        <v>126.67091024824953</v>
      </c>
      <c r="J2334" s="19">
        <v>398</v>
      </c>
      <c r="K2334" s="19">
        <f t="shared" si="2875"/>
        <v>0.41972854753122935</v>
      </c>
      <c r="L2334" s="19">
        <f t="shared" si="2876"/>
        <v>2.6286244765428211</v>
      </c>
      <c r="M2334" s="19">
        <f t="shared" si="2850"/>
        <v>0.10514497906171284</v>
      </c>
      <c r="N2334" s="19">
        <f t="shared" si="2877"/>
        <v>2.4262203918490242</v>
      </c>
      <c r="O2334" s="19">
        <f t="shared" si="2807"/>
        <v>9.7048815673960967E-2</v>
      </c>
      <c r="P2334" s="19">
        <f t="shared" si="2868"/>
        <v>0.20219379473567381</v>
      </c>
      <c r="Q2334" s="19">
        <f t="shared" si="2854"/>
        <v>1.2617397487405542</v>
      </c>
      <c r="R2334" s="19">
        <f t="shared" si="2870"/>
        <v>0.94622595282111943</v>
      </c>
      <c r="S2334" s="19">
        <f t="shared" si="2871"/>
        <v>2.2079657015616734</v>
      </c>
      <c r="T2334" s="19">
        <f t="shared" si="2812"/>
        <v>8.8318628062466931E-2</v>
      </c>
      <c r="U2334" s="21">
        <f t="shared" si="2858"/>
        <v>5.0548448683918448</v>
      </c>
    </row>
    <row r="2335" spans="1:21" ht="16" hidden="1" thickBot="1" x14ac:dyDescent="0.25">
      <c r="A2335" s="14"/>
      <c r="B2335" s="15"/>
      <c r="C2335" s="16"/>
      <c r="D2335" s="16"/>
      <c r="E2335" s="17"/>
      <c r="F2335" s="17"/>
      <c r="G2335" s="18"/>
      <c r="H2335" s="19"/>
      <c r="I2335" s="20"/>
      <c r="J2335" s="19"/>
      <c r="K2335" s="19"/>
      <c r="L2335" s="19"/>
      <c r="M2335" s="19"/>
      <c r="N2335" s="19"/>
      <c r="O2335" s="19"/>
      <c r="P2335" s="19"/>
      <c r="Q2335" s="19"/>
      <c r="R2335" s="19"/>
      <c r="S2335" s="19"/>
      <c r="T2335" s="19"/>
      <c r="U2335" s="21"/>
    </row>
    <row r="2336" spans="1:21" ht="16" hidden="1" thickBot="1" x14ac:dyDescent="0.25">
      <c r="A2336" s="23"/>
      <c r="B2336" s="24"/>
      <c r="C2336" s="25"/>
      <c r="D2336" s="25"/>
      <c r="E2336" s="26"/>
      <c r="F2336" s="26"/>
      <c r="G2336" s="27"/>
      <c r="H2336" s="28"/>
      <c r="I2336" s="29"/>
      <c r="J2336" s="28"/>
      <c r="K2336" s="28"/>
      <c r="L2336" s="28"/>
      <c r="M2336" s="28"/>
      <c r="N2336" s="28"/>
      <c r="O2336" s="28"/>
      <c r="P2336" s="28"/>
      <c r="Q2336" s="28"/>
      <c r="R2336" s="28"/>
      <c r="S2336" s="28"/>
      <c r="T2336" s="28"/>
      <c r="U2336" s="30"/>
    </row>
    <row r="2337" spans="1:21" ht="16" hidden="1" thickBot="1" x14ac:dyDescent="0.25">
      <c r="A2337" s="31"/>
      <c r="B2337" s="32"/>
      <c r="C2337" s="33"/>
      <c r="D2337" s="33"/>
      <c r="E2337" s="34"/>
      <c r="F2337" s="34"/>
      <c r="G2337" s="35"/>
      <c r="H2337" s="36"/>
      <c r="I2337" s="22"/>
      <c r="J2337" s="36"/>
      <c r="K2337" s="36"/>
      <c r="L2337" s="36"/>
      <c r="M2337" s="36"/>
      <c r="N2337" s="36"/>
      <c r="O2337" s="36"/>
      <c r="P2337" s="36"/>
      <c r="Q2337" s="36"/>
      <c r="R2337" s="36"/>
      <c r="S2337" s="36"/>
      <c r="T2337" s="36"/>
      <c r="U2337" s="37"/>
    </row>
    <row r="2338" spans="1:21" ht="16" hidden="1" thickBot="1" x14ac:dyDescent="0.25">
      <c r="A2338" s="14"/>
      <c r="B2338" s="15"/>
      <c r="C2338" s="16"/>
      <c r="D2338" s="16"/>
      <c r="E2338" s="17"/>
      <c r="F2338" s="17"/>
      <c r="G2338" s="18"/>
      <c r="H2338" s="19"/>
      <c r="I2338" s="20"/>
      <c r="J2338" s="19"/>
      <c r="K2338" s="19"/>
      <c r="L2338" s="19"/>
      <c r="M2338" s="19"/>
      <c r="N2338" s="19"/>
      <c r="O2338" s="19"/>
      <c r="P2338" s="19"/>
      <c r="Q2338" s="19"/>
      <c r="R2338" s="19"/>
      <c r="S2338" s="19"/>
      <c r="T2338" s="19"/>
      <c r="U2338" s="21"/>
    </row>
    <row r="2339" spans="1:21" ht="16" hidden="1" thickBot="1" x14ac:dyDescent="0.25">
      <c r="A2339" s="14"/>
      <c r="B2339" s="15"/>
      <c r="C2339" s="16"/>
      <c r="D2339" s="16"/>
      <c r="E2339" s="17"/>
      <c r="F2339" s="17"/>
      <c r="G2339" s="18"/>
      <c r="H2339" s="19"/>
      <c r="I2339" s="20"/>
      <c r="J2339" s="19"/>
      <c r="K2339" s="19"/>
      <c r="L2339" s="19"/>
      <c r="M2339" s="19"/>
      <c r="N2339" s="19"/>
      <c r="O2339" s="19"/>
      <c r="P2339" s="19"/>
      <c r="Q2339" s="19"/>
      <c r="R2339" s="19"/>
      <c r="S2339" s="19"/>
      <c r="T2339" s="19"/>
      <c r="U2339" s="21"/>
    </row>
    <row r="2340" spans="1:21" ht="16" hidden="1" thickBot="1" x14ac:dyDescent="0.25">
      <c r="A2340" s="14"/>
      <c r="B2340" s="15"/>
      <c r="C2340" s="16"/>
      <c r="D2340" s="16"/>
      <c r="E2340" s="17"/>
      <c r="F2340" s="17"/>
      <c r="G2340" s="18"/>
      <c r="H2340" s="19"/>
      <c r="I2340" s="20"/>
      <c r="J2340" s="19"/>
      <c r="K2340" s="19"/>
      <c r="L2340" s="19"/>
      <c r="M2340" s="19"/>
      <c r="N2340" s="19"/>
      <c r="O2340" s="19"/>
      <c r="P2340" s="19"/>
      <c r="Q2340" s="19"/>
      <c r="R2340" s="19"/>
      <c r="S2340" s="19"/>
      <c r="T2340" s="19"/>
      <c r="U2340" s="21"/>
    </row>
    <row r="2341" spans="1:21" ht="16" hidden="1" thickBot="1" x14ac:dyDescent="0.25">
      <c r="A2341" s="14">
        <v>2017</v>
      </c>
      <c r="B2341" s="15" t="s">
        <v>48</v>
      </c>
      <c r="C2341" s="16" t="s">
        <v>22</v>
      </c>
      <c r="D2341" s="16" t="str">
        <f>A2341&amp;"_"&amp;B2341&amp;"_"&amp;C2341</f>
        <v>2017_2017 Sample Plot # 06_Avi</v>
      </c>
      <c r="E2341" s="17">
        <v>1.2</v>
      </c>
      <c r="F2341" s="17">
        <f t="shared" si="2859"/>
        <v>0.4</v>
      </c>
      <c r="G2341" s="18">
        <v>40</v>
      </c>
      <c r="H2341" s="19">
        <f t="shared" si="2874"/>
        <v>0.45</v>
      </c>
      <c r="I2341" s="20">
        <f t="shared" si="2860"/>
        <v>45</v>
      </c>
      <c r="J2341" s="19">
        <v>141.38999999999999</v>
      </c>
      <c r="K2341" s="19">
        <f>2.14*(LOG(H2341,10))+0.2</f>
        <v>-0.54212522052076451</v>
      </c>
      <c r="L2341" s="19">
        <f t="shared" ref="L2341" si="2878">10^K2341</f>
        <v>0.28699529665822876</v>
      </c>
      <c r="M2341" s="19">
        <f t="shared" si="2850"/>
        <v>1.147981186632915E-2</v>
      </c>
      <c r="N2341" s="19">
        <f t="shared" ref="N2341" si="2879">0.923*L2341</f>
        <v>0.26489665881554514</v>
      </c>
      <c r="O2341" s="19">
        <f t="shared" ref="O2341:O2394" si="2880">N2341*40/1000</f>
        <v>1.0595866352621804E-2</v>
      </c>
      <c r="P2341" s="19">
        <f t="shared" si="2868"/>
        <v>2.2075678218950956E-2</v>
      </c>
      <c r="Q2341" s="19">
        <f t="shared" si="2854"/>
        <v>0.13775774239594979</v>
      </c>
      <c r="R2341" s="19">
        <f t="shared" si="2870"/>
        <v>0.10330969693806261</v>
      </c>
      <c r="S2341" s="19">
        <f t="shared" si="2871"/>
        <v>0.2410674393340124</v>
      </c>
      <c r="T2341" s="19">
        <f t="shared" ref="T2341:T2394" si="2881">S2341*40/1000</f>
        <v>9.6426975733604949E-3</v>
      </c>
      <c r="U2341" s="21">
        <f t="shared" si="2858"/>
        <v>0.5518919554737739</v>
      </c>
    </row>
    <row r="2342" spans="1:21" ht="16" hidden="1" thickBot="1" x14ac:dyDescent="0.25">
      <c r="A2342" s="14"/>
      <c r="B2342" s="15"/>
      <c r="C2342" s="16"/>
      <c r="D2342" s="16"/>
      <c r="E2342" s="17"/>
      <c r="F2342" s="17"/>
      <c r="G2342" s="18"/>
      <c r="H2342" s="19"/>
      <c r="I2342" s="20"/>
      <c r="J2342" s="19"/>
      <c r="K2342" s="19"/>
      <c r="L2342" s="19"/>
      <c r="M2342" s="19"/>
      <c r="N2342" s="19"/>
      <c r="O2342" s="19"/>
      <c r="P2342" s="19"/>
      <c r="Q2342" s="19"/>
      <c r="R2342" s="19"/>
      <c r="S2342" s="19"/>
      <c r="T2342" s="19"/>
      <c r="U2342" s="21"/>
    </row>
    <row r="2343" spans="1:21" ht="16" hidden="1" thickBot="1" x14ac:dyDescent="0.25">
      <c r="A2343" s="14"/>
      <c r="B2343" s="15"/>
      <c r="C2343" s="16"/>
      <c r="D2343" s="16"/>
      <c r="E2343" s="17"/>
      <c r="F2343" s="17"/>
      <c r="G2343" s="18"/>
      <c r="H2343" s="19"/>
      <c r="I2343" s="20"/>
      <c r="J2343" s="19"/>
      <c r="K2343" s="19"/>
      <c r="L2343" s="19"/>
      <c r="M2343" s="19"/>
      <c r="N2343" s="19"/>
      <c r="O2343" s="19"/>
      <c r="P2343" s="19"/>
      <c r="Q2343" s="19"/>
      <c r="R2343" s="19"/>
      <c r="S2343" s="19"/>
      <c r="T2343" s="19"/>
      <c r="U2343" s="21"/>
    </row>
    <row r="2344" spans="1:21" ht="16" hidden="1" thickBot="1" x14ac:dyDescent="0.25">
      <c r="A2344" s="14"/>
      <c r="B2344" s="15"/>
      <c r="C2344" s="16"/>
      <c r="D2344" s="16"/>
      <c r="E2344" s="17"/>
      <c r="F2344" s="17"/>
      <c r="G2344" s="18"/>
      <c r="H2344" s="19"/>
      <c r="I2344" s="20"/>
      <c r="J2344" s="19"/>
      <c r="K2344" s="19"/>
      <c r="L2344" s="19"/>
      <c r="M2344" s="19"/>
      <c r="N2344" s="19"/>
      <c r="O2344" s="19"/>
      <c r="P2344" s="19"/>
      <c r="Q2344" s="19"/>
      <c r="R2344" s="19"/>
      <c r="S2344" s="19"/>
      <c r="T2344" s="19"/>
      <c r="U2344" s="21"/>
    </row>
    <row r="2345" spans="1:21" ht="16" hidden="1" thickBot="1" x14ac:dyDescent="0.25">
      <c r="A2345" s="14"/>
      <c r="B2345" s="15"/>
      <c r="C2345" s="16"/>
      <c r="D2345" s="16"/>
      <c r="E2345" s="17"/>
      <c r="F2345" s="17"/>
      <c r="G2345" s="18"/>
      <c r="H2345" s="19"/>
      <c r="I2345" s="20"/>
      <c r="J2345" s="19"/>
      <c r="K2345" s="19"/>
      <c r="L2345" s="19"/>
      <c r="M2345" s="19"/>
      <c r="N2345" s="19"/>
      <c r="O2345" s="19"/>
      <c r="P2345" s="19"/>
      <c r="Q2345" s="19"/>
      <c r="R2345" s="19"/>
      <c r="S2345" s="19"/>
      <c r="T2345" s="19"/>
      <c r="U2345" s="21"/>
    </row>
    <row r="2346" spans="1:21" ht="16" hidden="1" thickBot="1" x14ac:dyDescent="0.25">
      <c r="A2346" s="14"/>
      <c r="B2346" s="15"/>
      <c r="C2346" s="16"/>
      <c r="D2346" s="16"/>
      <c r="E2346" s="17"/>
      <c r="F2346" s="17"/>
      <c r="G2346" s="18"/>
      <c r="H2346" s="19"/>
      <c r="I2346" s="20"/>
      <c r="J2346" s="19"/>
      <c r="K2346" s="19"/>
      <c r="L2346" s="19"/>
      <c r="M2346" s="19"/>
      <c r="N2346" s="19"/>
      <c r="O2346" s="19"/>
      <c r="P2346" s="19"/>
      <c r="Q2346" s="19"/>
      <c r="R2346" s="19"/>
      <c r="S2346" s="19"/>
      <c r="T2346" s="19"/>
      <c r="U2346" s="21"/>
    </row>
    <row r="2347" spans="1:21" ht="16" hidden="1" thickBot="1" x14ac:dyDescent="0.25">
      <c r="A2347" s="14"/>
      <c r="B2347" s="15"/>
      <c r="C2347" s="16"/>
      <c r="D2347" s="16"/>
      <c r="E2347" s="17"/>
      <c r="F2347" s="17"/>
      <c r="G2347" s="18"/>
      <c r="H2347" s="19"/>
      <c r="I2347" s="20"/>
      <c r="J2347" s="19"/>
      <c r="K2347" s="19"/>
      <c r="L2347" s="19"/>
      <c r="M2347" s="19"/>
      <c r="N2347" s="19"/>
      <c r="O2347" s="19"/>
      <c r="P2347" s="19"/>
      <c r="Q2347" s="19"/>
      <c r="R2347" s="19"/>
      <c r="S2347" s="19"/>
      <c r="T2347" s="19"/>
      <c r="U2347" s="21"/>
    </row>
    <row r="2348" spans="1:21" ht="16" hidden="1" thickBot="1" x14ac:dyDescent="0.25">
      <c r="A2348" s="14"/>
      <c r="B2348" s="15"/>
      <c r="C2348" s="16"/>
      <c r="D2348" s="16"/>
      <c r="E2348" s="17"/>
      <c r="F2348" s="17"/>
      <c r="G2348" s="18"/>
      <c r="H2348" s="19"/>
      <c r="I2348" s="20"/>
      <c r="J2348" s="19"/>
      <c r="K2348" s="19"/>
      <c r="L2348" s="19"/>
      <c r="M2348" s="19"/>
      <c r="N2348" s="19"/>
      <c r="O2348" s="19"/>
      <c r="P2348" s="19"/>
      <c r="Q2348" s="19"/>
      <c r="R2348" s="19"/>
      <c r="S2348" s="19"/>
      <c r="T2348" s="19"/>
      <c r="U2348" s="21"/>
    </row>
    <row r="2349" spans="1:21" ht="16" hidden="1" thickBot="1" x14ac:dyDescent="0.25">
      <c r="A2349" s="14"/>
      <c r="B2349" s="15"/>
      <c r="C2349" s="16"/>
      <c r="D2349" s="16"/>
      <c r="E2349" s="17"/>
      <c r="F2349" s="17"/>
      <c r="G2349" s="18"/>
      <c r="H2349" s="19"/>
      <c r="I2349" s="20"/>
      <c r="J2349" s="19"/>
      <c r="K2349" s="19"/>
      <c r="L2349" s="19"/>
      <c r="M2349" s="19"/>
      <c r="N2349" s="19"/>
      <c r="O2349" s="19"/>
      <c r="P2349" s="19"/>
      <c r="Q2349" s="19"/>
      <c r="R2349" s="19"/>
      <c r="S2349" s="19"/>
      <c r="T2349" s="19"/>
      <c r="U2349" s="21"/>
    </row>
    <row r="2350" spans="1:21" ht="16" hidden="1" thickBot="1" x14ac:dyDescent="0.25">
      <c r="A2350" s="14"/>
      <c r="B2350" s="15"/>
      <c r="C2350" s="16"/>
      <c r="D2350" s="16"/>
      <c r="E2350" s="17"/>
      <c r="F2350" s="17"/>
      <c r="G2350" s="18"/>
      <c r="H2350" s="19"/>
      <c r="I2350" s="20"/>
      <c r="J2350" s="19"/>
      <c r="K2350" s="19"/>
      <c r="L2350" s="19"/>
      <c r="M2350" s="19"/>
      <c r="N2350" s="19"/>
      <c r="O2350" s="19"/>
      <c r="P2350" s="19"/>
      <c r="Q2350" s="19"/>
      <c r="R2350" s="19"/>
      <c r="S2350" s="19"/>
      <c r="T2350" s="19"/>
      <c r="U2350" s="21"/>
    </row>
    <row r="2351" spans="1:21" ht="16" hidden="1" thickBot="1" x14ac:dyDescent="0.25">
      <c r="A2351" s="14"/>
      <c r="B2351" s="15"/>
      <c r="C2351" s="16"/>
      <c r="D2351" s="16"/>
      <c r="E2351" s="17"/>
      <c r="F2351" s="17"/>
      <c r="G2351" s="18"/>
      <c r="H2351" s="19"/>
      <c r="I2351" s="20"/>
      <c r="J2351" s="19"/>
      <c r="K2351" s="19"/>
      <c r="L2351" s="19"/>
      <c r="M2351" s="19"/>
      <c r="N2351" s="19"/>
      <c r="O2351" s="19"/>
      <c r="P2351" s="19"/>
      <c r="Q2351" s="19"/>
      <c r="R2351" s="19"/>
      <c r="S2351" s="19"/>
      <c r="T2351" s="19"/>
      <c r="U2351" s="21"/>
    </row>
    <row r="2352" spans="1:21" ht="16" hidden="1" thickBot="1" x14ac:dyDescent="0.25">
      <c r="A2352" s="14"/>
      <c r="B2352" s="15"/>
      <c r="C2352" s="16"/>
      <c r="D2352" s="16"/>
      <c r="E2352" s="17"/>
      <c r="F2352" s="17"/>
      <c r="G2352" s="18"/>
      <c r="H2352" s="19"/>
      <c r="I2352" s="20"/>
      <c r="J2352" s="19"/>
      <c r="K2352" s="19"/>
      <c r="L2352" s="19"/>
      <c r="M2352" s="19"/>
      <c r="N2352" s="19"/>
      <c r="O2352" s="19"/>
      <c r="P2352" s="19"/>
      <c r="Q2352" s="19"/>
      <c r="R2352" s="19"/>
      <c r="S2352" s="19"/>
      <c r="T2352" s="19"/>
      <c r="U2352" s="21"/>
    </row>
    <row r="2353" spans="1:21" ht="16" hidden="1" thickBot="1" x14ac:dyDescent="0.25">
      <c r="A2353" s="14">
        <v>2017</v>
      </c>
      <c r="B2353" s="15" t="s">
        <v>48</v>
      </c>
      <c r="C2353" s="16" t="s">
        <v>22</v>
      </c>
      <c r="D2353" s="16" t="str">
        <f>A2353&amp;"_"&amp;B2353&amp;"_"&amp;C2353</f>
        <v>2017_2017 Sample Plot # 06_Avi</v>
      </c>
      <c r="E2353" s="17">
        <v>1.4</v>
      </c>
      <c r="F2353" s="17">
        <f t="shared" si="2859"/>
        <v>0.52</v>
      </c>
      <c r="G2353" s="18">
        <v>52</v>
      </c>
      <c r="H2353" s="19">
        <f t="shared" si="2874"/>
        <v>0.74</v>
      </c>
      <c r="I2353" s="20">
        <f t="shared" si="2860"/>
        <v>74</v>
      </c>
      <c r="J2353" s="19">
        <v>232.50799999999998</v>
      </c>
      <c r="K2353" s="19">
        <f>2.14*(LOG(H2353,10))+0.2</f>
        <v>-7.9844119775710931E-2</v>
      </c>
      <c r="L2353" s="19">
        <f t="shared" ref="L2353" si="2882">10^K2353</f>
        <v>0.83206236756163587</v>
      </c>
      <c r="M2353" s="19">
        <f t="shared" si="2850"/>
        <v>3.3282494702465436E-2</v>
      </c>
      <c r="N2353" s="19">
        <f t="shared" ref="N2353" si="2883">0.923*L2353</f>
        <v>0.76799356525939</v>
      </c>
      <c r="O2353" s="19">
        <f t="shared" si="2880"/>
        <v>3.0719742610375602E-2</v>
      </c>
      <c r="P2353" s="19">
        <f t="shared" si="2868"/>
        <v>6.4002237312841034E-2</v>
      </c>
      <c r="Q2353" s="19">
        <f t="shared" si="2854"/>
        <v>0.3993899364295852</v>
      </c>
      <c r="R2353" s="19">
        <f t="shared" si="2870"/>
        <v>0.29951749045116211</v>
      </c>
      <c r="S2353" s="19">
        <f t="shared" si="2871"/>
        <v>0.69890742688074736</v>
      </c>
      <c r="T2353" s="19">
        <f t="shared" si="2881"/>
        <v>2.7956297075229893E-2</v>
      </c>
      <c r="U2353" s="21">
        <f t="shared" si="2858"/>
        <v>1.600055932821026</v>
      </c>
    </row>
    <row r="2354" spans="1:21" ht="16" hidden="1" thickBot="1" x14ac:dyDescent="0.25">
      <c r="A2354" s="14"/>
      <c r="B2354" s="15"/>
      <c r="C2354" s="16"/>
      <c r="D2354" s="16"/>
      <c r="E2354" s="17"/>
      <c r="F2354" s="17"/>
      <c r="G2354" s="18"/>
      <c r="H2354" s="19"/>
      <c r="I2354" s="20"/>
      <c r="J2354" s="19"/>
      <c r="K2354" s="19"/>
      <c r="L2354" s="19"/>
      <c r="M2354" s="19"/>
      <c r="N2354" s="19"/>
      <c r="O2354" s="19"/>
      <c r="P2354" s="19"/>
      <c r="Q2354" s="19"/>
      <c r="R2354" s="19"/>
      <c r="S2354" s="19"/>
      <c r="T2354" s="19"/>
      <c r="U2354" s="21"/>
    </row>
    <row r="2355" spans="1:21" ht="16" hidden="1" thickBot="1" x14ac:dyDescent="0.25">
      <c r="A2355" s="14"/>
      <c r="B2355" s="15"/>
      <c r="C2355" s="16"/>
      <c r="D2355" s="16"/>
      <c r="E2355" s="17"/>
      <c r="F2355" s="17"/>
      <c r="G2355" s="18"/>
      <c r="H2355" s="19"/>
      <c r="I2355" s="20"/>
      <c r="J2355" s="19"/>
      <c r="K2355" s="19"/>
      <c r="L2355" s="19"/>
      <c r="M2355" s="19"/>
      <c r="N2355" s="19"/>
      <c r="O2355" s="19"/>
      <c r="P2355" s="19"/>
      <c r="Q2355" s="19"/>
      <c r="R2355" s="19"/>
      <c r="S2355" s="19"/>
      <c r="T2355" s="19"/>
      <c r="U2355" s="21"/>
    </row>
    <row r="2356" spans="1:21" ht="16" hidden="1" thickBot="1" x14ac:dyDescent="0.25">
      <c r="A2356" s="14"/>
      <c r="B2356" s="15"/>
      <c r="C2356" s="16"/>
      <c r="D2356" s="16"/>
      <c r="E2356" s="17"/>
      <c r="F2356" s="17"/>
      <c r="G2356" s="18"/>
      <c r="H2356" s="19"/>
      <c r="I2356" s="20"/>
      <c r="J2356" s="19"/>
      <c r="K2356" s="19"/>
      <c r="L2356" s="19"/>
      <c r="M2356" s="19"/>
      <c r="N2356" s="19"/>
      <c r="O2356" s="19"/>
      <c r="P2356" s="19"/>
      <c r="Q2356" s="19"/>
      <c r="R2356" s="19"/>
      <c r="S2356" s="19"/>
      <c r="T2356" s="19"/>
      <c r="U2356" s="21"/>
    </row>
    <row r="2357" spans="1:21" ht="16" hidden="1" thickBot="1" x14ac:dyDescent="0.25">
      <c r="A2357" s="14"/>
      <c r="B2357" s="15"/>
      <c r="C2357" s="16"/>
      <c r="D2357" s="16"/>
      <c r="E2357" s="17"/>
      <c r="F2357" s="17"/>
      <c r="G2357" s="18"/>
      <c r="H2357" s="19"/>
      <c r="I2357" s="20"/>
      <c r="J2357" s="19"/>
      <c r="K2357" s="19"/>
      <c r="L2357" s="19"/>
      <c r="M2357" s="19"/>
      <c r="N2357" s="19"/>
      <c r="O2357" s="19"/>
      <c r="P2357" s="19"/>
      <c r="Q2357" s="19"/>
      <c r="R2357" s="19"/>
      <c r="S2357" s="19"/>
      <c r="T2357" s="19"/>
      <c r="U2357" s="21"/>
    </row>
    <row r="2358" spans="1:21" ht="16" hidden="1" thickBot="1" x14ac:dyDescent="0.25">
      <c r="A2358" s="14"/>
      <c r="B2358" s="15"/>
      <c r="C2358" s="16"/>
      <c r="D2358" s="16"/>
      <c r="E2358" s="17"/>
      <c r="F2358" s="17"/>
      <c r="G2358" s="18"/>
      <c r="H2358" s="19"/>
      <c r="I2358" s="20"/>
      <c r="J2358" s="19"/>
      <c r="K2358" s="19"/>
      <c r="L2358" s="19"/>
      <c r="M2358" s="19"/>
      <c r="N2358" s="19"/>
      <c r="O2358" s="19"/>
      <c r="P2358" s="19"/>
      <c r="Q2358" s="19"/>
      <c r="R2358" s="19"/>
      <c r="S2358" s="19"/>
      <c r="T2358" s="19"/>
      <c r="U2358" s="21"/>
    </row>
    <row r="2359" spans="1:21" ht="16" hidden="1" thickBot="1" x14ac:dyDescent="0.25">
      <c r="A2359" s="14"/>
      <c r="B2359" s="15"/>
      <c r="C2359" s="16"/>
      <c r="D2359" s="16"/>
      <c r="E2359" s="17"/>
      <c r="F2359" s="17"/>
      <c r="G2359" s="18"/>
      <c r="H2359" s="19"/>
      <c r="I2359" s="20"/>
      <c r="J2359" s="19"/>
      <c r="K2359" s="19"/>
      <c r="L2359" s="19"/>
      <c r="M2359" s="19"/>
      <c r="N2359" s="19"/>
      <c r="O2359" s="19"/>
      <c r="P2359" s="19"/>
      <c r="Q2359" s="19"/>
      <c r="R2359" s="19"/>
      <c r="S2359" s="19"/>
      <c r="T2359" s="19"/>
      <c r="U2359" s="21"/>
    </row>
    <row r="2360" spans="1:21" ht="16" hidden="1" thickBot="1" x14ac:dyDescent="0.25">
      <c r="A2360" s="14"/>
      <c r="B2360" s="15"/>
      <c r="C2360" s="16"/>
      <c r="D2360" s="16"/>
      <c r="E2360" s="17"/>
      <c r="F2360" s="17"/>
      <c r="G2360" s="18"/>
      <c r="H2360" s="19"/>
      <c r="I2360" s="20"/>
      <c r="J2360" s="19"/>
      <c r="K2360" s="19"/>
      <c r="L2360" s="19"/>
      <c r="M2360" s="19"/>
      <c r="N2360" s="19"/>
      <c r="O2360" s="19"/>
      <c r="P2360" s="19"/>
      <c r="Q2360" s="19"/>
      <c r="R2360" s="19"/>
      <c r="S2360" s="19"/>
      <c r="T2360" s="19"/>
      <c r="U2360" s="21"/>
    </row>
    <row r="2361" spans="1:21" ht="16" hidden="1" thickBot="1" x14ac:dyDescent="0.25">
      <c r="A2361" s="14"/>
      <c r="B2361" s="15"/>
      <c r="C2361" s="16"/>
      <c r="D2361" s="16"/>
      <c r="E2361" s="17"/>
      <c r="F2361" s="17"/>
      <c r="G2361" s="18"/>
      <c r="H2361" s="19"/>
      <c r="I2361" s="20"/>
      <c r="J2361" s="19"/>
      <c r="K2361" s="19"/>
      <c r="L2361" s="19"/>
      <c r="M2361" s="19"/>
      <c r="N2361" s="19"/>
      <c r="O2361" s="19"/>
      <c r="P2361" s="19"/>
      <c r="Q2361" s="19"/>
      <c r="R2361" s="19"/>
      <c r="S2361" s="19"/>
      <c r="T2361" s="19"/>
      <c r="U2361" s="21"/>
    </row>
    <row r="2362" spans="1:21" ht="16" hidden="1" thickBot="1" x14ac:dyDescent="0.25">
      <c r="A2362" s="14"/>
      <c r="B2362" s="15"/>
      <c r="C2362" s="16"/>
      <c r="D2362" s="16"/>
      <c r="E2362" s="17"/>
      <c r="F2362" s="17"/>
      <c r="G2362" s="18"/>
      <c r="H2362" s="19"/>
      <c r="I2362" s="20"/>
      <c r="J2362" s="19"/>
      <c r="K2362" s="19"/>
      <c r="L2362" s="19"/>
      <c r="M2362" s="19"/>
      <c r="N2362" s="19"/>
      <c r="O2362" s="19"/>
      <c r="P2362" s="19"/>
      <c r="Q2362" s="19"/>
      <c r="R2362" s="19"/>
      <c r="S2362" s="19"/>
      <c r="T2362" s="19"/>
      <c r="U2362" s="21"/>
    </row>
    <row r="2363" spans="1:21" ht="16" hidden="1" thickBot="1" x14ac:dyDescent="0.25">
      <c r="A2363" s="14">
        <v>2017</v>
      </c>
      <c r="B2363" s="15" t="s">
        <v>48</v>
      </c>
      <c r="C2363" s="16" t="s">
        <v>22</v>
      </c>
      <c r="D2363" s="16" t="str">
        <f>A2363&amp;"_"&amp;B2363&amp;"_"&amp;C2363</f>
        <v>2017_2017 Sample Plot # 06_Avi</v>
      </c>
      <c r="E2363" s="17">
        <v>1.4</v>
      </c>
      <c r="F2363" s="17">
        <f t="shared" si="2859"/>
        <v>0.55000000000000004</v>
      </c>
      <c r="G2363" s="18">
        <v>55</v>
      </c>
      <c r="H2363" s="19">
        <f t="shared" si="2874"/>
        <v>0.63</v>
      </c>
      <c r="I2363" s="20">
        <f t="shared" si="2860"/>
        <v>63</v>
      </c>
      <c r="J2363" s="19">
        <v>197.946</v>
      </c>
      <c r="K2363" s="19">
        <f t="shared" ref="K2363:K2364" si="2884">2.14*(LOG(H2363,10))+0.2</f>
        <v>-0.22941122416933507</v>
      </c>
      <c r="L2363" s="19">
        <f t="shared" ref="L2363:L2364" si="2885">10^K2363</f>
        <v>0.58964249587193851</v>
      </c>
      <c r="M2363" s="19">
        <f t="shared" si="2850"/>
        <v>2.358569983487754E-2</v>
      </c>
      <c r="N2363" s="19">
        <f t="shared" ref="N2363:N2364" si="2886">0.923*L2363</f>
        <v>0.54424002368979929</v>
      </c>
      <c r="O2363" s="19">
        <f t="shared" si="2880"/>
        <v>2.176960094759197E-2</v>
      </c>
      <c r="P2363" s="19">
        <f t="shared" si="2868"/>
        <v>4.5355300782469507E-2</v>
      </c>
      <c r="Q2363" s="19">
        <f t="shared" si="2854"/>
        <v>0.28302839801853047</v>
      </c>
      <c r="R2363" s="19">
        <f t="shared" si="2870"/>
        <v>0.21225360923902173</v>
      </c>
      <c r="S2363" s="19">
        <f t="shared" si="2871"/>
        <v>0.49528200725755223</v>
      </c>
      <c r="T2363" s="19">
        <f t="shared" si="2881"/>
        <v>1.9811280290302088E-2</v>
      </c>
      <c r="U2363" s="21">
        <f t="shared" si="2858"/>
        <v>1.1338825195617379</v>
      </c>
    </row>
    <row r="2364" spans="1:21" ht="16" hidden="1" thickBot="1" x14ac:dyDescent="0.25">
      <c r="A2364" s="14">
        <v>2017</v>
      </c>
      <c r="B2364" s="15" t="s">
        <v>48</v>
      </c>
      <c r="C2364" s="16" t="s">
        <v>22</v>
      </c>
      <c r="D2364" s="16" t="str">
        <f>A2364&amp;"_"&amp;B2364&amp;"_"&amp;C2364</f>
        <v>2017_2017 Sample Plot # 06_Avi</v>
      </c>
      <c r="E2364" s="17">
        <v>1.2</v>
      </c>
      <c r="F2364" s="17">
        <f t="shared" si="2859"/>
        <v>0.5</v>
      </c>
      <c r="G2364" s="18">
        <v>50</v>
      </c>
      <c r="H2364" s="19">
        <f t="shared" si="2874"/>
        <v>0.65</v>
      </c>
      <c r="I2364" s="20">
        <f t="shared" si="2860"/>
        <v>65</v>
      </c>
      <c r="J2364" s="19">
        <v>204.23</v>
      </c>
      <c r="K2364" s="19">
        <f t="shared" si="2884"/>
        <v>-0.20036541678428904</v>
      </c>
      <c r="L2364" s="19">
        <f t="shared" si="2885"/>
        <v>0.63042667820956555</v>
      </c>
      <c r="M2364" s="19">
        <f t="shared" si="2850"/>
        <v>2.5217067128382623E-2</v>
      </c>
      <c r="N2364" s="19">
        <f t="shared" si="2886"/>
        <v>0.58188382398742899</v>
      </c>
      <c r="O2364" s="19">
        <f t="shared" si="2880"/>
        <v>2.3275352959497158E-2</v>
      </c>
      <c r="P2364" s="19">
        <f t="shared" si="2868"/>
        <v>4.8492420087879781E-2</v>
      </c>
      <c r="Q2364" s="19">
        <f t="shared" si="2854"/>
        <v>0.30260480554059144</v>
      </c>
      <c r="R2364" s="19">
        <f t="shared" si="2870"/>
        <v>0.22693469135509731</v>
      </c>
      <c r="S2364" s="19">
        <f t="shared" si="2871"/>
        <v>0.5295394968956888</v>
      </c>
      <c r="T2364" s="19">
        <f t="shared" si="2881"/>
        <v>2.1181579875827552E-2</v>
      </c>
      <c r="U2364" s="21">
        <f t="shared" si="2858"/>
        <v>1.2123105021969947</v>
      </c>
    </row>
    <row r="2365" spans="1:21" ht="16" hidden="1" thickBot="1" x14ac:dyDescent="0.25">
      <c r="A2365" s="14"/>
      <c r="B2365" s="15"/>
      <c r="C2365" s="16"/>
      <c r="D2365" s="16"/>
      <c r="E2365" s="17"/>
      <c r="F2365" s="17"/>
      <c r="G2365" s="18"/>
      <c r="H2365" s="19"/>
      <c r="I2365" s="20"/>
      <c r="J2365" s="19"/>
      <c r="K2365" s="19"/>
      <c r="L2365" s="19"/>
      <c r="M2365" s="19"/>
      <c r="N2365" s="19"/>
      <c r="O2365" s="19"/>
      <c r="P2365" s="19"/>
      <c r="Q2365" s="19"/>
      <c r="R2365" s="19"/>
      <c r="S2365" s="19"/>
      <c r="T2365" s="19"/>
      <c r="U2365" s="21"/>
    </row>
    <row r="2366" spans="1:21" ht="16" hidden="1" thickBot="1" x14ac:dyDescent="0.25">
      <c r="A2366" s="14"/>
      <c r="B2366" s="15"/>
      <c r="C2366" s="16"/>
      <c r="D2366" s="16"/>
      <c r="E2366" s="17"/>
      <c r="F2366" s="17"/>
      <c r="G2366" s="18"/>
      <c r="H2366" s="19"/>
      <c r="I2366" s="20"/>
      <c r="J2366" s="19"/>
      <c r="K2366" s="19"/>
      <c r="L2366" s="19"/>
      <c r="M2366" s="19"/>
      <c r="N2366" s="19"/>
      <c r="O2366" s="19"/>
      <c r="P2366" s="19"/>
      <c r="Q2366" s="19"/>
      <c r="R2366" s="19"/>
      <c r="S2366" s="19"/>
      <c r="T2366" s="19"/>
      <c r="U2366" s="21"/>
    </row>
    <row r="2367" spans="1:21" ht="16" hidden="1" thickBot="1" x14ac:dyDescent="0.25">
      <c r="A2367" s="14"/>
      <c r="B2367" s="15"/>
      <c r="C2367" s="16"/>
      <c r="D2367" s="16"/>
      <c r="E2367" s="17"/>
      <c r="F2367" s="17"/>
      <c r="G2367" s="18"/>
      <c r="H2367" s="19"/>
      <c r="I2367" s="20"/>
      <c r="J2367" s="19"/>
      <c r="K2367" s="19"/>
      <c r="L2367" s="19"/>
      <c r="M2367" s="19"/>
      <c r="N2367" s="19"/>
      <c r="O2367" s="19"/>
      <c r="P2367" s="19"/>
      <c r="Q2367" s="19"/>
      <c r="R2367" s="19"/>
      <c r="S2367" s="19"/>
      <c r="T2367" s="19"/>
      <c r="U2367" s="21"/>
    </row>
    <row r="2368" spans="1:21" ht="16" hidden="1" thickBot="1" x14ac:dyDescent="0.25">
      <c r="A2368" s="14"/>
      <c r="B2368" s="15"/>
      <c r="C2368" s="16"/>
      <c r="D2368" s="16"/>
      <c r="E2368" s="17"/>
      <c r="F2368" s="17"/>
      <c r="G2368" s="18"/>
      <c r="H2368" s="19"/>
      <c r="I2368" s="20"/>
      <c r="J2368" s="19"/>
      <c r="K2368" s="19"/>
      <c r="L2368" s="19"/>
      <c r="M2368" s="19"/>
      <c r="N2368" s="19"/>
      <c r="O2368" s="19"/>
      <c r="P2368" s="19"/>
      <c r="Q2368" s="19"/>
      <c r="R2368" s="19"/>
      <c r="S2368" s="19"/>
      <c r="T2368" s="19"/>
      <c r="U2368" s="21"/>
    </row>
    <row r="2369" spans="1:21" ht="16" hidden="1" thickBot="1" x14ac:dyDescent="0.25">
      <c r="A2369" s="14">
        <v>2017</v>
      </c>
      <c r="B2369" s="15" t="s">
        <v>48</v>
      </c>
      <c r="C2369" s="16" t="s">
        <v>22</v>
      </c>
      <c r="D2369" s="16" t="str">
        <f>A2369&amp;"_"&amp;B2369&amp;"_"&amp;C2369</f>
        <v>2017_2017 Sample Plot # 06_Avi</v>
      </c>
      <c r="E2369" s="17">
        <v>2.2999999999999998</v>
      </c>
      <c r="F2369" s="17">
        <f t="shared" si="2859"/>
        <v>0.55000000000000004</v>
      </c>
      <c r="G2369" s="18">
        <v>55</v>
      </c>
      <c r="H2369" s="19">
        <f t="shared" si="2874"/>
        <v>1.05</v>
      </c>
      <c r="I2369" s="20">
        <f t="shared" si="2860"/>
        <v>105</v>
      </c>
      <c r="J2369" s="19">
        <v>329.90999999999997</v>
      </c>
      <c r="K2369" s="19">
        <f>2.14*(LOG(H2369,10))+0.2</f>
        <v>0.24534510000966753</v>
      </c>
      <c r="L2369" s="19">
        <f t="shared" ref="L2369" si="2887">10^K2369</f>
        <v>1.7593210541239124</v>
      </c>
      <c r="M2369" s="19">
        <f t="shared" si="2850"/>
        <v>7.0372842164956498E-2</v>
      </c>
      <c r="N2369" s="19">
        <f t="shared" ref="N2369" si="2888">0.923*L2369</f>
        <v>1.6238533329563711</v>
      </c>
      <c r="O2369" s="19">
        <f t="shared" si="2880"/>
        <v>6.495413331825485E-2</v>
      </c>
      <c r="P2369" s="19">
        <f t="shared" si="2868"/>
        <v>0.13532697548321135</v>
      </c>
      <c r="Q2369" s="19">
        <f t="shared" si="2854"/>
        <v>0.84447410597947792</v>
      </c>
      <c r="R2369" s="19">
        <f t="shared" si="2870"/>
        <v>0.63330279985298477</v>
      </c>
      <c r="S2369" s="19">
        <f t="shared" si="2871"/>
        <v>1.4777769058324628</v>
      </c>
      <c r="T2369" s="19">
        <f t="shared" si="2881"/>
        <v>5.9111076233298511E-2</v>
      </c>
      <c r="U2369" s="21">
        <f t="shared" si="2858"/>
        <v>3.3831743870802837</v>
      </c>
    </row>
    <row r="2370" spans="1:21" ht="16" hidden="1" thickBot="1" x14ac:dyDescent="0.25">
      <c r="A2370" s="14"/>
      <c r="B2370" s="15"/>
      <c r="C2370" s="16"/>
      <c r="D2370" s="16"/>
      <c r="E2370" s="17"/>
      <c r="F2370" s="17"/>
      <c r="G2370" s="18"/>
      <c r="H2370" s="19"/>
      <c r="I2370" s="20"/>
      <c r="J2370" s="19"/>
      <c r="K2370" s="19"/>
      <c r="L2370" s="19"/>
      <c r="M2370" s="19"/>
      <c r="N2370" s="19"/>
      <c r="O2370" s="19"/>
      <c r="P2370" s="19"/>
      <c r="Q2370" s="19"/>
      <c r="R2370" s="19"/>
      <c r="S2370" s="19"/>
      <c r="T2370" s="19"/>
      <c r="U2370" s="21"/>
    </row>
    <row r="2371" spans="1:21" ht="16" hidden="1" thickBot="1" x14ac:dyDescent="0.25">
      <c r="A2371" s="14">
        <v>2017</v>
      </c>
      <c r="B2371" s="15" t="s">
        <v>48</v>
      </c>
      <c r="C2371" s="16" t="s">
        <v>22</v>
      </c>
      <c r="D2371" s="16" t="str">
        <f>A2371&amp;"_"&amp;B2371&amp;"_"&amp;C2371</f>
        <v>2017_2017 Sample Plot # 06_Avi</v>
      </c>
      <c r="E2371" s="17">
        <v>3.3</v>
      </c>
      <c r="F2371" s="17">
        <f t="shared" si="2859"/>
        <v>0.8</v>
      </c>
      <c r="G2371" s="18">
        <v>80</v>
      </c>
      <c r="H2371" s="19">
        <f t="shared" si="2874"/>
        <v>1.45</v>
      </c>
      <c r="I2371" s="20">
        <f t="shared" si="2860"/>
        <v>145</v>
      </c>
      <c r="J2371" s="19">
        <v>455.59</v>
      </c>
      <c r="K2371" s="19">
        <f t="shared" ref="K2371:K2373" si="2889">2.14*(LOG(H2371,10))+0.2</f>
        <v>0.54532752478284618</v>
      </c>
      <c r="L2371" s="19">
        <f t="shared" ref="L2371:L2373" si="2890">10^K2371</f>
        <v>3.5101649453973018</v>
      </c>
      <c r="M2371" s="19">
        <f t="shared" ref="M2371:M2373" si="2891">L2371*40/1000</f>
        <v>0.14040659781589207</v>
      </c>
      <c r="N2371" s="19">
        <f t="shared" ref="N2371:N2373" si="2892">0.923*L2371</f>
        <v>3.2398822446017097</v>
      </c>
      <c r="O2371" s="19">
        <f t="shared" ref="O2371:O2373" si="2893">N2371*40/1000</f>
        <v>0.1295952897840684</v>
      </c>
      <c r="P2371" s="19">
        <f t="shared" ref="P2371:P2373" si="2894">M2371+O2371</f>
        <v>0.27000188759996047</v>
      </c>
      <c r="Q2371" s="19">
        <f t="shared" ref="Q2371:Q2373" si="2895">L2371*0.48</f>
        <v>1.6848791737907047</v>
      </c>
      <c r="R2371" s="19">
        <f t="shared" ref="R2371:R2373" si="2896">N2371*0.39</f>
        <v>1.2635540753946668</v>
      </c>
      <c r="S2371" s="19">
        <f t="shared" ref="S2371:S2373" si="2897">R2371+Q2371</f>
        <v>2.9484332491853715</v>
      </c>
      <c r="T2371" s="19">
        <f t="shared" ref="T2371:T2373" si="2898">S2371*40/1000</f>
        <v>0.11793732996741485</v>
      </c>
      <c r="U2371" s="21">
        <f t="shared" ref="U2371:U2373" si="2899">(L2371+N2371)</f>
        <v>6.7500471899990115</v>
      </c>
    </row>
    <row r="2372" spans="1:21" ht="16" hidden="1" thickBot="1" x14ac:dyDescent="0.25">
      <c r="A2372" s="14">
        <v>2017</v>
      </c>
      <c r="B2372" s="15" t="s">
        <v>48</v>
      </c>
      <c r="C2372" s="16" t="s">
        <v>22</v>
      </c>
      <c r="D2372" s="16" t="str">
        <f>A2372&amp;"_"&amp;B2372&amp;"_"&amp;C2372</f>
        <v>2017_2017 Sample Plot # 06_Avi</v>
      </c>
      <c r="E2372" s="17">
        <v>3.6</v>
      </c>
      <c r="F2372" s="17">
        <f t="shared" si="2859"/>
        <v>0.9</v>
      </c>
      <c r="G2372" s="18">
        <v>90</v>
      </c>
      <c r="H2372" s="19">
        <f t="shared" si="2874"/>
        <v>1.38</v>
      </c>
      <c r="I2372" s="20">
        <f t="shared" si="2860"/>
        <v>138</v>
      </c>
      <c r="J2372" s="19">
        <v>433.596</v>
      </c>
      <c r="K2372" s="19">
        <f t="shared" si="2889"/>
        <v>0.49934124489864601</v>
      </c>
      <c r="L2372" s="19">
        <f t="shared" si="2890"/>
        <v>3.1574846279955926</v>
      </c>
      <c r="M2372" s="19">
        <f t="shared" si="2891"/>
        <v>0.12629938511982372</v>
      </c>
      <c r="N2372" s="19">
        <f t="shared" si="2892"/>
        <v>2.9143583116399321</v>
      </c>
      <c r="O2372" s="19">
        <f t="shared" si="2893"/>
        <v>0.11657433246559729</v>
      </c>
      <c r="P2372" s="19">
        <f t="shared" si="2894"/>
        <v>0.24287371758542101</v>
      </c>
      <c r="Q2372" s="19">
        <f t="shared" si="2895"/>
        <v>1.5155926214378843</v>
      </c>
      <c r="R2372" s="19">
        <f t="shared" si="2896"/>
        <v>1.1365997415395737</v>
      </c>
      <c r="S2372" s="19">
        <f t="shared" si="2897"/>
        <v>2.6521923629774582</v>
      </c>
      <c r="T2372" s="19">
        <f t="shared" si="2898"/>
        <v>0.10608769451909833</v>
      </c>
      <c r="U2372" s="21">
        <f t="shared" si="2899"/>
        <v>6.0718429396355251</v>
      </c>
    </row>
    <row r="2373" spans="1:21" ht="16" hidden="1" thickBot="1" x14ac:dyDescent="0.25">
      <c r="A2373" s="14">
        <v>2017</v>
      </c>
      <c r="B2373" s="15" t="s">
        <v>48</v>
      </c>
      <c r="C2373" s="16" t="s">
        <v>22</v>
      </c>
      <c r="D2373" s="16" t="str">
        <f>A2373&amp;"_"&amp;B2373&amp;"_"&amp;C2373</f>
        <v>2017_2017 Sample Plot # 06_Avi</v>
      </c>
      <c r="E2373" s="17">
        <v>3.7</v>
      </c>
      <c r="F2373" s="17">
        <f t="shared" si="2859"/>
        <v>1.05</v>
      </c>
      <c r="G2373" s="18">
        <v>105</v>
      </c>
      <c r="H2373" s="19">
        <f t="shared" si="2874"/>
        <v>1.48</v>
      </c>
      <c r="I2373" s="20">
        <f t="shared" si="2860"/>
        <v>148</v>
      </c>
      <c r="J2373" s="19">
        <v>465.01599999999996</v>
      </c>
      <c r="K2373" s="19">
        <f t="shared" si="2889"/>
        <v>0.56436007094520879</v>
      </c>
      <c r="L2373" s="19">
        <f t="shared" si="2890"/>
        <v>3.6674151181782855</v>
      </c>
      <c r="M2373" s="19">
        <f t="shared" si="2891"/>
        <v>0.14669660472713142</v>
      </c>
      <c r="N2373" s="19">
        <f t="shared" si="2892"/>
        <v>3.3850241540785575</v>
      </c>
      <c r="O2373" s="19">
        <f t="shared" si="2893"/>
        <v>0.13540096616314229</v>
      </c>
      <c r="P2373" s="19">
        <f t="shared" si="2894"/>
        <v>0.28209757089027371</v>
      </c>
      <c r="Q2373" s="19">
        <f t="shared" si="2895"/>
        <v>1.760359256725577</v>
      </c>
      <c r="R2373" s="19">
        <f t="shared" si="2896"/>
        <v>1.3201594200906375</v>
      </c>
      <c r="S2373" s="19">
        <f t="shared" si="2897"/>
        <v>3.0805186768162143</v>
      </c>
      <c r="T2373" s="19">
        <f t="shared" si="2898"/>
        <v>0.12322074707264857</v>
      </c>
      <c r="U2373" s="21">
        <f t="shared" si="2899"/>
        <v>7.0524392722568425</v>
      </c>
    </row>
    <row r="2374" spans="1:21" ht="16" hidden="1" thickBot="1" x14ac:dyDescent="0.25">
      <c r="A2374" s="14"/>
      <c r="B2374" s="15"/>
      <c r="C2374" s="16"/>
      <c r="D2374" s="16"/>
      <c r="E2374" s="17"/>
      <c r="F2374" s="17"/>
      <c r="G2374" s="18"/>
      <c r="H2374" s="19"/>
      <c r="I2374" s="20"/>
      <c r="J2374" s="19"/>
      <c r="K2374" s="19"/>
      <c r="L2374" s="19"/>
      <c r="M2374" s="19"/>
      <c r="N2374" s="19"/>
      <c r="O2374" s="19"/>
      <c r="P2374" s="19"/>
      <c r="Q2374" s="19"/>
      <c r="R2374" s="19"/>
      <c r="S2374" s="19"/>
      <c r="T2374" s="19"/>
      <c r="U2374" s="21"/>
    </row>
    <row r="2375" spans="1:21" ht="16" hidden="1" thickBot="1" x14ac:dyDescent="0.25">
      <c r="A2375" s="14"/>
      <c r="B2375" s="15"/>
      <c r="C2375" s="16"/>
      <c r="D2375" s="16"/>
      <c r="E2375" s="17"/>
      <c r="F2375" s="17"/>
      <c r="G2375" s="18"/>
      <c r="H2375" s="19"/>
      <c r="I2375" s="20"/>
      <c r="J2375" s="19"/>
      <c r="K2375" s="19"/>
      <c r="L2375" s="19"/>
      <c r="M2375" s="19"/>
      <c r="N2375" s="19"/>
      <c r="O2375" s="19"/>
      <c r="P2375" s="19"/>
      <c r="Q2375" s="19"/>
      <c r="R2375" s="19"/>
      <c r="S2375" s="19"/>
      <c r="T2375" s="19"/>
      <c r="U2375" s="21"/>
    </row>
    <row r="2376" spans="1:21" ht="16" hidden="1" thickBot="1" x14ac:dyDescent="0.25">
      <c r="A2376" s="14"/>
      <c r="B2376" s="15"/>
      <c r="C2376" s="16"/>
      <c r="D2376" s="16"/>
      <c r="E2376" s="17"/>
      <c r="F2376" s="17"/>
      <c r="G2376" s="18"/>
      <c r="H2376" s="19"/>
      <c r="I2376" s="20"/>
      <c r="J2376" s="19"/>
      <c r="K2376" s="19"/>
      <c r="L2376" s="19"/>
      <c r="M2376" s="19"/>
      <c r="N2376" s="19"/>
      <c r="O2376" s="19"/>
      <c r="P2376" s="19"/>
      <c r="Q2376" s="19"/>
      <c r="R2376" s="19"/>
      <c r="S2376" s="19"/>
      <c r="T2376" s="19"/>
      <c r="U2376" s="21"/>
    </row>
    <row r="2377" spans="1:21" ht="16" hidden="1" thickBot="1" x14ac:dyDescent="0.25">
      <c r="A2377" s="14">
        <v>2017</v>
      </c>
      <c r="B2377" s="15" t="s">
        <v>48</v>
      </c>
      <c r="C2377" s="16" t="s">
        <v>22</v>
      </c>
      <c r="D2377" s="16" t="str">
        <f>A2377&amp;"_"&amp;B2377&amp;"_"&amp;C2377</f>
        <v>2017_2017 Sample Plot # 06_Avi</v>
      </c>
      <c r="E2377" s="17">
        <v>1.7</v>
      </c>
      <c r="F2377" s="17">
        <f t="shared" si="2859"/>
        <v>0.48</v>
      </c>
      <c r="G2377" s="18">
        <v>48</v>
      </c>
      <c r="H2377" s="19">
        <f t="shared" si="2874"/>
        <v>0.74</v>
      </c>
      <c r="I2377" s="20">
        <f t="shared" si="2860"/>
        <v>74</v>
      </c>
      <c r="J2377" s="19">
        <v>232.50799999999998</v>
      </c>
      <c r="K2377" s="19">
        <f>2.14*(LOG(H2377,10))+0.2</f>
        <v>-7.9844119775710931E-2</v>
      </c>
      <c r="L2377" s="19">
        <f t="shared" ref="L2377" si="2900">10^K2377</f>
        <v>0.83206236756163587</v>
      </c>
      <c r="M2377" s="19">
        <f t="shared" si="2850"/>
        <v>3.3282494702465436E-2</v>
      </c>
      <c r="N2377" s="19">
        <f t="shared" ref="N2377" si="2901">0.923*L2377</f>
        <v>0.76799356525939</v>
      </c>
      <c r="O2377" s="19">
        <f t="shared" si="2880"/>
        <v>3.0719742610375602E-2</v>
      </c>
      <c r="P2377" s="19">
        <f t="shared" si="2868"/>
        <v>6.4002237312841034E-2</v>
      </c>
      <c r="Q2377" s="19">
        <f t="shared" si="2854"/>
        <v>0.3993899364295852</v>
      </c>
      <c r="R2377" s="19">
        <f t="shared" si="2870"/>
        <v>0.29951749045116211</v>
      </c>
      <c r="S2377" s="19">
        <f t="shared" si="2871"/>
        <v>0.69890742688074736</v>
      </c>
      <c r="T2377" s="19">
        <f t="shared" si="2881"/>
        <v>2.7956297075229893E-2</v>
      </c>
      <c r="U2377" s="21">
        <f t="shared" si="2858"/>
        <v>1.600055932821026</v>
      </c>
    </row>
    <row r="2378" spans="1:21" ht="16" hidden="1" thickBot="1" x14ac:dyDescent="0.25">
      <c r="A2378" s="14"/>
      <c r="B2378" s="15"/>
      <c r="C2378" s="16"/>
      <c r="D2378" s="16"/>
      <c r="E2378" s="17"/>
      <c r="F2378" s="17"/>
      <c r="G2378" s="18"/>
      <c r="H2378" s="19"/>
      <c r="I2378" s="20"/>
      <c r="J2378" s="19"/>
      <c r="K2378" s="19"/>
      <c r="L2378" s="19"/>
      <c r="M2378" s="19"/>
      <c r="N2378" s="19"/>
      <c r="O2378" s="19"/>
      <c r="P2378" s="19"/>
      <c r="Q2378" s="19"/>
      <c r="R2378" s="19"/>
      <c r="S2378" s="19"/>
      <c r="T2378" s="19"/>
      <c r="U2378" s="21"/>
    </row>
    <row r="2379" spans="1:21" ht="16" hidden="1" thickBot="1" x14ac:dyDescent="0.25">
      <c r="A2379" s="14"/>
      <c r="B2379" s="15"/>
      <c r="C2379" s="16"/>
      <c r="D2379" s="16"/>
      <c r="E2379" s="17"/>
      <c r="F2379" s="17"/>
      <c r="G2379" s="18"/>
      <c r="H2379" s="19"/>
      <c r="I2379" s="20"/>
      <c r="J2379" s="19"/>
      <c r="K2379" s="19"/>
      <c r="L2379" s="19"/>
      <c r="M2379" s="19"/>
      <c r="N2379" s="19"/>
      <c r="O2379" s="19"/>
      <c r="P2379" s="19"/>
      <c r="Q2379" s="19"/>
      <c r="R2379" s="19"/>
      <c r="S2379" s="19"/>
      <c r="T2379" s="19"/>
      <c r="U2379" s="21"/>
    </row>
    <row r="2380" spans="1:21" ht="16" hidden="1" thickBot="1" x14ac:dyDescent="0.25">
      <c r="A2380" s="14">
        <v>2017</v>
      </c>
      <c r="B2380" s="15" t="s">
        <v>48</v>
      </c>
      <c r="C2380" s="16" t="s">
        <v>22</v>
      </c>
      <c r="D2380" s="16" t="str">
        <f>A2380&amp;"_"&amp;B2380&amp;"_"&amp;C2380</f>
        <v>2017_2017 Sample Plot # 06_Avi</v>
      </c>
      <c r="E2380" s="17">
        <v>1.1000000000000001</v>
      </c>
      <c r="F2380" s="17">
        <f t="shared" si="2859"/>
        <v>0.45</v>
      </c>
      <c r="G2380" s="18">
        <v>45</v>
      </c>
      <c r="H2380" s="19">
        <f t="shared" si="2874"/>
        <v>0.63</v>
      </c>
      <c r="I2380" s="20">
        <f t="shared" si="2860"/>
        <v>63</v>
      </c>
      <c r="J2380" s="19">
        <v>197.946</v>
      </c>
      <c r="K2380" s="19">
        <f>2.14*(LOG(H2380,10))+0.2</f>
        <v>-0.22941122416933507</v>
      </c>
      <c r="L2380" s="19">
        <f t="shared" ref="L2380" si="2902">10^K2380</f>
        <v>0.58964249587193851</v>
      </c>
      <c r="M2380" s="19">
        <f t="shared" si="2850"/>
        <v>2.358569983487754E-2</v>
      </c>
      <c r="N2380" s="19">
        <f t="shared" ref="N2380" si="2903">0.923*L2380</f>
        <v>0.54424002368979929</v>
      </c>
      <c r="O2380" s="19">
        <f t="shared" si="2880"/>
        <v>2.176960094759197E-2</v>
      </c>
      <c r="P2380" s="19">
        <f t="shared" si="2868"/>
        <v>4.5355300782469507E-2</v>
      </c>
      <c r="Q2380" s="19">
        <f t="shared" si="2854"/>
        <v>0.28302839801853047</v>
      </c>
      <c r="R2380" s="19">
        <f t="shared" si="2870"/>
        <v>0.21225360923902173</v>
      </c>
      <c r="S2380" s="19">
        <f t="shared" si="2871"/>
        <v>0.49528200725755223</v>
      </c>
      <c r="T2380" s="19">
        <f t="shared" si="2881"/>
        <v>1.9811280290302088E-2</v>
      </c>
      <c r="U2380" s="21">
        <f t="shared" si="2858"/>
        <v>1.1338825195617379</v>
      </c>
    </row>
    <row r="2381" spans="1:21" ht="16" hidden="1" thickBot="1" x14ac:dyDescent="0.25">
      <c r="A2381" s="14"/>
      <c r="B2381" s="15"/>
      <c r="C2381" s="16"/>
      <c r="D2381" s="16"/>
      <c r="E2381" s="17"/>
      <c r="F2381" s="17"/>
      <c r="G2381" s="18"/>
      <c r="H2381" s="19"/>
      <c r="I2381" s="20"/>
      <c r="J2381" s="19"/>
      <c r="K2381" s="19"/>
      <c r="L2381" s="19"/>
      <c r="M2381" s="19"/>
      <c r="N2381" s="19"/>
      <c r="O2381" s="19"/>
      <c r="P2381" s="19"/>
      <c r="Q2381" s="19"/>
      <c r="R2381" s="19"/>
      <c r="S2381" s="19"/>
      <c r="T2381" s="19"/>
      <c r="U2381" s="21"/>
    </row>
    <row r="2382" spans="1:21" ht="16" hidden="1" thickBot="1" x14ac:dyDescent="0.25">
      <c r="A2382" s="14"/>
      <c r="B2382" s="15"/>
      <c r="C2382" s="16"/>
      <c r="D2382" s="16"/>
      <c r="E2382" s="17"/>
      <c r="F2382" s="17"/>
      <c r="G2382" s="18"/>
      <c r="H2382" s="19"/>
      <c r="I2382" s="20"/>
      <c r="J2382" s="19"/>
      <c r="K2382" s="19"/>
      <c r="L2382" s="19"/>
      <c r="M2382" s="19"/>
      <c r="N2382" s="19"/>
      <c r="O2382" s="19"/>
      <c r="P2382" s="19"/>
      <c r="Q2382" s="19"/>
      <c r="R2382" s="19"/>
      <c r="S2382" s="19"/>
      <c r="T2382" s="19"/>
      <c r="U2382" s="21"/>
    </row>
    <row r="2383" spans="1:21" ht="16" hidden="1" thickBot="1" x14ac:dyDescent="0.25">
      <c r="A2383" s="14"/>
      <c r="B2383" s="15"/>
      <c r="C2383" s="16"/>
      <c r="D2383" s="16"/>
      <c r="E2383" s="17"/>
      <c r="F2383" s="17"/>
      <c r="G2383" s="18"/>
      <c r="H2383" s="19"/>
      <c r="I2383" s="20"/>
      <c r="J2383" s="19"/>
      <c r="K2383" s="19"/>
      <c r="L2383" s="19"/>
      <c r="M2383" s="19"/>
      <c r="N2383" s="19"/>
      <c r="O2383" s="19"/>
      <c r="P2383" s="19"/>
      <c r="Q2383" s="19"/>
      <c r="R2383" s="19"/>
      <c r="S2383" s="19"/>
      <c r="T2383" s="19"/>
      <c r="U2383" s="21"/>
    </row>
    <row r="2384" spans="1:21" ht="16" hidden="1" thickBot="1" x14ac:dyDescent="0.25">
      <c r="A2384" s="14"/>
      <c r="B2384" s="15"/>
      <c r="C2384" s="16"/>
      <c r="D2384" s="16"/>
      <c r="E2384" s="17"/>
      <c r="F2384" s="17"/>
      <c r="G2384" s="18"/>
      <c r="H2384" s="19"/>
      <c r="I2384" s="20"/>
      <c r="J2384" s="19"/>
      <c r="K2384" s="19"/>
      <c r="L2384" s="19"/>
      <c r="M2384" s="19"/>
      <c r="N2384" s="19"/>
      <c r="O2384" s="19"/>
      <c r="P2384" s="19"/>
      <c r="Q2384" s="19"/>
      <c r="R2384" s="19"/>
      <c r="S2384" s="19"/>
      <c r="T2384" s="19"/>
      <c r="U2384" s="21"/>
    </row>
    <row r="2385" spans="1:21" ht="16" hidden="1" thickBot="1" x14ac:dyDescent="0.25">
      <c r="A2385" s="14"/>
      <c r="B2385" s="15"/>
      <c r="C2385" s="16"/>
      <c r="D2385" s="16"/>
      <c r="E2385" s="17"/>
      <c r="F2385" s="17"/>
      <c r="G2385" s="18"/>
      <c r="H2385" s="19"/>
      <c r="I2385" s="20"/>
      <c r="J2385" s="19"/>
      <c r="K2385" s="19"/>
      <c r="L2385" s="19"/>
      <c r="M2385" s="19"/>
      <c r="N2385" s="19"/>
      <c r="O2385" s="19"/>
      <c r="P2385" s="19"/>
      <c r="Q2385" s="19"/>
      <c r="R2385" s="19"/>
      <c r="S2385" s="19"/>
      <c r="T2385" s="19"/>
      <c r="U2385" s="21"/>
    </row>
    <row r="2386" spans="1:21" ht="16" hidden="1" thickBot="1" x14ac:dyDescent="0.25">
      <c r="A2386" s="14"/>
      <c r="B2386" s="15"/>
      <c r="C2386" s="16"/>
      <c r="D2386" s="16"/>
      <c r="E2386" s="17"/>
      <c r="F2386" s="17"/>
      <c r="G2386" s="18"/>
      <c r="H2386" s="19"/>
      <c r="I2386" s="20"/>
      <c r="J2386" s="19"/>
      <c r="K2386" s="19"/>
      <c r="L2386" s="19"/>
      <c r="M2386" s="19"/>
      <c r="N2386" s="19"/>
      <c r="O2386" s="19"/>
      <c r="P2386" s="19"/>
      <c r="Q2386" s="19"/>
      <c r="R2386" s="19"/>
      <c r="S2386" s="19"/>
      <c r="T2386" s="19"/>
      <c r="U2386" s="21"/>
    </row>
    <row r="2387" spans="1:21" ht="16" hidden="1" thickBot="1" x14ac:dyDescent="0.25">
      <c r="A2387" s="14"/>
      <c r="B2387" s="15"/>
      <c r="C2387" s="16"/>
      <c r="D2387" s="16"/>
      <c r="E2387" s="17"/>
      <c r="F2387" s="17"/>
      <c r="G2387" s="18"/>
      <c r="H2387" s="19"/>
      <c r="I2387" s="20"/>
      <c r="J2387" s="19"/>
      <c r="K2387" s="19"/>
      <c r="L2387" s="19"/>
      <c r="M2387" s="19"/>
      <c r="N2387" s="19"/>
      <c r="O2387" s="19"/>
      <c r="P2387" s="19"/>
      <c r="Q2387" s="19"/>
      <c r="R2387" s="19"/>
      <c r="S2387" s="19"/>
      <c r="T2387" s="19"/>
      <c r="U2387" s="21"/>
    </row>
    <row r="2388" spans="1:21" ht="16" hidden="1" thickBot="1" x14ac:dyDescent="0.25">
      <c r="A2388" s="14"/>
      <c r="B2388" s="15"/>
      <c r="C2388" s="16"/>
      <c r="D2388" s="16"/>
      <c r="E2388" s="17"/>
      <c r="F2388" s="17"/>
      <c r="G2388" s="18"/>
      <c r="H2388" s="19"/>
      <c r="I2388" s="20"/>
      <c r="J2388" s="19"/>
      <c r="K2388" s="19"/>
      <c r="L2388" s="19"/>
      <c r="M2388" s="19"/>
      <c r="N2388" s="19"/>
      <c r="O2388" s="19"/>
      <c r="P2388" s="19"/>
      <c r="Q2388" s="19"/>
      <c r="R2388" s="19"/>
      <c r="S2388" s="19"/>
      <c r="T2388" s="19"/>
      <c r="U2388" s="21"/>
    </row>
    <row r="2389" spans="1:21" ht="16" hidden="1" thickBot="1" x14ac:dyDescent="0.25">
      <c r="A2389" s="14">
        <v>2017</v>
      </c>
      <c r="B2389" s="15" t="s">
        <v>48</v>
      </c>
      <c r="C2389" s="16" t="s">
        <v>22</v>
      </c>
      <c r="D2389" s="16" t="str">
        <f>A2389&amp;"_"&amp;B2389&amp;"_"&amp;C2389</f>
        <v>2017_2017 Sample Plot # 06_Avi</v>
      </c>
      <c r="E2389" s="17">
        <v>1.7</v>
      </c>
      <c r="F2389" s="17">
        <f t="shared" ref="F2389:F2451" si="2904">G2389/100</f>
        <v>0.4</v>
      </c>
      <c r="G2389" s="18">
        <v>40</v>
      </c>
      <c r="H2389" s="19">
        <f t="shared" si="2874"/>
        <v>0.45</v>
      </c>
      <c r="I2389" s="20">
        <f t="shared" ref="I2389:I2451" si="2905">J2389/3.142</f>
        <v>45</v>
      </c>
      <c r="J2389" s="19">
        <v>141.38999999999999</v>
      </c>
      <c r="K2389" s="19">
        <f>2.14*(LOG(H2389,10))+0.2</f>
        <v>-0.54212522052076451</v>
      </c>
      <c r="L2389" s="19">
        <f t="shared" ref="L2389" si="2906">10^K2389</f>
        <v>0.28699529665822876</v>
      </c>
      <c r="M2389" s="19">
        <f t="shared" ref="M2389:M2445" si="2907">L2389*40/1000</f>
        <v>1.147981186632915E-2</v>
      </c>
      <c r="N2389" s="19">
        <f t="shared" ref="N2389" si="2908">0.923*L2389</f>
        <v>0.26489665881554514</v>
      </c>
      <c r="O2389" s="19">
        <f t="shared" si="2880"/>
        <v>1.0595866352621804E-2</v>
      </c>
      <c r="P2389" s="19">
        <f t="shared" si="2868"/>
        <v>2.2075678218950956E-2</v>
      </c>
      <c r="Q2389" s="19">
        <f t="shared" ref="Q2389:Q2445" si="2909">L2389*0.48</f>
        <v>0.13775774239594979</v>
      </c>
      <c r="R2389" s="19">
        <f t="shared" si="2870"/>
        <v>0.10330969693806261</v>
      </c>
      <c r="S2389" s="19">
        <f t="shared" si="2871"/>
        <v>0.2410674393340124</v>
      </c>
      <c r="T2389" s="19">
        <f t="shared" si="2881"/>
        <v>9.6426975733604949E-3</v>
      </c>
      <c r="U2389" s="21">
        <f t="shared" ref="U2389:U2445" si="2910">(L2389+N2389)</f>
        <v>0.5518919554737739</v>
      </c>
    </row>
    <row r="2390" spans="1:21" ht="16" hidden="1" thickBot="1" x14ac:dyDescent="0.25">
      <c r="A2390" s="14"/>
      <c r="B2390" s="15"/>
      <c r="C2390" s="16"/>
      <c r="D2390" s="16"/>
      <c r="E2390" s="17"/>
      <c r="F2390" s="17"/>
      <c r="G2390" s="18"/>
      <c r="H2390" s="19"/>
      <c r="I2390" s="20"/>
      <c r="J2390" s="19"/>
      <c r="K2390" s="19"/>
      <c r="L2390" s="19"/>
      <c r="M2390" s="19"/>
      <c r="N2390" s="19"/>
      <c r="O2390" s="19"/>
      <c r="P2390" s="19"/>
      <c r="Q2390" s="19"/>
      <c r="R2390" s="19"/>
      <c r="S2390" s="19"/>
      <c r="T2390" s="19"/>
      <c r="U2390" s="21"/>
    </row>
    <row r="2391" spans="1:21" ht="16" hidden="1" thickBot="1" x14ac:dyDescent="0.25">
      <c r="A2391" s="14"/>
      <c r="B2391" s="15"/>
      <c r="C2391" s="16"/>
      <c r="D2391" s="16"/>
      <c r="E2391" s="17"/>
      <c r="F2391" s="17"/>
      <c r="G2391" s="18"/>
      <c r="H2391" s="19"/>
      <c r="I2391" s="20"/>
      <c r="J2391" s="19"/>
      <c r="K2391" s="19"/>
      <c r="L2391" s="19"/>
      <c r="M2391" s="19"/>
      <c r="N2391" s="19"/>
      <c r="O2391" s="19"/>
      <c r="P2391" s="19"/>
      <c r="Q2391" s="19"/>
      <c r="R2391" s="19"/>
      <c r="S2391" s="19"/>
      <c r="T2391" s="19"/>
      <c r="U2391" s="21"/>
    </row>
    <row r="2392" spans="1:21" ht="16" hidden="1" thickBot="1" x14ac:dyDescent="0.25">
      <c r="A2392" s="14">
        <v>2017</v>
      </c>
      <c r="B2392" s="15" t="s">
        <v>48</v>
      </c>
      <c r="C2392" s="16" t="s">
        <v>22</v>
      </c>
      <c r="D2392" s="16" t="str">
        <f>A2392&amp;"_"&amp;B2392&amp;"_"&amp;C2392</f>
        <v>2017_2017 Sample Plot # 06_Avi</v>
      </c>
      <c r="E2392" s="17">
        <v>3.8</v>
      </c>
      <c r="F2392" s="17">
        <f t="shared" si="2904"/>
        <v>1.24</v>
      </c>
      <c r="G2392" s="18">
        <v>124</v>
      </c>
      <c r="H2392" s="19">
        <f t="shared" si="2874"/>
        <v>1.17</v>
      </c>
      <c r="I2392" s="20">
        <f t="shared" si="2905"/>
        <v>117</v>
      </c>
      <c r="J2392" s="19">
        <v>367.61399999999998</v>
      </c>
      <c r="K2392" s="19">
        <f t="shared" ref="K2392:K2394" si="2911">2.14*(LOG(H2392,10))+0.2</f>
        <v>0.34591774413678589</v>
      </c>
      <c r="L2392" s="19">
        <f t="shared" ref="L2392:L2394" si="2912">10^K2392</f>
        <v>2.2177763306879927</v>
      </c>
      <c r="M2392" s="19">
        <f t="shared" si="2907"/>
        <v>8.8711053227519709E-2</v>
      </c>
      <c r="N2392" s="19">
        <f t="shared" ref="N2392:N2394" si="2913">0.923*L2392</f>
        <v>2.0470075532250176</v>
      </c>
      <c r="O2392" s="19">
        <f t="shared" si="2880"/>
        <v>8.1880302129000715E-2</v>
      </c>
      <c r="P2392" s="19">
        <f t="shared" si="2868"/>
        <v>0.17059135535652042</v>
      </c>
      <c r="Q2392" s="19">
        <f t="shared" si="2909"/>
        <v>1.0645326387302365</v>
      </c>
      <c r="R2392" s="19">
        <f t="shared" si="2870"/>
        <v>0.79833294575775693</v>
      </c>
      <c r="S2392" s="19">
        <f t="shared" si="2871"/>
        <v>1.8628655844879933</v>
      </c>
      <c r="T2392" s="19">
        <f t="shared" si="2881"/>
        <v>7.4514623379519737E-2</v>
      </c>
      <c r="U2392" s="21">
        <f t="shared" si="2910"/>
        <v>4.2647838839130099</v>
      </c>
    </row>
    <row r="2393" spans="1:21" ht="16" hidden="1" thickBot="1" x14ac:dyDescent="0.25">
      <c r="A2393" s="14">
        <v>2017</v>
      </c>
      <c r="B2393" s="15" t="s">
        <v>48</v>
      </c>
      <c r="C2393" s="16" t="s">
        <v>22</v>
      </c>
      <c r="D2393" s="16" t="str">
        <f>A2393&amp;"_"&amp;B2393&amp;"_"&amp;C2393</f>
        <v>2017_2017 Sample Plot # 06_Avi</v>
      </c>
      <c r="E2393" s="17">
        <v>3.7</v>
      </c>
      <c r="F2393" s="17">
        <f t="shared" si="2904"/>
        <v>1.08</v>
      </c>
      <c r="G2393" s="18">
        <v>108</v>
      </c>
      <c r="H2393" s="19">
        <f t="shared" si="2874"/>
        <v>1.35</v>
      </c>
      <c r="I2393" s="20">
        <f t="shared" si="2905"/>
        <v>135</v>
      </c>
      <c r="J2393" s="19">
        <v>424.16999999999996</v>
      </c>
      <c r="K2393" s="19">
        <f t="shared" si="2911"/>
        <v>0.47891426457931313</v>
      </c>
      <c r="L2393" s="19">
        <f t="shared" si="2912"/>
        <v>3.0124112760291726</v>
      </c>
      <c r="M2393" s="19">
        <f t="shared" si="2907"/>
        <v>0.12049645104116691</v>
      </c>
      <c r="N2393" s="19">
        <f t="shared" si="2913"/>
        <v>2.7804556077749263</v>
      </c>
      <c r="O2393" s="19">
        <f t="shared" si="2880"/>
        <v>0.11121822431099704</v>
      </c>
      <c r="P2393" s="19">
        <f t="shared" ref="P2393:P2445" si="2914">M2393+O2393</f>
        <v>0.23171467535216395</v>
      </c>
      <c r="Q2393" s="19">
        <f t="shared" si="2909"/>
        <v>1.4459574124940029</v>
      </c>
      <c r="R2393" s="19">
        <f t="shared" ref="R2393:R2445" si="2915">N2393*0.39</f>
        <v>1.0843776870322213</v>
      </c>
      <c r="S2393" s="19">
        <f t="shared" ref="S2393:S2445" si="2916">R2393+Q2393</f>
        <v>2.5303350995262242</v>
      </c>
      <c r="T2393" s="19">
        <f t="shared" si="2881"/>
        <v>0.10121340398104897</v>
      </c>
      <c r="U2393" s="21">
        <f t="shared" si="2910"/>
        <v>5.7928668838040984</v>
      </c>
    </row>
    <row r="2394" spans="1:21" ht="16" hidden="1" thickBot="1" x14ac:dyDescent="0.25">
      <c r="A2394" s="14">
        <v>2017</v>
      </c>
      <c r="B2394" s="15" t="s">
        <v>48</v>
      </c>
      <c r="C2394" s="16" t="s">
        <v>22</v>
      </c>
      <c r="D2394" s="16" t="str">
        <f>A2394&amp;"_"&amp;B2394&amp;"_"&amp;C2394</f>
        <v>2017_2017 Sample Plot # 06_Avi</v>
      </c>
      <c r="E2394" s="17">
        <v>4.3</v>
      </c>
      <c r="F2394" s="17">
        <f t="shared" si="2904"/>
        <v>0.98</v>
      </c>
      <c r="G2394" s="18">
        <v>98</v>
      </c>
      <c r="H2394" s="19">
        <f t="shared" si="2874"/>
        <v>1.48</v>
      </c>
      <c r="I2394" s="20">
        <f t="shared" si="2905"/>
        <v>148</v>
      </c>
      <c r="J2394" s="19">
        <v>465.01599999999996</v>
      </c>
      <c r="K2394" s="19">
        <f t="shared" si="2911"/>
        <v>0.56436007094520879</v>
      </c>
      <c r="L2394" s="19">
        <f t="shared" si="2912"/>
        <v>3.6674151181782855</v>
      </c>
      <c r="M2394" s="19">
        <f t="shared" si="2907"/>
        <v>0.14669660472713142</v>
      </c>
      <c r="N2394" s="19">
        <f t="shared" si="2913"/>
        <v>3.3850241540785575</v>
      </c>
      <c r="O2394" s="19">
        <f t="shared" si="2880"/>
        <v>0.13540096616314229</v>
      </c>
      <c r="P2394" s="19">
        <f t="shared" si="2914"/>
        <v>0.28209757089027371</v>
      </c>
      <c r="Q2394" s="19">
        <f t="shared" si="2909"/>
        <v>1.760359256725577</v>
      </c>
      <c r="R2394" s="19">
        <f t="shared" si="2915"/>
        <v>1.3201594200906375</v>
      </c>
      <c r="S2394" s="19">
        <f t="shared" si="2916"/>
        <v>3.0805186768162143</v>
      </c>
      <c r="T2394" s="19">
        <f t="shared" si="2881"/>
        <v>0.12322074707264857</v>
      </c>
      <c r="U2394" s="21">
        <f t="shared" si="2910"/>
        <v>7.0524392722568425</v>
      </c>
    </row>
    <row r="2395" spans="1:21" ht="16" hidden="1" thickBot="1" x14ac:dyDescent="0.25">
      <c r="A2395" s="14"/>
      <c r="B2395" s="15"/>
      <c r="C2395" s="16"/>
      <c r="D2395" s="16"/>
      <c r="E2395" s="17"/>
      <c r="F2395" s="17"/>
      <c r="G2395" s="18"/>
      <c r="H2395" s="19"/>
      <c r="I2395" s="20"/>
      <c r="J2395" s="19"/>
      <c r="K2395" s="19"/>
      <c r="L2395" s="19"/>
      <c r="M2395" s="19"/>
      <c r="N2395" s="19"/>
      <c r="O2395" s="19"/>
      <c r="P2395" s="19"/>
      <c r="Q2395" s="19"/>
      <c r="R2395" s="19"/>
      <c r="S2395" s="19"/>
      <c r="T2395" s="19"/>
      <c r="U2395" s="21"/>
    </row>
    <row r="2396" spans="1:21" ht="16" hidden="1" thickBot="1" x14ac:dyDescent="0.25">
      <c r="A2396" s="14">
        <v>2017</v>
      </c>
      <c r="B2396" s="15" t="s">
        <v>48</v>
      </c>
      <c r="C2396" s="16" t="s">
        <v>22</v>
      </c>
      <c r="D2396" s="16" t="str">
        <f>A2396&amp;"_"&amp;B2396&amp;"_"&amp;C2396</f>
        <v>2017_2017 Sample Plot # 06_Avi</v>
      </c>
      <c r="E2396" s="17">
        <v>1.1000000000000001</v>
      </c>
      <c r="F2396" s="17">
        <f t="shared" si="2904"/>
        <v>0.65</v>
      </c>
      <c r="G2396" s="18">
        <v>65</v>
      </c>
      <c r="H2396" s="19">
        <f t="shared" ref="H2396:H2458" si="2917">I2396/100</f>
        <v>0.75</v>
      </c>
      <c r="I2396" s="20">
        <f t="shared" si="2905"/>
        <v>75</v>
      </c>
      <c r="J2396" s="19">
        <v>235.65</v>
      </c>
      <c r="K2396" s="19">
        <f>2.14*(LOG(H2396,10))+0.2</f>
        <v>-6.7368896341761852E-2</v>
      </c>
      <c r="L2396" s="19">
        <f t="shared" ref="L2396" si="2918">10^K2396</f>
        <v>0.85631017333428494</v>
      </c>
      <c r="M2396" s="19">
        <f t="shared" ref="M2396" si="2919">L2396*40/1000</f>
        <v>3.42524069333714E-2</v>
      </c>
      <c r="N2396" s="19">
        <f t="shared" ref="N2396" si="2920">0.923*L2396</f>
        <v>0.790374289987545</v>
      </c>
      <c r="O2396" s="19">
        <f t="shared" ref="O2396" si="2921">N2396*40/1000</f>
        <v>3.1614971599501801E-2</v>
      </c>
      <c r="P2396" s="19">
        <f t="shared" ref="P2396" si="2922">M2396+O2396</f>
        <v>6.5867378532873194E-2</v>
      </c>
      <c r="Q2396" s="19">
        <f t="shared" ref="Q2396" si="2923">L2396*0.48</f>
        <v>0.41102888320045677</v>
      </c>
      <c r="R2396" s="19">
        <f t="shared" ref="R2396" si="2924">N2396*0.39</f>
        <v>0.30824597309514257</v>
      </c>
      <c r="S2396" s="19">
        <f t="shared" ref="S2396" si="2925">R2396+Q2396</f>
        <v>0.71927485629559929</v>
      </c>
      <c r="T2396" s="19">
        <f t="shared" ref="T2396" si="2926">S2396*40/1000</f>
        <v>2.8770994251823973E-2</v>
      </c>
      <c r="U2396" s="21">
        <f t="shared" ref="U2396" si="2927">(L2396+N2396)</f>
        <v>1.6466844633218298</v>
      </c>
    </row>
    <row r="2397" spans="1:21" ht="16" hidden="1" thickBot="1" x14ac:dyDescent="0.25">
      <c r="A2397" s="14"/>
      <c r="B2397" s="15"/>
      <c r="C2397" s="16"/>
      <c r="D2397" s="16"/>
      <c r="E2397" s="17"/>
      <c r="F2397" s="17"/>
      <c r="G2397" s="18"/>
      <c r="H2397" s="19"/>
      <c r="I2397" s="20"/>
      <c r="J2397" s="19"/>
      <c r="K2397" s="19"/>
      <c r="L2397" s="19"/>
      <c r="M2397" s="19"/>
      <c r="N2397" s="19"/>
      <c r="O2397" s="19"/>
      <c r="P2397" s="19"/>
      <c r="Q2397" s="19"/>
      <c r="R2397" s="19"/>
      <c r="S2397" s="19"/>
      <c r="T2397" s="19"/>
      <c r="U2397" s="21"/>
    </row>
    <row r="2398" spans="1:21" ht="16" hidden="1" thickBot="1" x14ac:dyDescent="0.25">
      <c r="A2398" s="14">
        <v>2017</v>
      </c>
      <c r="B2398" s="15" t="s">
        <v>48</v>
      </c>
      <c r="C2398" s="16" t="s">
        <v>22</v>
      </c>
      <c r="D2398" s="16" t="str">
        <f>A2398&amp;"_"&amp;B2398&amp;"_"&amp;C2398</f>
        <v>2017_2017 Sample Plot # 06_Avi</v>
      </c>
      <c r="E2398" s="17">
        <v>2.1</v>
      </c>
      <c r="F2398" s="17">
        <f t="shared" si="2904"/>
        <v>0.75</v>
      </c>
      <c r="G2398" s="18">
        <v>75</v>
      </c>
      <c r="H2398" s="19">
        <f t="shared" si="2917"/>
        <v>0.93000000000000016</v>
      </c>
      <c r="I2398" s="20">
        <f t="shared" si="2905"/>
        <v>93.000000000000014</v>
      </c>
      <c r="J2398" s="19">
        <v>292.20600000000002</v>
      </c>
      <c r="K2398" s="19">
        <f>2.14*(LOG(H2398,10))+0.2</f>
        <v>0.13255350990542131</v>
      </c>
      <c r="L2398" s="19">
        <f t="shared" ref="L2398" si="2928">10^K2398</f>
        <v>1.3569177073382628</v>
      </c>
      <c r="M2398" s="19">
        <f t="shared" ref="M2398" si="2929">L2398*40/1000</f>
        <v>5.4276708293530512E-2</v>
      </c>
      <c r="N2398" s="19">
        <f t="shared" ref="N2398" si="2930">0.923*L2398</f>
        <v>1.2524350438732166</v>
      </c>
      <c r="O2398" s="19">
        <f t="shared" ref="O2398" si="2931">N2398*40/1000</f>
        <v>5.0097401754928661E-2</v>
      </c>
      <c r="P2398" s="19">
        <f t="shared" ref="P2398" si="2932">M2398+O2398</f>
        <v>0.10437411004845917</v>
      </c>
      <c r="Q2398" s="19">
        <f t="shared" ref="Q2398" si="2933">L2398*0.48</f>
        <v>0.65132049952236615</v>
      </c>
      <c r="R2398" s="19">
        <f t="shared" ref="R2398" si="2934">N2398*0.39</f>
        <v>0.48844966711055449</v>
      </c>
      <c r="S2398" s="19">
        <f t="shared" ref="S2398" si="2935">R2398+Q2398</f>
        <v>1.1397701666329207</v>
      </c>
      <c r="T2398" s="19">
        <f t="shared" ref="T2398" si="2936">S2398*40/1000</f>
        <v>4.5590806665316834E-2</v>
      </c>
      <c r="U2398" s="21">
        <f t="shared" ref="U2398" si="2937">(L2398+N2398)</f>
        <v>2.6093527512114791</v>
      </c>
    </row>
    <row r="2399" spans="1:21" ht="16" hidden="1" thickBot="1" x14ac:dyDescent="0.25">
      <c r="A2399" s="14"/>
      <c r="B2399" s="15"/>
      <c r="C2399" s="16"/>
      <c r="D2399" s="16"/>
      <c r="E2399" s="17"/>
      <c r="F2399" s="17"/>
      <c r="G2399" s="18"/>
      <c r="H2399" s="19"/>
      <c r="I2399" s="20"/>
      <c r="J2399" s="19"/>
      <c r="K2399" s="19"/>
      <c r="L2399" s="19"/>
      <c r="M2399" s="19"/>
      <c r="N2399" s="19"/>
      <c r="O2399" s="19"/>
      <c r="P2399" s="19"/>
      <c r="Q2399" s="19"/>
      <c r="R2399" s="19"/>
      <c r="S2399" s="19"/>
      <c r="T2399" s="19"/>
      <c r="U2399" s="21"/>
    </row>
    <row r="2400" spans="1:21" ht="16" hidden="1" thickBot="1" x14ac:dyDescent="0.25">
      <c r="A2400" s="14"/>
      <c r="B2400" s="15"/>
      <c r="C2400" s="16"/>
      <c r="D2400" s="16"/>
      <c r="E2400" s="17"/>
      <c r="F2400" s="17"/>
      <c r="G2400" s="18"/>
      <c r="H2400" s="19"/>
      <c r="I2400" s="20"/>
      <c r="J2400" s="19"/>
      <c r="K2400" s="19"/>
      <c r="L2400" s="19"/>
      <c r="M2400" s="19"/>
      <c r="N2400" s="19"/>
      <c r="O2400" s="19"/>
      <c r="P2400" s="19"/>
      <c r="Q2400" s="19"/>
      <c r="R2400" s="19"/>
      <c r="S2400" s="19"/>
      <c r="T2400" s="19"/>
      <c r="U2400" s="21"/>
    </row>
    <row r="2401" spans="1:21" ht="16" hidden="1" thickBot="1" x14ac:dyDescent="0.25">
      <c r="A2401" s="38"/>
      <c r="B2401" s="39"/>
      <c r="C2401" s="40"/>
      <c r="D2401" s="40"/>
      <c r="E2401" s="41"/>
      <c r="F2401" s="41"/>
      <c r="G2401" s="42"/>
      <c r="H2401" s="43"/>
      <c r="I2401" s="44"/>
      <c r="J2401" s="43"/>
      <c r="K2401" s="43"/>
      <c r="L2401" s="43"/>
      <c r="M2401" s="43"/>
      <c r="N2401" s="43"/>
      <c r="O2401" s="43"/>
      <c r="P2401" s="43"/>
      <c r="Q2401" s="43"/>
      <c r="R2401" s="43"/>
      <c r="S2401" s="43"/>
      <c r="T2401" s="43"/>
      <c r="U2401" s="45"/>
    </row>
    <row r="2402" spans="1:21" ht="16" hidden="1" thickBot="1" x14ac:dyDescent="0.25">
      <c r="A2402" s="48">
        <v>2017</v>
      </c>
      <c r="B2402" s="7" t="s">
        <v>49</v>
      </c>
      <c r="C2402" s="8" t="s">
        <v>22</v>
      </c>
      <c r="D2402" s="8" t="str">
        <f>A2402&amp;"_"&amp;B2402&amp;"_"&amp;C2402</f>
        <v>2017_2017 Sample Plot # 07_Avi</v>
      </c>
      <c r="E2402" s="9">
        <v>1.7</v>
      </c>
      <c r="F2402" s="9">
        <f t="shared" si="2904"/>
        <v>1.92</v>
      </c>
      <c r="G2402" s="10">
        <v>192</v>
      </c>
      <c r="H2402" s="11">
        <f t="shared" si="2917"/>
        <v>0.45</v>
      </c>
      <c r="I2402" s="12">
        <f t="shared" si="2905"/>
        <v>45</v>
      </c>
      <c r="J2402" s="11">
        <v>141.38999999999999</v>
      </c>
      <c r="K2402" s="11">
        <f>2.14*(LOG(H2402,10))+0.2</f>
        <v>-0.54212522052076451</v>
      </c>
      <c r="L2402" s="11">
        <f t="shared" ref="L2402" si="2938">10^K2402</f>
        <v>0.28699529665822876</v>
      </c>
      <c r="M2402" s="11">
        <f t="shared" si="2907"/>
        <v>1.147981186632915E-2</v>
      </c>
      <c r="N2402" s="11">
        <f t="shared" ref="N2402" si="2939">0.923*L2402</f>
        <v>0.26489665881554514</v>
      </c>
      <c r="O2402" s="11">
        <f t="shared" ref="O2402:O2445" si="2940">N2402*40/1000</f>
        <v>1.0595866352621804E-2</v>
      </c>
      <c r="P2402" s="11">
        <f t="shared" si="2914"/>
        <v>2.2075678218950956E-2</v>
      </c>
      <c r="Q2402" s="11">
        <f t="shared" si="2909"/>
        <v>0.13775774239594979</v>
      </c>
      <c r="R2402" s="11">
        <f t="shared" si="2915"/>
        <v>0.10330969693806261</v>
      </c>
      <c r="S2402" s="11">
        <f t="shared" si="2916"/>
        <v>0.2410674393340124</v>
      </c>
      <c r="T2402" s="11">
        <f t="shared" ref="T2402:T2445" si="2941">S2402*40/1000</f>
        <v>9.6426975733604949E-3</v>
      </c>
      <c r="U2402" s="13">
        <f t="shared" si="2910"/>
        <v>0.5518919554737739</v>
      </c>
    </row>
    <row r="2403" spans="1:21" ht="16" hidden="1" thickBot="1" x14ac:dyDescent="0.25">
      <c r="A2403" s="49"/>
      <c r="B2403" s="15"/>
      <c r="C2403" s="16"/>
      <c r="D2403" s="16"/>
      <c r="E2403" s="17"/>
      <c r="F2403" s="17"/>
      <c r="G2403" s="18"/>
      <c r="H2403" s="19"/>
      <c r="I2403" s="20"/>
      <c r="J2403" s="19"/>
      <c r="K2403" s="19"/>
      <c r="L2403" s="19"/>
      <c r="M2403" s="19"/>
      <c r="N2403" s="19"/>
      <c r="O2403" s="19"/>
      <c r="P2403" s="19"/>
      <c r="Q2403" s="19"/>
      <c r="R2403" s="19"/>
      <c r="S2403" s="19"/>
      <c r="T2403" s="19"/>
      <c r="U2403" s="21"/>
    </row>
    <row r="2404" spans="1:21" ht="16" hidden="1" thickBot="1" x14ac:dyDescent="0.25">
      <c r="A2404" s="49"/>
      <c r="B2404" s="15"/>
      <c r="C2404" s="16"/>
      <c r="D2404" s="16"/>
      <c r="E2404" s="17"/>
      <c r="F2404" s="17"/>
      <c r="G2404" s="18"/>
      <c r="H2404" s="19"/>
      <c r="I2404" s="20"/>
      <c r="J2404" s="19"/>
      <c r="K2404" s="19"/>
      <c r="L2404" s="19"/>
      <c r="M2404" s="19"/>
      <c r="N2404" s="19"/>
      <c r="O2404" s="19"/>
      <c r="P2404" s="19"/>
      <c r="Q2404" s="19"/>
      <c r="R2404" s="19"/>
      <c r="S2404" s="19"/>
      <c r="T2404" s="19"/>
      <c r="U2404" s="21"/>
    </row>
    <row r="2405" spans="1:21" ht="16" hidden="1" thickBot="1" x14ac:dyDescent="0.25">
      <c r="A2405" s="49">
        <v>2017</v>
      </c>
      <c r="B2405" s="15" t="s">
        <v>49</v>
      </c>
      <c r="C2405" s="16" t="s">
        <v>22</v>
      </c>
      <c r="D2405" s="16" t="str">
        <f>A2405&amp;"_"&amp;B2405&amp;"_"&amp;C2405</f>
        <v>2017_2017 Sample Plot # 07_Avi</v>
      </c>
      <c r="E2405" s="17">
        <v>1.2</v>
      </c>
      <c r="F2405" s="17">
        <f t="shared" si="2904"/>
        <v>1.34</v>
      </c>
      <c r="G2405" s="18">
        <v>134</v>
      </c>
      <c r="H2405" s="19">
        <f t="shared" si="2917"/>
        <v>1.08</v>
      </c>
      <c r="I2405" s="20">
        <f t="shared" si="2905"/>
        <v>108.00000000000001</v>
      </c>
      <c r="J2405" s="19">
        <v>339.33600000000001</v>
      </c>
      <c r="K2405" s="19">
        <f t="shared" ref="K2405:K2406" si="2942">2.14*(LOG(H2405,10))+0.2</f>
        <v>0.27152683674207245</v>
      </c>
      <c r="L2405" s="19">
        <f t="shared" ref="L2405:L2406" si="2943">10^K2405</f>
        <v>1.8686451445262409</v>
      </c>
      <c r="M2405" s="19">
        <f t="shared" si="2907"/>
        <v>7.474580578104964E-2</v>
      </c>
      <c r="N2405" s="19">
        <f t="shared" ref="N2405:N2406" si="2944">0.923*L2405</f>
        <v>1.7247594683977203</v>
      </c>
      <c r="O2405" s="19">
        <f t="shared" si="2940"/>
        <v>6.8990378735908825E-2</v>
      </c>
      <c r="P2405" s="19">
        <f t="shared" si="2914"/>
        <v>0.14373618451695847</v>
      </c>
      <c r="Q2405" s="19">
        <f t="shared" si="2909"/>
        <v>0.89694966937259557</v>
      </c>
      <c r="R2405" s="19">
        <f t="shared" si="2915"/>
        <v>0.6726561926751109</v>
      </c>
      <c r="S2405" s="19">
        <f t="shared" si="2916"/>
        <v>1.5696058620477065</v>
      </c>
      <c r="T2405" s="19">
        <f t="shared" si="2941"/>
        <v>6.2784234481908258E-2</v>
      </c>
      <c r="U2405" s="21">
        <f t="shared" si="2910"/>
        <v>3.593404612923961</v>
      </c>
    </row>
    <row r="2406" spans="1:21" ht="16" hidden="1" thickBot="1" x14ac:dyDescent="0.25">
      <c r="A2406" s="49">
        <v>2017</v>
      </c>
      <c r="B2406" s="15" t="s">
        <v>49</v>
      </c>
      <c r="C2406" s="16" t="s">
        <v>22</v>
      </c>
      <c r="D2406" s="16" t="str">
        <f>A2406&amp;"_"&amp;B2406&amp;"_"&amp;C2406</f>
        <v>2017_2017 Sample Plot # 07_Avi</v>
      </c>
      <c r="E2406" s="17">
        <v>2.2000000000000002</v>
      </c>
      <c r="F2406" s="17">
        <f t="shared" si="2904"/>
        <v>1.48</v>
      </c>
      <c r="G2406" s="18">
        <v>148</v>
      </c>
      <c r="H2406" s="19">
        <f t="shared" si="2917"/>
        <v>0.82</v>
      </c>
      <c r="I2406" s="20">
        <f t="shared" si="2905"/>
        <v>82</v>
      </c>
      <c r="J2406" s="19">
        <v>257.64400000000001</v>
      </c>
      <c r="K2406" s="19">
        <f t="shared" si="2942"/>
        <v>1.5561644101153654E-2</v>
      </c>
      <c r="L2406" s="19">
        <f t="shared" si="2943"/>
        <v>1.0364817130219359</v>
      </c>
      <c r="M2406" s="19">
        <f t="shared" si="2907"/>
        <v>4.1459268520877439E-2</v>
      </c>
      <c r="N2406" s="19">
        <f t="shared" si="2944"/>
        <v>0.95667262111924689</v>
      </c>
      <c r="O2406" s="19">
        <f t="shared" si="2940"/>
        <v>3.8266904844769876E-2</v>
      </c>
      <c r="P2406" s="19">
        <f t="shared" si="2914"/>
        <v>7.9726173365647315E-2</v>
      </c>
      <c r="Q2406" s="19">
        <f t="shared" si="2909"/>
        <v>0.49751122225052924</v>
      </c>
      <c r="R2406" s="19">
        <f t="shared" si="2915"/>
        <v>0.3731023222365063</v>
      </c>
      <c r="S2406" s="19">
        <f t="shared" si="2916"/>
        <v>0.87061354448703554</v>
      </c>
      <c r="T2406" s="19">
        <f t="shared" si="2941"/>
        <v>3.4824541779481424E-2</v>
      </c>
      <c r="U2406" s="21">
        <f t="shared" si="2910"/>
        <v>1.9931543341411828</v>
      </c>
    </row>
    <row r="2407" spans="1:21" ht="16" hidden="1" thickBot="1" x14ac:dyDescent="0.25">
      <c r="A2407" s="49"/>
      <c r="B2407" s="15"/>
      <c r="C2407" s="16"/>
      <c r="D2407" s="16"/>
      <c r="E2407" s="17"/>
      <c r="F2407" s="17"/>
      <c r="G2407" s="18"/>
      <c r="H2407" s="19"/>
      <c r="I2407" s="20"/>
      <c r="J2407" s="19"/>
      <c r="K2407" s="19"/>
      <c r="L2407" s="19"/>
      <c r="M2407" s="19"/>
      <c r="N2407" s="19"/>
      <c r="O2407" s="19"/>
      <c r="P2407" s="19"/>
      <c r="Q2407" s="19"/>
      <c r="R2407" s="19"/>
      <c r="S2407" s="19"/>
      <c r="T2407" s="19"/>
      <c r="U2407" s="21"/>
    </row>
    <row r="2408" spans="1:21" ht="16" hidden="1" thickBot="1" x14ac:dyDescent="0.25">
      <c r="A2408" s="49">
        <v>2017</v>
      </c>
      <c r="B2408" s="15" t="s">
        <v>49</v>
      </c>
      <c r="C2408" s="16" t="s">
        <v>22</v>
      </c>
      <c r="D2408" s="16" t="str">
        <f>A2408&amp;"_"&amp;B2408&amp;"_"&amp;C2408</f>
        <v>2017_2017 Sample Plot # 07_Avi</v>
      </c>
      <c r="E2408" s="17">
        <v>2.1</v>
      </c>
      <c r="F2408" s="17">
        <f t="shared" si="2904"/>
        <v>1.38</v>
      </c>
      <c r="G2408" s="18">
        <v>138</v>
      </c>
      <c r="H2408" s="19">
        <f t="shared" si="2917"/>
        <v>0.68</v>
      </c>
      <c r="I2408" s="20">
        <f t="shared" si="2905"/>
        <v>68</v>
      </c>
      <c r="J2408" s="19">
        <v>213.65600000000001</v>
      </c>
      <c r="K2408" s="19">
        <f t="shared" ref="K2408:K2411" si="2945">2.14*(LOG(H2408,10))+0.2</f>
        <v>-0.15843092680865417</v>
      </c>
      <c r="L2408" s="19">
        <f t="shared" ref="L2408:L2411" si="2946">10^K2408</f>
        <v>0.69433502476641351</v>
      </c>
      <c r="M2408" s="19">
        <f t="shared" ref="M2408:M2411" si="2947">L2408*40/1000</f>
        <v>2.777340099065654E-2</v>
      </c>
      <c r="N2408" s="19">
        <f t="shared" ref="N2408:N2411" si="2948">0.923*L2408</f>
        <v>0.64087122785939965</v>
      </c>
      <c r="O2408" s="19">
        <f t="shared" ref="O2408:O2411" si="2949">N2408*40/1000</f>
        <v>2.5634849114375986E-2</v>
      </c>
      <c r="P2408" s="19">
        <f t="shared" ref="P2408:P2411" si="2950">M2408+O2408</f>
        <v>5.3408250105032529E-2</v>
      </c>
      <c r="Q2408" s="19">
        <f t="shared" ref="Q2408:Q2411" si="2951">L2408*0.48</f>
        <v>0.33328081188787845</v>
      </c>
      <c r="R2408" s="19">
        <f t="shared" ref="R2408:R2411" si="2952">N2408*0.39</f>
        <v>0.24993977886516588</v>
      </c>
      <c r="S2408" s="19">
        <f t="shared" ref="S2408:S2411" si="2953">R2408+Q2408</f>
        <v>0.58322059075304433</v>
      </c>
      <c r="T2408" s="19">
        <f t="shared" ref="T2408:T2411" si="2954">S2408*40/1000</f>
        <v>2.3328823630121776E-2</v>
      </c>
      <c r="U2408" s="21">
        <f t="shared" ref="U2408:U2411" si="2955">(L2408+N2408)</f>
        <v>1.3352062526258131</v>
      </c>
    </row>
    <row r="2409" spans="1:21" ht="16" hidden="1" thickBot="1" x14ac:dyDescent="0.25">
      <c r="A2409" s="49">
        <v>2017</v>
      </c>
      <c r="B2409" s="15" t="s">
        <v>49</v>
      </c>
      <c r="C2409" s="16" t="s">
        <v>22</v>
      </c>
      <c r="D2409" s="16" t="str">
        <f>A2409&amp;"_"&amp;B2409&amp;"_"&amp;C2409</f>
        <v>2017_2017 Sample Plot # 07_Avi</v>
      </c>
      <c r="E2409" s="17">
        <v>1.1000000000000001</v>
      </c>
      <c r="F2409" s="17">
        <f t="shared" si="2904"/>
        <v>0.82</v>
      </c>
      <c r="G2409" s="18">
        <v>82</v>
      </c>
      <c r="H2409" s="19">
        <f t="shared" si="2917"/>
        <v>0.82</v>
      </c>
      <c r="I2409" s="20">
        <f t="shared" si="2905"/>
        <v>82</v>
      </c>
      <c r="J2409" s="19">
        <v>257.64400000000001</v>
      </c>
      <c r="K2409" s="19">
        <f t="shared" si="2945"/>
        <v>1.5561644101153654E-2</v>
      </c>
      <c r="L2409" s="19">
        <f t="shared" si="2946"/>
        <v>1.0364817130219359</v>
      </c>
      <c r="M2409" s="19">
        <f t="shared" si="2947"/>
        <v>4.1459268520877439E-2</v>
      </c>
      <c r="N2409" s="19">
        <f t="shared" si="2948"/>
        <v>0.95667262111924689</v>
      </c>
      <c r="O2409" s="19">
        <f t="shared" si="2949"/>
        <v>3.8266904844769876E-2</v>
      </c>
      <c r="P2409" s="19">
        <f t="shared" si="2950"/>
        <v>7.9726173365647315E-2</v>
      </c>
      <c r="Q2409" s="19">
        <f t="shared" si="2951"/>
        <v>0.49751122225052924</v>
      </c>
      <c r="R2409" s="19">
        <f t="shared" si="2952"/>
        <v>0.3731023222365063</v>
      </c>
      <c r="S2409" s="19">
        <f t="shared" si="2953"/>
        <v>0.87061354448703554</v>
      </c>
      <c r="T2409" s="19">
        <f t="shared" si="2954"/>
        <v>3.4824541779481424E-2</v>
      </c>
      <c r="U2409" s="21">
        <f t="shared" si="2955"/>
        <v>1.9931543341411828</v>
      </c>
    </row>
    <row r="2410" spans="1:21" ht="16" hidden="1" thickBot="1" x14ac:dyDescent="0.25">
      <c r="A2410" s="49">
        <v>2017</v>
      </c>
      <c r="B2410" s="15" t="s">
        <v>49</v>
      </c>
      <c r="C2410" s="16" t="s">
        <v>22</v>
      </c>
      <c r="D2410" s="16" t="str">
        <f>A2410&amp;"_"&amp;B2410&amp;"_"&amp;C2410</f>
        <v>2017_2017 Sample Plot # 07_Avi</v>
      </c>
      <c r="E2410" s="17">
        <v>4.2</v>
      </c>
      <c r="F2410" s="17">
        <f t="shared" si="2904"/>
        <v>1.28</v>
      </c>
      <c r="G2410" s="18">
        <v>128</v>
      </c>
      <c r="H2410" s="19">
        <f t="shared" si="2917"/>
        <v>1.9</v>
      </c>
      <c r="I2410" s="20">
        <f t="shared" si="2905"/>
        <v>190</v>
      </c>
      <c r="J2410" s="19">
        <v>596.98</v>
      </c>
      <c r="K2410" s="19">
        <f t="shared" si="2945"/>
        <v>0.79653270603905391</v>
      </c>
      <c r="L2410" s="19">
        <f t="shared" si="2946"/>
        <v>6.2594000071024007</v>
      </c>
      <c r="M2410" s="19">
        <f t="shared" si="2947"/>
        <v>0.25037600028409601</v>
      </c>
      <c r="N2410" s="19">
        <f t="shared" si="2948"/>
        <v>5.777426206555516</v>
      </c>
      <c r="O2410" s="19">
        <f t="shared" si="2949"/>
        <v>0.23109704826222066</v>
      </c>
      <c r="P2410" s="19">
        <f t="shared" si="2950"/>
        <v>0.48147304854631667</v>
      </c>
      <c r="Q2410" s="19">
        <f t="shared" si="2951"/>
        <v>3.0045120034091521</v>
      </c>
      <c r="R2410" s="19">
        <f t="shared" si="2952"/>
        <v>2.2531962205566511</v>
      </c>
      <c r="S2410" s="19">
        <f t="shared" si="2953"/>
        <v>5.2577082239658033</v>
      </c>
      <c r="T2410" s="19">
        <f t="shared" si="2954"/>
        <v>0.21030832895863213</v>
      </c>
      <c r="U2410" s="21">
        <f t="shared" si="2955"/>
        <v>12.036826213657918</v>
      </c>
    </row>
    <row r="2411" spans="1:21" ht="16" hidden="1" thickBot="1" x14ac:dyDescent="0.25">
      <c r="A2411" s="49">
        <v>2017</v>
      </c>
      <c r="B2411" s="15" t="s">
        <v>49</v>
      </c>
      <c r="C2411" s="16" t="s">
        <v>22</v>
      </c>
      <c r="D2411" s="16" t="str">
        <f>A2411&amp;"_"&amp;B2411&amp;"_"&amp;C2411</f>
        <v>2017_2017 Sample Plot # 07_Avi</v>
      </c>
      <c r="E2411" s="17">
        <v>3.1</v>
      </c>
      <c r="F2411" s="17">
        <f t="shared" si="2904"/>
        <v>1.52</v>
      </c>
      <c r="G2411" s="18">
        <v>152</v>
      </c>
      <c r="H2411" s="19">
        <f t="shared" si="2917"/>
        <v>0.64</v>
      </c>
      <c r="I2411" s="20">
        <f t="shared" si="2905"/>
        <v>64</v>
      </c>
      <c r="J2411" s="19">
        <v>201.08799999999999</v>
      </c>
      <c r="K2411" s="19">
        <f t="shared" si="2945"/>
        <v>-0.21477485567448135</v>
      </c>
      <c r="L2411" s="19">
        <f t="shared" si="2946"/>
        <v>0.60985297160313745</v>
      </c>
      <c r="M2411" s="19">
        <f t="shared" si="2947"/>
        <v>2.43941188641255E-2</v>
      </c>
      <c r="N2411" s="19">
        <f t="shared" si="2948"/>
        <v>0.56289429278969594</v>
      </c>
      <c r="O2411" s="19">
        <f t="shared" si="2949"/>
        <v>2.2515771711587838E-2</v>
      </c>
      <c r="P2411" s="19">
        <f t="shared" si="2950"/>
        <v>4.6909890575713334E-2</v>
      </c>
      <c r="Q2411" s="19">
        <f t="shared" si="2951"/>
        <v>0.29272942636950594</v>
      </c>
      <c r="R2411" s="19">
        <f t="shared" si="2952"/>
        <v>0.21952877418798142</v>
      </c>
      <c r="S2411" s="19">
        <f t="shared" si="2953"/>
        <v>0.51225820055748739</v>
      </c>
      <c r="T2411" s="19">
        <f t="shared" si="2954"/>
        <v>2.0490328022299494E-2</v>
      </c>
      <c r="U2411" s="21">
        <f t="shared" si="2955"/>
        <v>1.1727472643928334</v>
      </c>
    </row>
    <row r="2412" spans="1:21" ht="16" hidden="1" thickBot="1" x14ac:dyDescent="0.25">
      <c r="A2412" s="49"/>
      <c r="B2412" s="15"/>
      <c r="C2412" s="16"/>
      <c r="D2412" s="16"/>
      <c r="E2412" s="17"/>
      <c r="F2412" s="17"/>
      <c r="G2412" s="18"/>
      <c r="H2412" s="19"/>
      <c r="I2412" s="20"/>
      <c r="J2412" s="19"/>
      <c r="K2412" s="19"/>
      <c r="L2412" s="19"/>
      <c r="M2412" s="19"/>
      <c r="N2412" s="19"/>
      <c r="O2412" s="19"/>
      <c r="P2412" s="19"/>
      <c r="Q2412" s="19"/>
      <c r="R2412" s="19"/>
      <c r="S2412" s="19"/>
      <c r="T2412" s="19"/>
      <c r="U2412" s="21"/>
    </row>
    <row r="2413" spans="1:21" ht="16" hidden="1" thickBot="1" x14ac:dyDescent="0.25">
      <c r="A2413" s="49">
        <v>2017</v>
      </c>
      <c r="B2413" s="15" t="s">
        <v>49</v>
      </c>
      <c r="C2413" s="16" t="s">
        <v>22</v>
      </c>
      <c r="D2413" s="16" t="str">
        <f>A2413&amp;"_"&amp;B2413&amp;"_"&amp;C2413</f>
        <v>2017_2017 Sample Plot # 07_Avi</v>
      </c>
      <c r="E2413" s="17">
        <v>1.9</v>
      </c>
      <c r="F2413" s="17">
        <f t="shared" si="2904"/>
        <v>1.32</v>
      </c>
      <c r="G2413" s="18">
        <v>132</v>
      </c>
      <c r="H2413" s="19">
        <f t="shared" si="2917"/>
        <v>1.8399999999999996</v>
      </c>
      <c r="I2413" s="20">
        <f t="shared" si="2905"/>
        <v>183.99999999999997</v>
      </c>
      <c r="J2413" s="19">
        <v>578.12799999999993</v>
      </c>
      <c r="K2413" s="19">
        <f t="shared" ref="K2413:K2414" si="2956">2.14*(LOG(H2413,10))+0.2</f>
        <v>0.76671014124040782</v>
      </c>
      <c r="L2413" s="19">
        <f t="shared" ref="L2413:L2414" si="2957">10^K2413</f>
        <v>5.8439991115897492</v>
      </c>
      <c r="M2413" s="19">
        <f t="shared" ref="M2413:M2414" si="2958">L2413*40/1000</f>
        <v>0.23375996446358996</v>
      </c>
      <c r="N2413" s="19">
        <f t="shared" ref="N2413:N2414" si="2959">0.923*L2413</f>
        <v>5.3940111799973387</v>
      </c>
      <c r="O2413" s="19">
        <f t="shared" ref="O2413:O2414" si="2960">N2413*40/1000</f>
        <v>0.21576044719989354</v>
      </c>
      <c r="P2413" s="19">
        <f t="shared" ref="P2413:P2414" si="2961">M2413+O2413</f>
        <v>0.4495204116634835</v>
      </c>
      <c r="Q2413" s="19">
        <f t="shared" ref="Q2413:Q2414" si="2962">L2413*0.48</f>
        <v>2.8051195735630796</v>
      </c>
      <c r="R2413" s="19">
        <f t="shared" ref="R2413:R2414" si="2963">N2413*0.39</f>
        <v>2.103664360198962</v>
      </c>
      <c r="S2413" s="19">
        <f t="shared" ref="S2413:S2414" si="2964">R2413+Q2413</f>
        <v>4.9087839337620416</v>
      </c>
      <c r="T2413" s="19">
        <f t="shared" ref="T2413:T2414" si="2965">S2413*40/1000</f>
        <v>0.19635135735048168</v>
      </c>
      <c r="U2413" s="21">
        <f t="shared" ref="U2413:U2414" si="2966">(L2413+N2413)</f>
        <v>11.238010291587088</v>
      </c>
    </row>
    <row r="2414" spans="1:21" ht="16" hidden="1" thickBot="1" x14ac:dyDescent="0.25">
      <c r="A2414" s="49">
        <v>2017</v>
      </c>
      <c r="B2414" s="15" t="s">
        <v>49</v>
      </c>
      <c r="C2414" s="16" t="s">
        <v>22</v>
      </c>
      <c r="D2414" s="16" t="str">
        <f>A2414&amp;"_"&amp;B2414&amp;"_"&amp;C2414</f>
        <v>2017_2017 Sample Plot # 07_Avi</v>
      </c>
      <c r="E2414" s="17">
        <v>1.2</v>
      </c>
      <c r="F2414" s="17">
        <f t="shared" si="2904"/>
        <v>0.78</v>
      </c>
      <c r="G2414" s="18">
        <v>78</v>
      </c>
      <c r="H2414" s="19">
        <f t="shared" si="2917"/>
        <v>0.34</v>
      </c>
      <c r="I2414" s="20">
        <f t="shared" si="2905"/>
        <v>34</v>
      </c>
      <c r="J2414" s="19">
        <v>106.828</v>
      </c>
      <c r="K2414" s="19">
        <f t="shared" si="2956"/>
        <v>-0.80263511752957384</v>
      </c>
      <c r="L2414" s="19">
        <f t="shared" si="2957"/>
        <v>0.15753058379578389</v>
      </c>
      <c r="M2414" s="19">
        <f t="shared" si="2958"/>
        <v>6.3012233518313556E-3</v>
      </c>
      <c r="N2414" s="19">
        <f t="shared" si="2959"/>
        <v>0.14540072884350852</v>
      </c>
      <c r="O2414" s="19">
        <f t="shared" si="2960"/>
        <v>5.8160291537403411E-3</v>
      </c>
      <c r="P2414" s="19">
        <f t="shared" si="2961"/>
        <v>1.2117252505571698E-2</v>
      </c>
      <c r="Q2414" s="19">
        <f t="shared" si="2962"/>
        <v>7.561468022197626E-2</v>
      </c>
      <c r="R2414" s="19">
        <f t="shared" si="2963"/>
        <v>5.6706284248968328E-2</v>
      </c>
      <c r="S2414" s="19">
        <f t="shared" si="2964"/>
        <v>0.1323209644709446</v>
      </c>
      <c r="T2414" s="19">
        <f t="shared" si="2965"/>
        <v>5.2928385788377844E-3</v>
      </c>
      <c r="U2414" s="21">
        <f t="shared" si="2966"/>
        <v>0.3029313126392924</v>
      </c>
    </row>
    <row r="2415" spans="1:21" ht="16" hidden="1" thickBot="1" x14ac:dyDescent="0.25">
      <c r="A2415" s="49"/>
      <c r="B2415" s="15"/>
      <c r="C2415" s="16"/>
      <c r="D2415" s="16"/>
      <c r="E2415" s="17"/>
      <c r="F2415" s="17"/>
      <c r="G2415" s="18"/>
      <c r="H2415" s="19"/>
      <c r="I2415" s="20"/>
      <c r="J2415" s="19"/>
      <c r="K2415" s="19"/>
      <c r="L2415" s="19"/>
      <c r="M2415" s="19"/>
      <c r="N2415" s="19"/>
      <c r="O2415" s="19"/>
      <c r="P2415" s="19"/>
      <c r="Q2415" s="19"/>
      <c r="R2415" s="19"/>
      <c r="S2415" s="19"/>
      <c r="T2415" s="19"/>
      <c r="U2415" s="21"/>
    </row>
    <row r="2416" spans="1:21" ht="16" hidden="1" thickBot="1" x14ac:dyDescent="0.25">
      <c r="A2416" s="49">
        <v>2017</v>
      </c>
      <c r="B2416" s="15" t="s">
        <v>49</v>
      </c>
      <c r="C2416" s="16" t="s">
        <v>22</v>
      </c>
      <c r="D2416" s="16" t="str">
        <f>A2416&amp;"_"&amp;B2416&amp;"_"&amp;C2416</f>
        <v>2017_2017 Sample Plot # 07_Avi</v>
      </c>
      <c r="E2416" s="17">
        <v>1.3</v>
      </c>
      <c r="F2416" s="17">
        <f t="shared" si="2904"/>
        <v>0.84</v>
      </c>
      <c r="G2416" s="18">
        <v>84</v>
      </c>
      <c r="H2416" s="19">
        <f t="shared" si="2917"/>
        <v>1.33</v>
      </c>
      <c r="I2416" s="20">
        <f t="shared" si="2905"/>
        <v>133</v>
      </c>
      <c r="J2416" s="19">
        <v>417.88599999999997</v>
      </c>
      <c r="K2416" s="19">
        <f t="shared" ref="K2416:K2417" si="2967">2.14*(LOG(H2416,10))+0.2</f>
        <v>0.46504251166956367</v>
      </c>
      <c r="L2416" s="19">
        <f t="shared" ref="L2416:L2417" si="2968">10^K2416</f>
        <v>2.9177126053884583</v>
      </c>
      <c r="M2416" s="19">
        <f t="shared" ref="M2416:M2417" si="2969">L2416*40/1000</f>
        <v>0.11670850421553834</v>
      </c>
      <c r="N2416" s="19">
        <f t="shared" ref="N2416:N2417" si="2970">0.923*L2416</f>
        <v>2.693048734773547</v>
      </c>
      <c r="O2416" s="19">
        <f t="shared" ref="O2416:O2417" si="2971">N2416*40/1000</f>
        <v>0.10772194939094189</v>
      </c>
      <c r="P2416" s="19">
        <f t="shared" ref="P2416:P2417" si="2972">M2416+O2416</f>
        <v>0.22443045360648023</v>
      </c>
      <c r="Q2416" s="19">
        <f t="shared" ref="Q2416:Q2417" si="2973">L2416*0.48</f>
        <v>1.40050205058646</v>
      </c>
      <c r="R2416" s="19">
        <f t="shared" ref="R2416:R2417" si="2974">N2416*0.39</f>
        <v>1.0502890065616834</v>
      </c>
      <c r="S2416" s="19">
        <f t="shared" ref="S2416:S2417" si="2975">R2416+Q2416</f>
        <v>2.4507910571481437</v>
      </c>
      <c r="T2416" s="19">
        <f t="shared" ref="T2416:T2417" si="2976">S2416*40/1000</f>
        <v>9.8031642285925757E-2</v>
      </c>
      <c r="U2416" s="21">
        <f t="shared" ref="U2416:U2417" si="2977">(L2416+N2416)</f>
        <v>5.6107613401620053</v>
      </c>
    </row>
    <row r="2417" spans="1:21" ht="16" hidden="1" thickBot="1" x14ac:dyDescent="0.25">
      <c r="A2417" s="49">
        <v>2017</v>
      </c>
      <c r="B2417" s="15" t="s">
        <v>49</v>
      </c>
      <c r="C2417" s="16" t="s">
        <v>22</v>
      </c>
      <c r="D2417" s="16" t="str">
        <f>A2417&amp;"_"&amp;B2417&amp;"_"&amp;C2417</f>
        <v>2017_2017 Sample Plot # 07_Avi</v>
      </c>
      <c r="E2417" s="17">
        <v>2.8</v>
      </c>
      <c r="F2417" s="17">
        <f t="shared" si="2904"/>
        <v>0.76</v>
      </c>
      <c r="G2417" s="18">
        <v>76</v>
      </c>
      <c r="H2417" s="19">
        <f t="shared" si="2917"/>
        <v>0.93000000000000016</v>
      </c>
      <c r="I2417" s="20">
        <f t="shared" si="2905"/>
        <v>93.000000000000014</v>
      </c>
      <c r="J2417" s="19">
        <v>292.20600000000002</v>
      </c>
      <c r="K2417" s="19">
        <f t="shared" si="2967"/>
        <v>0.13255350990542131</v>
      </c>
      <c r="L2417" s="19">
        <f t="shared" si="2968"/>
        <v>1.3569177073382628</v>
      </c>
      <c r="M2417" s="19">
        <f t="shared" si="2969"/>
        <v>5.4276708293530512E-2</v>
      </c>
      <c r="N2417" s="19">
        <f t="shared" si="2970"/>
        <v>1.2524350438732166</v>
      </c>
      <c r="O2417" s="19">
        <f t="shared" si="2971"/>
        <v>5.0097401754928661E-2</v>
      </c>
      <c r="P2417" s="19">
        <f t="shared" si="2972"/>
        <v>0.10437411004845917</v>
      </c>
      <c r="Q2417" s="19">
        <f t="shared" si="2973"/>
        <v>0.65132049952236615</v>
      </c>
      <c r="R2417" s="19">
        <f t="shared" si="2974"/>
        <v>0.48844966711055449</v>
      </c>
      <c r="S2417" s="19">
        <f t="shared" si="2975"/>
        <v>1.1397701666329207</v>
      </c>
      <c r="T2417" s="19">
        <f t="shared" si="2976"/>
        <v>4.5590806665316834E-2</v>
      </c>
      <c r="U2417" s="21">
        <f t="shared" si="2977"/>
        <v>2.6093527512114791</v>
      </c>
    </row>
    <row r="2418" spans="1:21" ht="16" hidden="1" thickBot="1" x14ac:dyDescent="0.25">
      <c r="A2418" s="49"/>
      <c r="B2418" s="15"/>
      <c r="C2418" s="16"/>
      <c r="D2418" s="16"/>
      <c r="E2418" s="17"/>
      <c r="F2418" s="17"/>
      <c r="G2418" s="18"/>
      <c r="H2418" s="19"/>
      <c r="I2418" s="20"/>
      <c r="J2418" s="19"/>
      <c r="K2418" s="19"/>
      <c r="L2418" s="19"/>
      <c r="M2418" s="19"/>
      <c r="N2418" s="19"/>
      <c r="O2418" s="19"/>
      <c r="P2418" s="19"/>
      <c r="Q2418" s="19"/>
      <c r="R2418" s="19"/>
      <c r="S2418" s="19"/>
      <c r="T2418" s="19"/>
      <c r="U2418" s="21"/>
    </row>
    <row r="2419" spans="1:21" ht="16" hidden="1" thickBot="1" x14ac:dyDescent="0.25">
      <c r="A2419" s="49">
        <v>2017</v>
      </c>
      <c r="B2419" s="15" t="s">
        <v>49</v>
      </c>
      <c r="C2419" s="16" t="s">
        <v>22</v>
      </c>
      <c r="D2419" s="16" t="str">
        <f>A2419&amp;"_"&amp;B2419&amp;"_"&amp;C2419</f>
        <v>2017_2017 Sample Plot # 07_Avi</v>
      </c>
      <c r="E2419" s="17">
        <v>1.2</v>
      </c>
      <c r="F2419" s="17">
        <f t="shared" si="2904"/>
        <v>0.86</v>
      </c>
      <c r="G2419" s="18">
        <v>86</v>
      </c>
      <c r="H2419" s="19">
        <f t="shared" si="2917"/>
        <v>0.84</v>
      </c>
      <c r="I2419" s="20">
        <f t="shared" si="2905"/>
        <v>84</v>
      </c>
      <c r="J2419" s="19">
        <v>263.928</v>
      </c>
      <c r="K2419" s="19">
        <f t="shared" ref="K2419:K2420" si="2978">2.14*(LOG(H2419,10))+0.2</f>
        <v>3.795767217242671E-2</v>
      </c>
      <c r="L2419" s="19">
        <f t="shared" ref="L2419:L2420" si="2979">10^K2419</f>
        <v>1.0913339661193058</v>
      </c>
      <c r="M2419" s="19">
        <f t="shared" ref="M2419:M2420" si="2980">L2419*40/1000</f>
        <v>4.3653358644772232E-2</v>
      </c>
      <c r="N2419" s="19">
        <f t="shared" ref="N2419:N2420" si="2981">0.923*L2419</f>
        <v>1.0073012507281194</v>
      </c>
      <c r="O2419" s="19">
        <f t="shared" ref="O2419:O2420" si="2982">N2419*40/1000</f>
        <v>4.0292050029124775E-2</v>
      </c>
      <c r="P2419" s="19">
        <f t="shared" ref="P2419:P2420" si="2983">M2419+O2419</f>
        <v>8.3945408673897007E-2</v>
      </c>
      <c r="Q2419" s="19">
        <f t="shared" ref="Q2419:Q2420" si="2984">L2419*0.48</f>
        <v>0.52384030373726675</v>
      </c>
      <c r="R2419" s="19">
        <f t="shared" ref="R2419:R2420" si="2985">N2419*0.39</f>
        <v>0.39284748778396655</v>
      </c>
      <c r="S2419" s="19">
        <f t="shared" ref="S2419:S2420" si="2986">R2419+Q2419</f>
        <v>0.91668779152123325</v>
      </c>
      <c r="T2419" s="19">
        <f t="shared" ref="T2419:T2420" si="2987">S2419*40/1000</f>
        <v>3.6667511660849327E-2</v>
      </c>
      <c r="U2419" s="21">
        <f t="shared" ref="U2419:U2420" si="2988">(L2419+N2419)</f>
        <v>2.0986352168474252</v>
      </c>
    </row>
    <row r="2420" spans="1:21" ht="16" hidden="1" thickBot="1" x14ac:dyDescent="0.25">
      <c r="A2420" s="49">
        <v>2017</v>
      </c>
      <c r="B2420" s="15" t="s">
        <v>49</v>
      </c>
      <c r="C2420" s="16" t="s">
        <v>22</v>
      </c>
      <c r="D2420" s="16" t="str">
        <f>A2420&amp;"_"&amp;B2420&amp;"_"&amp;C2420</f>
        <v>2017_2017 Sample Plot # 07_Avi</v>
      </c>
      <c r="E2420" s="17">
        <v>2.2000000000000002</v>
      </c>
      <c r="F2420" s="17">
        <f t="shared" si="2904"/>
        <v>1.28</v>
      </c>
      <c r="G2420" s="18">
        <v>128</v>
      </c>
      <c r="H2420" s="19">
        <f t="shared" si="2917"/>
        <v>2.84</v>
      </c>
      <c r="I2420" s="20">
        <f t="shared" si="2905"/>
        <v>284</v>
      </c>
      <c r="J2420" s="19">
        <v>892.32799999999997</v>
      </c>
      <c r="K2420" s="19">
        <f t="shared" si="2978"/>
        <v>1.1701012477006607</v>
      </c>
      <c r="L2420" s="19">
        <f t="shared" si="2979"/>
        <v>14.794532550439838</v>
      </c>
      <c r="M2420" s="19">
        <f t="shared" si="2980"/>
        <v>0.59178130201759349</v>
      </c>
      <c r="N2420" s="19">
        <f t="shared" si="2981"/>
        <v>13.655353544055972</v>
      </c>
      <c r="O2420" s="19">
        <f t="shared" si="2982"/>
        <v>0.54621414176223893</v>
      </c>
      <c r="P2420" s="19">
        <f t="shared" si="2983"/>
        <v>1.1379954437798325</v>
      </c>
      <c r="Q2420" s="19">
        <f t="shared" si="2984"/>
        <v>7.1013756242111219</v>
      </c>
      <c r="R2420" s="19">
        <f t="shared" si="2985"/>
        <v>5.3255878821818294</v>
      </c>
      <c r="S2420" s="19">
        <f t="shared" si="2986"/>
        <v>12.426963506392951</v>
      </c>
      <c r="T2420" s="19">
        <f t="shared" si="2987"/>
        <v>0.49707854025571807</v>
      </c>
      <c r="U2420" s="21">
        <f t="shared" si="2988"/>
        <v>28.44988609449581</v>
      </c>
    </row>
    <row r="2421" spans="1:21" ht="16" hidden="1" thickBot="1" x14ac:dyDescent="0.25">
      <c r="A2421" s="49"/>
      <c r="B2421" s="15"/>
      <c r="C2421" s="16"/>
      <c r="D2421" s="16"/>
      <c r="E2421" s="17"/>
      <c r="F2421" s="17"/>
      <c r="G2421" s="18"/>
      <c r="H2421" s="19"/>
      <c r="I2421" s="20"/>
      <c r="J2421" s="19"/>
      <c r="K2421" s="19"/>
      <c r="L2421" s="19"/>
      <c r="M2421" s="19"/>
      <c r="N2421" s="19"/>
      <c r="O2421" s="19"/>
      <c r="P2421" s="19"/>
      <c r="Q2421" s="19"/>
      <c r="R2421" s="19"/>
      <c r="S2421" s="19"/>
      <c r="T2421" s="19"/>
      <c r="U2421" s="21"/>
    </row>
    <row r="2422" spans="1:21" ht="16" hidden="1" thickBot="1" x14ac:dyDescent="0.25">
      <c r="A2422" s="49">
        <v>2017</v>
      </c>
      <c r="B2422" s="15" t="s">
        <v>49</v>
      </c>
      <c r="C2422" s="16" t="s">
        <v>22</v>
      </c>
      <c r="D2422" s="16" t="str">
        <f>A2422&amp;"_"&amp;B2422&amp;"_"&amp;C2422</f>
        <v>2017_2017 Sample Plot # 07_Avi</v>
      </c>
      <c r="E2422" s="17">
        <v>2.2000000000000002</v>
      </c>
      <c r="F2422" s="17">
        <f t="shared" si="2904"/>
        <v>1.34</v>
      </c>
      <c r="G2422" s="18">
        <v>134</v>
      </c>
      <c r="H2422" s="19">
        <f t="shared" si="2917"/>
        <v>0.74</v>
      </c>
      <c r="I2422" s="20">
        <f t="shared" si="2905"/>
        <v>74</v>
      </c>
      <c r="J2422" s="19">
        <v>232.50799999999998</v>
      </c>
      <c r="K2422" s="19">
        <f t="shared" ref="K2422:K2426" si="2989">2.14*(LOG(H2422,10))+0.2</f>
        <v>-7.9844119775710931E-2</v>
      </c>
      <c r="L2422" s="19">
        <f t="shared" ref="L2422:L2426" si="2990">10^K2422</f>
        <v>0.83206236756163587</v>
      </c>
      <c r="M2422" s="19">
        <f t="shared" ref="M2422:M2426" si="2991">L2422*40/1000</f>
        <v>3.3282494702465436E-2</v>
      </c>
      <c r="N2422" s="19">
        <f t="shared" ref="N2422:N2426" si="2992">0.923*L2422</f>
        <v>0.76799356525939</v>
      </c>
      <c r="O2422" s="19">
        <f t="shared" ref="O2422:O2426" si="2993">N2422*40/1000</f>
        <v>3.0719742610375602E-2</v>
      </c>
      <c r="P2422" s="19">
        <f t="shared" ref="P2422:P2426" si="2994">M2422+O2422</f>
        <v>6.4002237312841034E-2</v>
      </c>
      <c r="Q2422" s="19">
        <f t="shared" ref="Q2422:Q2426" si="2995">L2422*0.48</f>
        <v>0.3993899364295852</v>
      </c>
      <c r="R2422" s="19">
        <f t="shared" ref="R2422:R2426" si="2996">N2422*0.39</f>
        <v>0.29951749045116211</v>
      </c>
      <c r="S2422" s="19">
        <f t="shared" ref="S2422:S2426" si="2997">R2422+Q2422</f>
        <v>0.69890742688074736</v>
      </c>
      <c r="T2422" s="19">
        <f t="shared" ref="T2422:T2426" si="2998">S2422*40/1000</f>
        <v>2.7956297075229893E-2</v>
      </c>
      <c r="U2422" s="21">
        <f t="shared" ref="U2422:U2426" si="2999">(L2422+N2422)</f>
        <v>1.600055932821026</v>
      </c>
    </row>
    <row r="2423" spans="1:21" ht="16" hidden="1" thickBot="1" x14ac:dyDescent="0.25">
      <c r="A2423" s="49">
        <v>2017</v>
      </c>
      <c r="B2423" s="15" t="s">
        <v>49</v>
      </c>
      <c r="C2423" s="16" t="s">
        <v>22</v>
      </c>
      <c r="D2423" s="16" t="str">
        <f>A2423&amp;"_"&amp;B2423&amp;"_"&amp;C2423</f>
        <v>2017_2017 Sample Plot # 07_Avi</v>
      </c>
      <c r="E2423" s="17">
        <v>1.4</v>
      </c>
      <c r="F2423" s="17">
        <f t="shared" si="2904"/>
        <v>1.34</v>
      </c>
      <c r="G2423" s="18">
        <v>134</v>
      </c>
      <c r="H2423" s="19">
        <f t="shared" si="2917"/>
        <v>0.83</v>
      </c>
      <c r="I2423" s="20">
        <f t="shared" si="2905"/>
        <v>83</v>
      </c>
      <c r="J2423" s="19">
        <v>260.786</v>
      </c>
      <c r="K2423" s="19">
        <f t="shared" si="2989"/>
        <v>2.6827117684798146E-2</v>
      </c>
      <c r="L2423" s="19">
        <f t="shared" si="2990"/>
        <v>1.0637194924742182</v>
      </c>
      <c r="M2423" s="19">
        <f t="shared" si="2991"/>
        <v>4.2548779698968732E-2</v>
      </c>
      <c r="N2423" s="19">
        <f t="shared" si="2992"/>
        <v>0.98181309155370344</v>
      </c>
      <c r="O2423" s="19">
        <f t="shared" si="2993"/>
        <v>3.9272523662148139E-2</v>
      </c>
      <c r="P2423" s="19">
        <f t="shared" si="2994"/>
        <v>8.1821303361116871E-2</v>
      </c>
      <c r="Q2423" s="19">
        <f t="shared" si="2995"/>
        <v>0.5105853563876247</v>
      </c>
      <c r="R2423" s="19">
        <f t="shared" si="2996"/>
        <v>0.38290710570594433</v>
      </c>
      <c r="S2423" s="19">
        <f t="shared" si="2997"/>
        <v>0.89349246209356903</v>
      </c>
      <c r="T2423" s="19">
        <f t="shared" si="2998"/>
        <v>3.5739698483742761E-2</v>
      </c>
      <c r="U2423" s="21">
        <f t="shared" si="2999"/>
        <v>2.0455325840279217</v>
      </c>
    </row>
    <row r="2424" spans="1:21" ht="16" hidden="1" thickBot="1" x14ac:dyDescent="0.25">
      <c r="A2424" s="49">
        <v>2017</v>
      </c>
      <c r="B2424" s="15" t="s">
        <v>49</v>
      </c>
      <c r="C2424" s="16" t="s">
        <v>22</v>
      </c>
      <c r="D2424" s="16" t="str">
        <f>A2424&amp;"_"&amp;B2424&amp;"_"&amp;C2424</f>
        <v>2017_2017 Sample Plot # 07_Avi</v>
      </c>
      <c r="E2424" s="17">
        <v>1.2</v>
      </c>
      <c r="F2424" s="17">
        <f t="shared" si="2904"/>
        <v>1.42</v>
      </c>
      <c r="G2424" s="18">
        <v>142</v>
      </c>
      <c r="H2424" s="19">
        <f t="shared" si="2917"/>
        <v>0.42</v>
      </c>
      <c r="I2424" s="20">
        <f t="shared" si="2905"/>
        <v>42</v>
      </c>
      <c r="J2424" s="19">
        <v>131.964</v>
      </c>
      <c r="K2424" s="19">
        <f t="shared" si="2989"/>
        <v>-0.60624651854849287</v>
      </c>
      <c r="L2424" s="19">
        <f t="shared" si="2990"/>
        <v>0.24760161977537998</v>
      </c>
      <c r="M2424" s="19">
        <f t="shared" si="2991"/>
        <v>9.9040647910151984E-3</v>
      </c>
      <c r="N2424" s="19">
        <f t="shared" si="2992"/>
        <v>0.22853629505267573</v>
      </c>
      <c r="O2424" s="19">
        <f t="shared" si="2993"/>
        <v>9.1414518021070302E-3</v>
      </c>
      <c r="P2424" s="19">
        <f t="shared" si="2994"/>
        <v>1.904551659312223E-2</v>
      </c>
      <c r="Q2424" s="19">
        <f t="shared" si="2995"/>
        <v>0.11884877749218238</v>
      </c>
      <c r="R2424" s="19">
        <f t="shared" si="2996"/>
        <v>8.9129155070543531E-2</v>
      </c>
      <c r="S2424" s="19">
        <f t="shared" si="2997"/>
        <v>0.2079779325627259</v>
      </c>
      <c r="T2424" s="19">
        <f t="shared" si="2998"/>
        <v>8.3191173025090343E-3</v>
      </c>
      <c r="U2424" s="21">
        <f t="shared" si="2999"/>
        <v>0.47613791482805568</v>
      </c>
    </row>
    <row r="2425" spans="1:21" ht="16" hidden="1" thickBot="1" x14ac:dyDescent="0.25">
      <c r="A2425" s="49">
        <v>2017</v>
      </c>
      <c r="B2425" s="15" t="s">
        <v>49</v>
      </c>
      <c r="C2425" s="16" t="s">
        <v>22</v>
      </c>
      <c r="D2425" s="16" t="str">
        <f>A2425&amp;"_"&amp;B2425&amp;"_"&amp;C2425</f>
        <v>2017_2017 Sample Plot # 07_Avi</v>
      </c>
      <c r="E2425" s="17">
        <v>1.1000000000000001</v>
      </c>
      <c r="F2425" s="17">
        <f t="shared" si="2904"/>
        <v>1.06</v>
      </c>
      <c r="G2425" s="18">
        <v>106</v>
      </c>
      <c r="H2425" s="19">
        <f t="shared" si="2917"/>
        <v>0.48</v>
      </c>
      <c r="I2425" s="20">
        <f t="shared" si="2905"/>
        <v>48</v>
      </c>
      <c r="J2425" s="19">
        <v>150.816</v>
      </c>
      <c r="K2425" s="19">
        <f t="shared" si="2989"/>
        <v>-0.48214375201624332</v>
      </c>
      <c r="L2425" s="19">
        <f t="shared" si="2990"/>
        <v>0.32950062900514621</v>
      </c>
      <c r="M2425" s="19">
        <f t="shared" si="2991"/>
        <v>1.3180025160205847E-2</v>
      </c>
      <c r="N2425" s="19">
        <f t="shared" si="2992"/>
        <v>0.30412908057174998</v>
      </c>
      <c r="O2425" s="19">
        <f t="shared" si="2993"/>
        <v>1.216516322287E-2</v>
      </c>
      <c r="P2425" s="19">
        <f t="shared" si="2994"/>
        <v>2.5345188383075846E-2</v>
      </c>
      <c r="Q2425" s="19">
        <f t="shared" si="2995"/>
        <v>0.15816030192247019</v>
      </c>
      <c r="R2425" s="19">
        <f t="shared" si="2996"/>
        <v>0.11861034142298249</v>
      </c>
      <c r="S2425" s="19">
        <f t="shared" si="2997"/>
        <v>0.27677064334545265</v>
      </c>
      <c r="T2425" s="19">
        <f t="shared" si="2998"/>
        <v>1.1070825733818106E-2</v>
      </c>
      <c r="U2425" s="21">
        <f t="shared" si="2999"/>
        <v>0.63362970957689613</v>
      </c>
    </row>
    <row r="2426" spans="1:21" ht="16" hidden="1" thickBot="1" x14ac:dyDescent="0.25">
      <c r="A2426" s="49">
        <v>2017</v>
      </c>
      <c r="B2426" s="15" t="s">
        <v>49</v>
      </c>
      <c r="C2426" s="16" t="s">
        <v>22</v>
      </c>
      <c r="D2426" s="16" t="str">
        <f>A2426&amp;"_"&amp;B2426&amp;"_"&amp;C2426</f>
        <v>2017_2017 Sample Plot # 07_Avi</v>
      </c>
      <c r="E2426" s="17">
        <v>1.2</v>
      </c>
      <c r="F2426" s="17">
        <f t="shared" si="2904"/>
        <v>1.28</v>
      </c>
      <c r="G2426" s="18">
        <v>128</v>
      </c>
      <c r="H2426" s="19">
        <f t="shared" si="2917"/>
        <v>0.82</v>
      </c>
      <c r="I2426" s="20">
        <f t="shared" si="2905"/>
        <v>82</v>
      </c>
      <c r="J2426" s="19">
        <v>257.64400000000001</v>
      </c>
      <c r="K2426" s="19">
        <f t="shared" si="2989"/>
        <v>1.5561644101153654E-2</v>
      </c>
      <c r="L2426" s="19">
        <f t="shared" si="2990"/>
        <v>1.0364817130219359</v>
      </c>
      <c r="M2426" s="19">
        <f t="shared" si="2991"/>
        <v>4.1459268520877439E-2</v>
      </c>
      <c r="N2426" s="19">
        <f t="shared" si="2992"/>
        <v>0.95667262111924689</v>
      </c>
      <c r="O2426" s="19">
        <f t="shared" si="2993"/>
        <v>3.8266904844769876E-2</v>
      </c>
      <c r="P2426" s="19">
        <f t="shared" si="2994"/>
        <v>7.9726173365647315E-2</v>
      </c>
      <c r="Q2426" s="19">
        <f t="shared" si="2995"/>
        <v>0.49751122225052924</v>
      </c>
      <c r="R2426" s="19">
        <f t="shared" si="2996"/>
        <v>0.3731023222365063</v>
      </c>
      <c r="S2426" s="19">
        <f t="shared" si="2997"/>
        <v>0.87061354448703554</v>
      </c>
      <c r="T2426" s="19">
        <f t="shared" si="2998"/>
        <v>3.4824541779481424E-2</v>
      </c>
      <c r="U2426" s="21">
        <f t="shared" si="2999"/>
        <v>1.9931543341411828</v>
      </c>
    </row>
    <row r="2427" spans="1:21" ht="16" hidden="1" thickBot="1" x14ac:dyDescent="0.25">
      <c r="A2427" s="49"/>
      <c r="B2427" s="15"/>
      <c r="C2427" s="16"/>
      <c r="D2427" s="16"/>
      <c r="E2427" s="17"/>
      <c r="F2427" s="17"/>
      <c r="G2427" s="18"/>
      <c r="H2427" s="19"/>
      <c r="I2427" s="20"/>
      <c r="J2427" s="19"/>
      <c r="K2427" s="19"/>
      <c r="L2427" s="19"/>
      <c r="M2427" s="19"/>
      <c r="N2427" s="19"/>
      <c r="O2427" s="19"/>
      <c r="P2427" s="19"/>
      <c r="Q2427" s="19"/>
      <c r="R2427" s="19"/>
      <c r="S2427" s="19"/>
      <c r="T2427" s="19"/>
      <c r="U2427" s="21"/>
    </row>
    <row r="2428" spans="1:21" ht="16" hidden="1" thickBot="1" x14ac:dyDescent="0.25">
      <c r="A2428" s="49">
        <v>2017</v>
      </c>
      <c r="B2428" s="15" t="s">
        <v>49</v>
      </c>
      <c r="C2428" s="16" t="s">
        <v>22</v>
      </c>
      <c r="D2428" s="16" t="str">
        <f>A2428&amp;"_"&amp;B2428&amp;"_"&amp;C2428</f>
        <v>2017_2017 Sample Plot # 07_Avi</v>
      </c>
      <c r="E2428" s="17">
        <v>1.2</v>
      </c>
      <c r="F2428" s="17">
        <f t="shared" si="2904"/>
        <v>1.43</v>
      </c>
      <c r="G2428" s="18">
        <v>143</v>
      </c>
      <c r="H2428" s="19">
        <f t="shared" si="2917"/>
        <v>0.52999999999999992</v>
      </c>
      <c r="I2428" s="20">
        <f t="shared" si="2905"/>
        <v>52.999999999999993</v>
      </c>
      <c r="J2428" s="19">
        <v>166.52599999999998</v>
      </c>
      <c r="K2428" s="19">
        <f t="shared" ref="K2428:K2430" si="3000">2.14*(LOG(H2428,10))+0.2</f>
        <v>-0.39004963905431161</v>
      </c>
      <c r="L2428" s="19">
        <f t="shared" ref="L2428:L2430" si="3001">10^K2428</f>
        <v>0.40733371765436388</v>
      </c>
      <c r="M2428" s="19">
        <f t="shared" ref="M2428:M2430" si="3002">L2428*40/1000</f>
        <v>1.6293348706174555E-2</v>
      </c>
      <c r="N2428" s="19">
        <f t="shared" ref="N2428:N2430" si="3003">0.923*L2428</f>
        <v>0.3759690213949779</v>
      </c>
      <c r="O2428" s="19">
        <f t="shared" ref="O2428:O2430" si="3004">N2428*40/1000</f>
        <v>1.5038760855799116E-2</v>
      </c>
      <c r="P2428" s="19">
        <f t="shared" ref="P2428:P2430" si="3005">M2428+O2428</f>
        <v>3.1332109561973673E-2</v>
      </c>
      <c r="Q2428" s="19">
        <f t="shared" ref="Q2428:Q2430" si="3006">L2428*0.48</f>
        <v>0.19552018447409467</v>
      </c>
      <c r="R2428" s="19">
        <f t="shared" ref="R2428:R2430" si="3007">N2428*0.39</f>
        <v>0.14662791834404137</v>
      </c>
      <c r="S2428" s="19">
        <f t="shared" ref="S2428:S2430" si="3008">R2428+Q2428</f>
        <v>0.34214810281813601</v>
      </c>
      <c r="T2428" s="19">
        <f t="shared" ref="T2428:T2430" si="3009">S2428*40/1000</f>
        <v>1.3685924112725442E-2</v>
      </c>
      <c r="U2428" s="21">
        <f t="shared" ref="U2428:U2430" si="3010">(L2428+N2428)</f>
        <v>0.78330273904934178</v>
      </c>
    </row>
    <row r="2429" spans="1:21" ht="16" hidden="1" thickBot="1" x14ac:dyDescent="0.25">
      <c r="A2429" s="49">
        <v>2017</v>
      </c>
      <c r="B2429" s="15" t="s">
        <v>49</v>
      </c>
      <c r="C2429" s="16" t="s">
        <v>22</v>
      </c>
      <c r="D2429" s="16" t="str">
        <f>A2429&amp;"_"&amp;B2429&amp;"_"&amp;C2429</f>
        <v>2017_2017 Sample Plot # 07_Avi</v>
      </c>
      <c r="E2429" s="17">
        <v>4.5999999999999996</v>
      </c>
      <c r="F2429" s="17">
        <f t="shared" si="2904"/>
        <v>0.8</v>
      </c>
      <c r="G2429" s="18">
        <v>80</v>
      </c>
      <c r="H2429" s="19">
        <f t="shared" si="2917"/>
        <v>0.56999999999999995</v>
      </c>
      <c r="I2429" s="20">
        <f t="shared" si="2905"/>
        <v>57</v>
      </c>
      <c r="J2429" s="19">
        <v>179.09399999999999</v>
      </c>
      <c r="K2429" s="19">
        <f t="shared" si="3000"/>
        <v>-0.32242780886086847</v>
      </c>
      <c r="L2429" s="19">
        <f t="shared" si="3001"/>
        <v>0.47596190177119119</v>
      </c>
      <c r="M2429" s="19">
        <f t="shared" si="3002"/>
        <v>1.9038476070847646E-2</v>
      </c>
      <c r="N2429" s="19">
        <f t="shared" si="3003"/>
        <v>0.43931283533480947</v>
      </c>
      <c r="O2429" s="19">
        <f t="shared" si="3004"/>
        <v>1.7572513413392377E-2</v>
      </c>
      <c r="P2429" s="19">
        <f t="shared" si="3005"/>
        <v>3.661098948424002E-2</v>
      </c>
      <c r="Q2429" s="19">
        <f t="shared" si="3006"/>
        <v>0.22846171285017175</v>
      </c>
      <c r="R2429" s="19">
        <f t="shared" si="3007"/>
        <v>0.1713320057805757</v>
      </c>
      <c r="S2429" s="19">
        <f t="shared" si="3008"/>
        <v>0.39979371863074742</v>
      </c>
      <c r="T2429" s="19">
        <f t="shared" si="3009"/>
        <v>1.5991748745229895E-2</v>
      </c>
      <c r="U2429" s="21">
        <f t="shared" si="3010"/>
        <v>0.9152747371060006</v>
      </c>
    </row>
    <row r="2430" spans="1:21" ht="16" hidden="1" thickBot="1" x14ac:dyDescent="0.25">
      <c r="A2430" s="49">
        <v>2017</v>
      </c>
      <c r="B2430" s="15" t="s">
        <v>49</v>
      </c>
      <c r="C2430" s="16" t="s">
        <v>22</v>
      </c>
      <c r="D2430" s="16" t="str">
        <f>A2430&amp;"_"&amp;B2430&amp;"_"&amp;C2430</f>
        <v>2017_2017 Sample Plot # 07_Avi</v>
      </c>
      <c r="E2430" s="17">
        <v>1.8</v>
      </c>
      <c r="F2430" s="17">
        <f t="shared" si="2904"/>
        <v>1.22</v>
      </c>
      <c r="G2430" s="18">
        <v>122</v>
      </c>
      <c r="H2430" s="19">
        <f t="shared" si="2917"/>
        <v>0.45</v>
      </c>
      <c r="I2430" s="20">
        <f t="shared" si="2905"/>
        <v>45</v>
      </c>
      <c r="J2430" s="19">
        <v>141.38999999999999</v>
      </c>
      <c r="K2430" s="19">
        <f t="shared" si="3000"/>
        <v>-0.54212522052076451</v>
      </c>
      <c r="L2430" s="19">
        <f t="shared" si="3001"/>
        <v>0.28699529665822876</v>
      </c>
      <c r="M2430" s="19">
        <f t="shared" si="3002"/>
        <v>1.147981186632915E-2</v>
      </c>
      <c r="N2430" s="19">
        <f t="shared" si="3003"/>
        <v>0.26489665881554514</v>
      </c>
      <c r="O2430" s="19">
        <f t="shared" si="3004"/>
        <v>1.0595866352621804E-2</v>
      </c>
      <c r="P2430" s="19">
        <f t="shared" si="3005"/>
        <v>2.2075678218950956E-2</v>
      </c>
      <c r="Q2430" s="19">
        <f t="shared" si="3006"/>
        <v>0.13775774239594979</v>
      </c>
      <c r="R2430" s="19">
        <f t="shared" si="3007"/>
        <v>0.10330969693806261</v>
      </c>
      <c r="S2430" s="19">
        <f t="shared" si="3008"/>
        <v>0.2410674393340124</v>
      </c>
      <c r="T2430" s="19">
        <f t="shared" si="3009"/>
        <v>9.6426975733604949E-3</v>
      </c>
      <c r="U2430" s="21">
        <f t="shared" si="3010"/>
        <v>0.5518919554737739</v>
      </c>
    </row>
    <row r="2431" spans="1:21" ht="16" hidden="1" thickBot="1" x14ac:dyDescent="0.25">
      <c r="A2431" s="49"/>
      <c r="B2431" s="15"/>
      <c r="C2431" s="16"/>
      <c r="D2431" s="16"/>
      <c r="E2431" s="17"/>
      <c r="F2431" s="17"/>
      <c r="G2431" s="18"/>
      <c r="H2431" s="19"/>
      <c r="I2431" s="20"/>
      <c r="J2431" s="19"/>
      <c r="K2431" s="19"/>
      <c r="L2431" s="19"/>
      <c r="M2431" s="19"/>
      <c r="N2431" s="19"/>
      <c r="O2431" s="19"/>
      <c r="P2431" s="19"/>
      <c r="Q2431" s="19"/>
      <c r="R2431" s="19"/>
      <c r="S2431" s="19"/>
      <c r="T2431" s="19"/>
      <c r="U2431" s="21"/>
    </row>
    <row r="2432" spans="1:21" ht="16" hidden="1" thickBot="1" x14ac:dyDescent="0.25">
      <c r="A2432" s="49">
        <v>2017</v>
      </c>
      <c r="B2432" s="15" t="s">
        <v>49</v>
      </c>
      <c r="C2432" s="16" t="s">
        <v>22</v>
      </c>
      <c r="D2432" s="16" t="str">
        <f>A2432&amp;"_"&amp;B2432&amp;"_"&amp;C2432</f>
        <v>2017_2017 Sample Plot # 07_Avi</v>
      </c>
      <c r="E2432" s="17">
        <v>1.7</v>
      </c>
      <c r="F2432" s="17">
        <f t="shared" si="2904"/>
        <v>0.86</v>
      </c>
      <c r="G2432" s="18">
        <v>86</v>
      </c>
      <c r="H2432" s="19">
        <f t="shared" si="2917"/>
        <v>0.74</v>
      </c>
      <c r="I2432" s="20">
        <f t="shared" si="2905"/>
        <v>74</v>
      </c>
      <c r="J2432" s="19">
        <v>232.50799999999998</v>
      </c>
      <c r="K2432" s="19">
        <f t="shared" ref="K2432:K2434" si="3011">2.14*(LOG(H2432,10))+0.2</f>
        <v>-7.9844119775710931E-2</v>
      </c>
      <c r="L2432" s="19">
        <f t="shared" ref="L2432:L2434" si="3012">10^K2432</f>
        <v>0.83206236756163587</v>
      </c>
      <c r="M2432" s="19">
        <f t="shared" ref="M2432:M2434" si="3013">L2432*40/1000</f>
        <v>3.3282494702465436E-2</v>
      </c>
      <c r="N2432" s="19">
        <f t="shared" ref="N2432:N2434" si="3014">0.923*L2432</f>
        <v>0.76799356525939</v>
      </c>
      <c r="O2432" s="19">
        <f t="shared" ref="O2432:O2434" si="3015">N2432*40/1000</f>
        <v>3.0719742610375602E-2</v>
      </c>
      <c r="P2432" s="19">
        <f t="shared" ref="P2432:P2434" si="3016">M2432+O2432</f>
        <v>6.4002237312841034E-2</v>
      </c>
      <c r="Q2432" s="19">
        <f t="shared" ref="Q2432:Q2434" si="3017">L2432*0.48</f>
        <v>0.3993899364295852</v>
      </c>
      <c r="R2432" s="19">
        <f t="shared" ref="R2432:R2434" si="3018">N2432*0.39</f>
        <v>0.29951749045116211</v>
      </c>
      <c r="S2432" s="19">
        <f t="shared" ref="S2432:S2434" si="3019">R2432+Q2432</f>
        <v>0.69890742688074736</v>
      </c>
      <c r="T2432" s="19">
        <f t="shared" ref="T2432:T2434" si="3020">S2432*40/1000</f>
        <v>2.7956297075229893E-2</v>
      </c>
      <c r="U2432" s="21">
        <f t="shared" ref="U2432:U2434" si="3021">(L2432+N2432)</f>
        <v>1.600055932821026</v>
      </c>
    </row>
    <row r="2433" spans="1:21" ht="16" hidden="1" thickBot="1" x14ac:dyDescent="0.25">
      <c r="A2433" s="49">
        <v>2017</v>
      </c>
      <c r="B2433" s="15" t="s">
        <v>49</v>
      </c>
      <c r="C2433" s="16" t="s">
        <v>22</v>
      </c>
      <c r="D2433" s="16" t="str">
        <f>A2433&amp;"_"&amp;B2433&amp;"_"&amp;C2433</f>
        <v>2017_2017 Sample Plot # 07_Avi</v>
      </c>
      <c r="E2433" s="17">
        <v>3.9</v>
      </c>
      <c r="F2433" s="17">
        <f t="shared" si="2904"/>
        <v>0.73</v>
      </c>
      <c r="G2433" s="18">
        <v>73</v>
      </c>
      <c r="H2433" s="19">
        <f t="shared" si="2917"/>
        <v>0.48</v>
      </c>
      <c r="I2433" s="20">
        <f t="shared" si="2905"/>
        <v>48</v>
      </c>
      <c r="J2433" s="19">
        <v>150.816</v>
      </c>
      <c r="K2433" s="19">
        <f t="shared" si="3011"/>
        <v>-0.48214375201624332</v>
      </c>
      <c r="L2433" s="19">
        <f t="shared" si="3012"/>
        <v>0.32950062900514621</v>
      </c>
      <c r="M2433" s="19">
        <f t="shared" si="3013"/>
        <v>1.3180025160205847E-2</v>
      </c>
      <c r="N2433" s="19">
        <f t="shared" si="3014"/>
        <v>0.30412908057174998</v>
      </c>
      <c r="O2433" s="19">
        <f t="shared" si="3015"/>
        <v>1.216516322287E-2</v>
      </c>
      <c r="P2433" s="19">
        <f t="shared" si="3016"/>
        <v>2.5345188383075846E-2</v>
      </c>
      <c r="Q2433" s="19">
        <f t="shared" si="3017"/>
        <v>0.15816030192247019</v>
      </c>
      <c r="R2433" s="19">
        <f t="shared" si="3018"/>
        <v>0.11861034142298249</v>
      </c>
      <c r="S2433" s="19">
        <f t="shared" si="3019"/>
        <v>0.27677064334545265</v>
      </c>
      <c r="T2433" s="19">
        <f t="shared" si="3020"/>
        <v>1.1070825733818106E-2</v>
      </c>
      <c r="U2433" s="21">
        <f t="shared" si="3021"/>
        <v>0.63362970957689613</v>
      </c>
    </row>
    <row r="2434" spans="1:21" ht="16" hidden="1" thickBot="1" x14ac:dyDescent="0.25">
      <c r="A2434" s="49">
        <v>2017</v>
      </c>
      <c r="B2434" s="15" t="s">
        <v>49</v>
      </c>
      <c r="C2434" s="16" t="s">
        <v>22</v>
      </c>
      <c r="D2434" s="16" t="str">
        <f>A2434&amp;"_"&amp;B2434&amp;"_"&amp;C2434</f>
        <v>2017_2017 Sample Plot # 07_Avi</v>
      </c>
      <c r="E2434" s="17">
        <v>4.7</v>
      </c>
      <c r="F2434" s="17">
        <f t="shared" si="2904"/>
        <v>1.64</v>
      </c>
      <c r="G2434" s="18">
        <v>164</v>
      </c>
      <c r="H2434" s="19">
        <f t="shared" si="2917"/>
        <v>0.93000000000000016</v>
      </c>
      <c r="I2434" s="20">
        <f t="shared" si="2905"/>
        <v>93.000000000000014</v>
      </c>
      <c r="J2434" s="19">
        <v>292.20600000000002</v>
      </c>
      <c r="K2434" s="19">
        <f t="shared" si="3011"/>
        <v>0.13255350990542131</v>
      </c>
      <c r="L2434" s="19">
        <f t="shared" si="3012"/>
        <v>1.3569177073382628</v>
      </c>
      <c r="M2434" s="19">
        <f t="shared" si="3013"/>
        <v>5.4276708293530512E-2</v>
      </c>
      <c r="N2434" s="19">
        <f t="shared" si="3014"/>
        <v>1.2524350438732166</v>
      </c>
      <c r="O2434" s="19">
        <f t="shared" si="3015"/>
        <v>5.0097401754928661E-2</v>
      </c>
      <c r="P2434" s="19">
        <f t="shared" si="3016"/>
        <v>0.10437411004845917</v>
      </c>
      <c r="Q2434" s="19">
        <f t="shared" si="3017"/>
        <v>0.65132049952236615</v>
      </c>
      <c r="R2434" s="19">
        <f t="shared" si="3018"/>
        <v>0.48844966711055449</v>
      </c>
      <c r="S2434" s="19">
        <f t="shared" si="3019"/>
        <v>1.1397701666329207</v>
      </c>
      <c r="T2434" s="19">
        <f t="shared" si="3020"/>
        <v>4.5590806665316834E-2</v>
      </c>
      <c r="U2434" s="21">
        <f t="shared" si="3021"/>
        <v>2.6093527512114791</v>
      </c>
    </row>
    <row r="2435" spans="1:21" ht="16" hidden="1" thickBot="1" x14ac:dyDescent="0.25">
      <c r="A2435" s="49"/>
      <c r="B2435" s="15"/>
      <c r="C2435" s="16"/>
      <c r="D2435" s="16"/>
      <c r="E2435" s="17"/>
      <c r="F2435" s="17"/>
      <c r="G2435" s="18"/>
      <c r="H2435" s="19"/>
      <c r="I2435" s="20"/>
      <c r="J2435" s="19"/>
      <c r="K2435" s="19"/>
      <c r="L2435" s="19"/>
      <c r="M2435" s="19"/>
      <c r="N2435" s="19"/>
      <c r="O2435" s="19"/>
      <c r="P2435" s="19"/>
      <c r="Q2435" s="19"/>
      <c r="R2435" s="19"/>
      <c r="S2435" s="19"/>
      <c r="T2435" s="19"/>
      <c r="U2435" s="21"/>
    </row>
    <row r="2436" spans="1:21" ht="16" hidden="1" thickBot="1" x14ac:dyDescent="0.25">
      <c r="A2436" s="49"/>
      <c r="B2436" s="15"/>
      <c r="C2436" s="16"/>
      <c r="D2436" s="16"/>
      <c r="E2436" s="17"/>
      <c r="F2436" s="17"/>
      <c r="G2436" s="18"/>
      <c r="H2436" s="19"/>
      <c r="I2436" s="20"/>
      <c r="J2436" s="19"/>
      <c r="K2436" s="19"/>
      <c r="L2436" s="19"/>
      <c r="M2436" s="19"/>
      <c r="N2436" s="19"/>
      <c r="O2436" s="19"/>
      <c r="P2436" s="19"/>
      <c r="Q2436" s="19"/>
      <c r="R2436" s="19"/>
      <c r="S2436" s="19"/>
      <c r="T2436" s="19"/>
      <c r="U2436" s="21"/>
    </row>
    <row r="2437" spans="1:21" ht="16" hidden="1" thickBot="1" x14ac:dyDescent="0.25">
      <c r="A2437" s="49">
        <v>2017</v>
      </c>
      <c r="B2437" s="15" t="s">
        <v>49</v>
      </c>
      <c r="C2437" s="16" t="s">
        <v>22</v>
      </c>
      <c r="D2437" s="16" t="str">
        <f>A2437&amp;"_"&amp;B2437&amp;"_"&amp;C2437</f>
        <v>2017_2017 Sample Plot # 07_Avi</v>
      </c>
      <c r="E2437" s="17">
        <v>1.7</v>
      </c>
      <c r="F2437" s="17">
        <f t="shared" si="2904"/>
        <v>0.92</v>
      </c>
      <c r="G2437" s="18">
        <v>92</v>
      </c>
      <c r="H2437" s="19">
        <f t="shared" si="2917"/>
        <v>1.35</v>
      </c>
      <c r="I2437" s="20">
        <f t="shared" si="2905"/>
        <v>135</v>
      </c>
      <c r="J2437" s="19">
        <v>424.16999999999996</v>
      </c>
      <c r="K2437" s="19">
        <f t="shared" ref="K2437:K2438" si="3022">2.14*(LOG(H2437,10))+0.2</f>
        <v>0.47891426457931313</v>
      </c>
      <c r="L2437" s="19">
        <f t="shared" ref="L2437:L2438" si="3023">10^K2437</f>
        <v>3.0124112760291726</v>
      </c>
      <c r="M2437" s="19">
        <f t="shared" si="2907"/>
        <v>0.12049645104116691</v>
      </c>
      <c r="N2437" s="19">
        <f t="shared" ref="N2437:N2438" si="3024">0.923*L2437</f>
        <v>2.7804556077749263</v>
      </c>
      <c r="O2437" s="19">
        <f t="shared" si="2940"/>
        <v>0.11121822431099704</v>
      </c>
      <c r="P2437" s="19">
        <f t="shared" si="2914"/>
        <v>0.23171467535216395</v>
      </c>
      <c r="Q2437" s="19">
        <f t="shared" si="2909"/>
        <v>1.4459574124940029</v>
      </c>
      <c r="R2437" s="19">
        <f t="shared" si="2915"/>
        <v>1.0843776870322213</v>
      </c>
      <c r="S2437" s="19">
        <f t="shared" si="2916"/>
        <v>2.5303350995262242</v>
      </c>
      <c r="T2437" s="19">
        <f t="shared" si="2941"/>
        <v>0.10121340398104897</v>
      </c>
      <c r="U2437" s="21">
        <f t="shared" si="2910"/>
        <v>5.7928668838040984</v>
      </c>
    </row>
    <row r="2438" spans="1:21" ht="16" hidden="1" thickBot="1" x14ac:dyDescent="0.25">
      <c r="A2438" s="49">
        <v>2017</v>
      </c>
      <c r="B2438" s="15" t="s">
        <v>49</v>
      </c>
      <c r="C2438" s="16" t="s">
        <v>22</v>
      </c>
      <c r="D2438" s="16" t="str">
        <f>A2438&amp;"_"&amp;B2438&amp;"_"&amp;C2438</f>
        <v>2017_2017 Sample Plot # 07_Avi</v>
      </c>
      <c r="E2438" s="17">
        <v>1.4</v>
      </c>
      <c r="F2438" s="17">
        <f t="shared" si="2904"/>
        <v>1.04</v>
      </c>
      <c r="G2438" s="18">
        <v>104</v>
      </c>
      <c r="H2438" s="19">
        <f t="shared" si="2917"/>
        <v>0.91999999999999982</v>
      </c>
      <c r="I2438" s="20">
        <f t="shared" si="2905"/>
        <v>91.999999999999986</v>
      </c>
      <c r="J2438" s="19">
        <v>289.06399999999996</v>
      </c>
      <c r="K2438" s="19">
        <f t="shared" si="3022"/>
        <v>0.12250595051948811</v>
      </c>
      <c r="L2438" s="19">
        <f t="shared" si="3023"/>
        <v>1.325885284356042</v>
      </c>
      <c r="M2438" s="19">
        <f t="shared" si="2907"/>
        <v>5.3035411374241684E-2</v>
      </c>
      <c r="N2438" s="19">
        <f t="shared" si="3024"/>
        <v>1.2237921174606268</v>
      </c>
      <c r="O2438" s="19">
        <f t="shared" si="2940"/>
        <v>4.895168469842507E-2</v>
      </c>
      <c r="P2438" s="19">
        <f t="shared" si="2914"/>
        <v>0.10198709607266676</v>
      </c>
      <c r="Q2438" s="19">
        <f t="shared" si="2909"/>
        <v>0.63642493649090015</v>
      </c>
      <c r="R2438" s="19">
        <f t="shared" si="2915"/>
        <v>0.47727892580964448</v>
      </c>
      <c r="S2438" s="19">
        <f t="shared" si="2916"/>
        <v>1.1137038623005446</v>
      </c>
      <c r="T2438" s="19">
        <f t="shared" si="2941"/>
        <v>4.4548154492021784E-2</v>
      </c>
      <c r="U2438" s="21">
        <f t="shared" si="2910"/>
        <v>2.5496774018166688</v>
      </c>
    </row>
    <row r="2439" spans="1:21" ht="16" hidden="1" thickBot="1" x14ac:dyDescent="0.25">
      <c r="A2439" s="49"/>
      <c r="B2439" s="15"/>
      <c r="C2439" s="16"/>
      <c r="D2439" s="16"/>
      <c r="E2439" s="17"/>
      <c r="F2439" s="17"/>
      <c r="G2439" s="18"/>
      <c r="H2439" s="19"/>
      <c r="I2439" s="20"/>
      <c r="J2439" s="19"/>
      <c r="K2439" s="19"/>
      <c r="L2439" s="19"/>
      <c r="M2439" s="19"/>
      <c r="N2439" s="19"/>
      <c r="O2439" s="19"/>
      <c r="P2439" s="19"/>
      <c r="Q2439" s="19"/>
      <c r="R2439" s="19"/>
      <c r="S2439" s="19"/>
      <c r="T2439" s="19"/>
      <c r="U2439" s="21"/>
    </row>
    <row r="2440" spans="1:21" ht="16" hidden="1" thickBot="1" x14ac:dyDescent="0.25">
      <c r="A2440" s="49">
        <v>2017</v>
      </c>
      <c r="B2440" s="15" t="s">
        <v>49</v>
      </c>
      <c r="C2440" s="16" t="s">
        <v>22</v>
      </c>
      <c r="D2440" s="16" t="str">
        <f>A2440&amp;"_"&amp;B2440&amp;"_"&amp;C2440</f>
        <v>2017_2017 Sample Plot # 07_Avi</v>
      </c>
      <c r="E2440" s="17">
        <v>2.7</v>
      </c>
      <c r="F2440" s="17">
        <f t="shared" si="2904"/>
        <v>1.1399999999999999</v>
      </c>
      <c r="G2440" s="18">
        <v>114</v>
      </c>
      <c r="H2440" s="19">
        <f t="shared" si="2917"/>
        <v>0.62</v>
      </c>
      <c r="I2440" s="20">
        <f t="shared" si="2905"/>
        <v>62</v>
      </c>
      <c r="J2440" s="19">
        <v>194.804</v>
      </c>
      <c r="K2440" s="19">
        <f>2.14*(LOG(H2440,10))+0.2</f>
        <v>-0.24428178447373666</v>
      </c>
      <c r="L2440" s="19">
        <f t="shared" ref="L2440" si="3025">10^K2440</f>
        <v>0.56979445102921722</v>
      </c>
      <c r="M2440" s="19">
        <f t="shared" ref="M2440" si="3026">L2440*40/1000</f>
        <v>2.2791778041168692E-2</v>
      </c>
      <c r="N2440" s="19">
        <f t="shared" ref="N2440" si="3027">0.923*L2440</f>
        <v>0.52592027829996757</v>
      </c>
      <c r="O2440" s="19">
        <f t="shared" ref="O2440" si="3028">N2440*40/1000</f>
        <v>2.1036811131998703E-2</v>
      </c>
      <c r="P2440" s="19">
        <f t="shared" ref="P2440" si="3029">M2440+O2440</f>
        <v>4.3828589173167398E-2</v>
      </c>
      <c r="Q2440" s="19">
        <f t="shared" ref="Q2440" si="3030">L2440*0.48</f>
        <v>0.27350133649402425</v>
      </c>
      <c r="R2440" s="19">
        <f t="shared" ref="R2440" si="3031">N2440*0.39</f>
        <v>0.20510890853698735</v>
      </c>
      <c r="S2440" s="19">
        <f t="shared" ref="S2440" si="3032">R2440+Q2440</f>
        <v>0.47861024503101157</v>
      </c>
      <c r="T2440" s="19">
        <f t="shared" ref="T2440" si="3033">S2440*40/1000</f>
        <v>1.9144409801240464E-2</v>
      </c>
      <c r="U2440" s="21">
        <f t="shared" ref="U2440" si="3034">(L2440+N2440)</f>
        <v>1.0957147293291847</v>
      </c>
    </row>
    <row r="2441" spans="1:21" ht="16" hidden="1" thickBot="1" x14ac:dyDescent="0.25">
      <c r="A2441" s="49"/>
      <c r="B2441" s="15"/>
      <c r="C2441" s="16"/>
      <c r="D2441" s="16"/>
      <c r="E2441" s="17"/>
      <c r="F2441" s="17"/>
      <c r="G2441" s="18"/>
      <c r="H2441" s="19"/>
      <c r="I2441" s="20"/>
      <c r="J2441" s="19"/>
      <c r="K2441" s="19"/>
      <c r="L2441" s="19"/>
      <c r="M2441" s="19"/>
      <c r="N2441" s="19"/>
      <c r="O2441" s="19"/>
      <c r="P2441" s="19"/>
      <c r="Q2441" s="19"/>
      <c r="R2441" s="19"/>
      <c r="S2441" s="19"/>
      <c r="T2441" s="19"/>
      <c r="U2441" s="21"/>
    </row>
    <row r="2442" spans="1:21" ht="16" hidden="1" thickBot="1" x14ac:dyDescent="0.25">
      <c r="A2442" s="49"/>
      <c r="B2442" s="15"/>
      <c r="C2442" s="16"/>
      <c r="D2442" s="16"/>
      <c r="E2442" s="17"/>
      <c r="F2442" s="17"/>
      <c r="G2442" s="18"/>
      <c r="H2442" s="19"/>
      <c r="I2442" s="20"/>
      <c r="J2442" s="19"/>
      <c r="K2442" s="19"/>
      <c r="L2442" s="19"/>
      <c r="M2442" s="19"/>
      <c r="N2442" s="19"/>
      <c r="O2442" s="19"/>
      <c r="P2442" s="19"/>
      <c r="Q2442" s="19"/>
      <c r="R2442" s="19"/>
      <c r="S2442" s="19"/>
      <c r="T2442" s="19"/>
      <c r="U2442" s="21"/>
    </row>
    <row r="2443" spans="1:21" ht="16" hidden="1" thickBot="1" x14ac:dyDescent="0.25">
      <c r="A2443" s="49">
        <v>2017</v>
      </c>
      <c r="B2443" s="15" t="s">
        <v>49</v>
      </c>
      <c r="C2443" s="16" t="s">
        <v>22</v>
      </c>
      <c r="D2443" s="16" t="str">
        <f>A2443&amp;"_"&amp;B2443&amp;"_"&amp;C2443</f>
        <v>2017_2017 Sample Plot # 07_Avi</v>
      </c>
      <c r="E2443" s="17">
        <v>1.7</v>
      </c>
      <c r="F2443" s="17">
        <f t="shared" si="2904"/>
        <v>0.18</v>
      </c>
      <c r="G2443" s="18">
        <v>18</v>
      </c>
      <c r="H2443" s="19">
        <f t="shared" si="2917"/>
        <v>1.43</v>
      </c>
      <c r="I2443" s="20">
        <f t="shared" si="2905"/>
        <v>143</v>
      </c>
      <c r="J2443" s="19">
        <v>449.30599999999998</v>
      </c>
      <c r="K2443" s="19">
        <f t="shared" ref="K2443:K2445" si="3035">2.14*(LOG(H2443,10))+0.2</f>
        <v>0.53241912017523219</v>
      </c>
      <c r="L2443" s="19">
        <f t="shared" ref="L2443:L2445" si="3036">10^K2443</f>
        <v>3.407368625524855</v>
      </c>
      <c r="M2443" s="19">
        <f t="shared" si="2907"/>
        <v>0.13629474502099417</v>
      </c>
      <c r="N2443" s="19">
        <f t="shared" ref="N2443:N2445" si="3037">0.923*L2443</f>
        <v>3.1450012413594415</v>
      </c>
      <c r="O2443" s="19">
        <f t="shared" si="2940"/>
        <v>0.12580004965437766</v>
      </c>
      <c r="P2443" s="19">
        <f t="shared" si="2914"/>
        <v>0.26209479467537183</v>
      </c>
      <c r="Q2443" s="19">
        <f t="shared" si="2909"/>
        <v>1.6355369402519304</v>
      </c>
      <c r="R2443" s="19">
        <f t="shared" si="2915"/>
        <v>1.2265504841301822</v>
      </c>
      <c r="S2443" s="19">
        <f t="shared" si="2916"/>
        <v>2.8620874243821124</v>
      </c>
      <c r="T2443" s="19">
        <f t="shared" si="2941"/>
        <v>0.1144834969752845</v>
      </c>
      <c r="U2443" s="21">
        <f t="shared" si="2910"/>
        <v>6.5523698668842965</v>
      </c>
    </row>
    <row r="2444" spans="1:21" ht="16" hidden="1" thickBot="1" x14ac:dyDescent="0.25">
      <c r="A2444" s="49">
        <v>2017</v>
      </c>
      <c r="B2444" s="15" t="s">
        <v>49</v>
      </c>
      <c r="C2444" s="16" t="s">
        <v>22</v>
      </c>
      <c r="D2444" s="16" t="str">
        <f>A2444&amp;"_"&amp;B2444&amp;"_"&amp;C2444</f>
        <v>2017_2017 Sample Plot # 07_Avi</v>
      </c>
      <c r="E2444" s="17">
        <v>2.1</v>
      </c>
      <c r="F2444" s="17">
        <f t="shared" si="2904"/>
        <v>1.64</v>
      </c>
      <c r="G2444" s="18">
        <v>164</v>
      </c>
      <c r="H2444" s="19">
        <f t="shared" si="2917"/>
        <v>1.05</v>
      </c>
      <c r="I2444" s="20">
        <f t="shared" si="2905"/>
        <v>105</v>
      </c>
      <c r="J2444" s="19">
        <v>329.90999999999997</v>
      </c>
      <c r="K2444" s="19">
        <f t="shared" si="3035"/>
        <v>0.24534510000966753</v>
      </c>
      <c r="L2444" s="19">
        <f t="shared" si="3036"/>
        <v>1.7593210541239124</v>
      </c>
      <c r="M2444" s="19">
        <f t="shared" si="2907"/>
        <v>7.0372842164956498E-2</v>
      </c>
      <c r="N2444" s="19">
        <f t="shared" si="3037"/>
        <v>1.6238533329563711</v>
      </c>
      <c r="O2444" s="19">
        <f t="shared" si="2940"/>
        <v>6.495413331825485E-2</v>
      </c>
      <c r="P2444" s="19">
        <f t="shared" si="2914"/>
        <v>0.13532697548321135</v>
      </c>
      <c r="Q2444" s="19">
        <f t="shared" si="2909"/>
        <v>0.84447410597947792</v>
      </c>
      <c r="R2444" s="19">
        <f t="shared" si="2915"/>
        <v>0.63330279985298477</v>
      </c>
      <c r="S2444" s="19">
        <f t="shared" si="2916"/>
        <v>1.4777769058324628</v>
      </c>
      <c r="T2444" s="19">
        <f t="shared" si="2941"/>
        <v>5.9111076233298511E-2</v>
      </c>
      <c r="U2444" s="21">
        <f t="shared" si="2910"/>
        <v>3.3831743870802837</v>
      </c>
    </row>
    <row r="2445" spans="1:21" ht="16" hidden="1" thickBot="1" x14ac:dyDescent="0.25">
      <c r="A2445" s="49">
        <v>2017</v>
      </c>
      <c r="B2445" s="15" t="s">
        <v>49</v>
      </c>
      <c r="C2445" s="16" t="s">
        <v>22</v>
      </c>
      <c r="D2445" s="16" t="str">
        <f>A2445&amp;"_"&amp;B2445&amp;"_"&amp;C2445</f>
        <v>2017_2017 Sample Plot # 07_Avi</v>
      </c>
      <c r="E2445" s="17">
        <v>2.9</v>
      </c>
      <c r="F2445" s="17">
        <f t="shared" si="2904"/>
        <v>1.68</v>
      </c>
      <c r="G2445" s="18">
        <v>168</v>
      </c>
      <c r="H2445" s="19">
        <f t="shared" si="2917"/>
        <v>0.7</v>
      </c>
      <c r="I2445" s="20">
        <f t="shared" si="2905"/>
        <v>70</v>
      </c>
      <c r="J2445" s="19">
        <v>219.94</v>
      </c>
      <c r="K2445" s="19">
        <f t="shared" si="3035"/>
        <v>-0.13149019436949044</v>
      </c>
      <c r="L2445" s="19">
        <f t="shared" si="3036"/>
        <v>0.73877094299630919</v>
      </c>
      <c r="M2445" s="19">
        <f t="shared" si="2907"/>
        <v>2.9550837719852369E-2</v>
      </c>
      <c r="N2445" s="19">
        <f t="shared" si="3037"/>
        <v>0.68188558038559344</v>
      </c>
      <c r="O2445" s="19">
        <f t="shared" si="2940"/>
        <v>2.7275423215423734E-2</v>
      </c>
      <c r="P2445" s="19">
        <f t="shared" si="2914"/>
        <v>5.6826260935276103E-2</v>
      </c>
      <c r="Q2445" s="19">
        <f t="shared" si="2909"/>
        <v>0.35461005263822842</v>
      </c>
      <c r="R2445" s="19">
        <f t="shared" si="2915"/>
        <v>0.26593537635038145</v>
      </c>
      <c r="S2445" s="19">
        <f t="shared" si="2916"/>
        <v>0.62054542898860987</v>
      </c>
      <c r="T2445" s="19">
        <f t="shared" si="2941"/>
        <v>2.4821817159544395E-2</v>
      </c>
      <c r="U2445" s="21">
        <f t="shared" si="2910"/>
        <v>1.4206565233819026</v>
      </c>
    </row>
    <row r="2446" spans="1:21" ht="16" hidden="1" thickBot="1" x14ac:dyDescent="0.25">
      <c r="A2446" s="49"/>
      <c r="B2446" s="15"/>
      <c r="C2446" s="16"/>
      <c r="D2446" s="16"/>
      <c r="E2446" s="17"/>
      <c r="F2446" s="17"/>
      <c r="G2446" s="18"/>
      <c r="H2446" s="19"/>
      <c r="I2446" s="20"/>
      <c r="J2446" s="19"/>
      <c r="K2446" s="19"/>
      <c r="L2446" s="19"/>
      <c r="M2446" s="19"/>
      <c r="N2446" s="19"/>
      <c r="O2446" s="19"/>
      <c r="P2446" s="19"/>
      <c r="Q2446" s="19"/>
      <c r="R2446" s="19"/>
      <c r="S2446" s="19"/>
      <c r="T2446" s="19"/>
      <c r="U2446" s="21"/>
    </row>
    <row r="2447" spans="1:21" ht="16" hidden="1" thickBot="1" x14ac:dyDescent="0.25">
      <c r="A2447" s="49">
        <v>2017</v>
      </c>
      <c r="B2447" s="15" t="s">
        <v>49</v>
      </c>
      <c r="C2447" s="16" t="s">
        <v>22</v>
      </c>
      <c r="D2447" s="16" t="str">
        <f>A2447&amp;"_"&amp;B2447&amp;"_"&amp;C2447</f>
        <v>2017_2017 Sample Plot # 07_Avi</v>
      </c>
      <c r="E2447" s="17">
        <v>1.2</v>
      </c>
      <c r="F2447" s="17">
        <f t="shared" si="2904"/>
        <v>1.36</v>
      </c>
      <c r="G2447" s="18">
        <v>136</v>
      </c>
      <c r="H2447" s="19">
        <f t="shared" si="2917"/>
        <v>1.8399999999999996</v>
      </c>
      <c r="I2447" s="20">
        <f t="shared" si="2905"/>
        <v>183.99999999999997</v>
      </c>
      <c r="J2447" s="19">
        <v>578.12799999999993</v>
      </c>
      <c r="K2447" s="19">
        <f>2.14*(LOG(H2447,10))+0.2</f>
        <v>0.76671014124040782</v>
      </c>
      <c r="L2447" s="19">
        <f t="shared" ref="L2447" si="3038">10^K2447</f>
        <v>5.8439991115897492</v>
      </c>
      <c r="M2447" s="19">
        <f t="shared" ref="M2447" si="3039">L2447*40/1000</f>
        <v>0.23375996446358996</v>
      </c>
      <c r="N2447" s="19">
        <f t="shared" ref="N2447" si="3040">0.923*L2447</f>
        <v>5.3940111799973387</v>
      </c>
      <c r="O2447" s="19">
        <f t="shared" ref="O2447" si="3041">N2447*40/1000</f>
        <v>0.21576044719989354</v>
      </c>
      <c r="P2447" s="19">
        <f t="shared" ref="P2447" si="3042">M2447+O2447</f>
        <v>0.4495204116634835</v>
      </c>
      <c r="Q2447" s="19">
        <f t="shared" ref="Q2447" si="3043">L2447*0.48</f>
        <v>2.8051195735630796</v>
      </c>
      <c r="R2447" s="19">
        <f t="shared" ref="R2447" si="3044">N2447*0.39</f>
        <v>2.103664360198962</v>
      </c>
      <c r="S2447" s="19">
        <f t="shared" ref="S2447" si="3045">R2447+Q2447</f>
        <v>4.9087839337620416</v>
      </c>
      <c r="T2447" s="19">
        <f t="shared" ref="T2447" si="3046">S2447*40/1000</f>
        <v>0.19635135735048168</v>
      </c>
      <c r="U2447" s="21">
        <f t="shared" ref="U2447" si="3047">(L2447+N2447)</f>
        <v>11.238010291587088</v>
      </c>
    </row>
    <row r="2448" spans="1:21" ht="16" hidden="1" thickBot="1" x14ac:dyDescent="0.25">
      <c r="A2448" s="49"/>
      <c r="B2448" s="15"/>
      <c r="C2448" s="16"/>
      <c r="D2448" s="16"/>
      <c r="E2448" s="17"/>
      <c r="F2448" s="17"/>
      <c r="G2448" s="18"/>
      <c r="H2448" s="19"/>
      <c r="I2448" s="20"/>
      <c r="J2448" s="19"/>
      <c r="K2448" s="19"/>
      <c r="L2448" s="19"/>
      <c r="M2448" s="19"/>
      <c r="N2448" s="19"/>
      <c r="O2448" s="19"/>
      <c r="P2448" s="19"/>
      <c r="Q2448" s="19"/>
      <c r="R2448" s="19"/>
      <c r="S2448" s="19"/>
      <c r="T2448" s="19"/>
      <c r="U2448" s="21"/>
    </row>
    <row r="2449" spans="1:21" ht="16" hidden="1" thickBot="1" x14ac:dyDescent="0.25">
      <c r="A2449" s="49">
        <v>2017</v>
      </c>
      <c r="B2449" s="15" t="s">
        <v>49</v>
      </c>
      <c r="C2449" s="16" t="s">
        <v>22</v>
      </c>
      <c r="D2449" s="16" t="str">
        <f>A2449&amp;"_"&amp;B2449&amp;"_"&amp;C2449</f>
        <v>2017_2017 Sample Plot # 07_Avi</v>
      </c>
      <c r="E2449" s="17">
        <v>1.7</v>
      </c>
      <c r="F2449" s="17">
        <f t="shared" si="2904"/>
        <v>1.1200000000000001</v>
      </c>
      <c r="G2449" s="18">
        <v>112</v>
      </c>
      <c r="H2449" s="19">
        <f t="shared" si="2917"/>
        <v>0.6</v>
      </c>
      <c r="I2449" s="20">
        <f t="shared" si="2905"/>
        <v>59.999999999999993</v>
      </c>
      <c r="J2449" s="19">
        <v>188.51999999999998</v>
      </c>
      <c r="K2449" s="19">
        <f>2.14*(LOG(H2449,10))+0.2</f>
        <v>-0.27475632417900264</v>
      </c>
      <c r="L2449" s="19">
        <f t="shared" ref="L2449" si="3048">10^K2449</f>
        <v>0.53118239874562168</v>
      </c>
      <c r="M2449" s="19">
        <f t="shared" ref="M2449" si="3049">L2449*40/1000</f>
        <v>2.1247295949824867E-2</v>
      </c>
      <c r="N2449" s="19">
        <f t="shared" ref="N2449" si="3050">0.923*L2449</f>
        <v>0.49028135404220885</v>
      </c>
      <c r="O2449" s="19">
        <f t="shared" ref="O2449" si="3051">N2449*40/1000</f>
        <v>1.9611254161688355E-2</v>
      </c>
      <c r="P2449" s="19">
        <f t="shared" ref="P2449" si="3052">M2449+O2449</f>
        <v>4.0858550111513223E-2</v>
      </c>
      <c r="Q2449" s="19">
        <f t="shared" ref="Q2449" si="3053">L2449*0.48</f>
        <v>0.2549675513978984</v>
      </c>
      <c r="R2449" s="19">
        <f t="shared" ref="R2449" si="3054">N2449*0.39</f>
        <v>0.19120972807646147</v>
      </c>
      <c r="S2449" s="19">
        <f t="shared" ref="S2449" si="3055">R2449+Q2449</f>
        <v>0.44617727947435987</v>
      </c>
      <c r="T2449" s="19">
        <f t="shared" ref="T2449" si="3056">S2449*40/1000</f>
        <v>1.7847091178974397E-2</v>
      </c>
      <c r="U2449" s="21">
        <f t="shared" ref="U2449" si="3057">(L2449+N2449)</f>
        <v>1.0214637527878305</v>
      </c>
    </row>
    <row r="2450" spans="1:21" ht="16" hidden="1" thickBot="1" x14ac:dyDescent="0.25">
      <c r="A2450" s="49"/>
      <c r="B2450" s="15"/>
      <c r="C2450" s="16"/>
      <c r="D2450" s="16"/>
      <c r="E2450" s="17"/>
      <c r="F2450" s="17"/>
      <c r="G2450" s="18"/>
      <c r="H2450" s="19"/>
      <c r="I2450" s="20"/>
      <c r="J2450" s="19"/>
      <c r="K2450" s="19"/>
      <c r="L2450" s="19"/>
      <c r="M2450" s="19"/>
      <c r="N2450" s="19"/>
      <c r="O2450" s="19"/>
      <c r="P2450" s="19"/>
      <c r="Q2450" s="19"/>
      <c r="R2450" s="19"/>
      <c r="S2450" s="19"/>
      <c r="T2450" s="19"/>
      <c r="U2450" s="21"/>
    </row>
    <row r="2451" spans="1:21" ht="16" hidden="1" thickBot="1" x14ac:dyDescent="0.25">
      <c r="A2451" s="49">
        <v>2017</v>
      </c>
      <c r="B2451" s="15" t="s">
        <v>49</v>
      </c>
      <c r="C2451" s="16" t="s">
        <v>22</v>
      </c>
      <c r="D2451" s="16" t="str">
        <f>A2451&amp;"_"&amp;B2451&amp;"_"&amp;C2451</f>
        <v>2017_2017 Sample Plot # 07_Avi</v>
      </c>
      <c r="E2451" s="17">
        <v>1.7</v>
      </c>
      <c r="F2451" s="17">
        <f t="shared" si="2904"/>
        <v>1.1000000000000001</v>
      </c>
      <c r="G2451" s="18">
        <v>110</v>
      </c>
      <c r="H2451" s="19">
        <f t="shared" si="2917"/>
        <v>0.87</v>
      </c>
      <c r="I2451" s="20">
        <f t="shared" si="2905"/>
        <v>87</v>
      </c>
      <c r="J2451" s="19">
        <v>273.35399999999998</v>
      </c>
      <c r="K2451" s="19">
        <f t="shared" ref="K2451:K2453" si="3058">2.14*(LOG(H2451,10))+0.2</f>
        <v>7.057120060384367E-2</v>
      </c>
      <c r="L2451" s="19">
        <f t="shared" ref="L2451:L2453" si="3059">10^K2451</f>
        <v>1.1764438414891365</v>
      </c>
      <c r="M2451" s="19">
        <f t="shared" ref="M2451:M2453" si="3060">L2451*40/1000</f>
        <v>4.7057753659565466E-2</v>
      </c>
      <c r="N2451" s="19">
        <f t="shared" ref="N2451:N2453" si="3061">0.923*L2451</f>
        <v>1.085857665694473</v>
      </c>
      <c r="O2451" s="19">
        <f t="shared" ref="O2451:O2453" si="3062">N2451*40/1000</f>
        <v>4.3434306627778918E-2</v>
      </c>
      <c r="P2451" s="19">
        <f t="shared" ref="P2451:P2453" si="3063">M2451+O2451</f>
        <v>9.0492060287344384E-2</v>
      </c>
      <c r="Q2451" s="19">
        <f t="shared" ref="Q2451:Q2453" si="3064">L2451*0.48</f>
        <v>0.56469304391478548</v>
      </c>
      <c r="R2451" s="19">
        <f t="shared" ref="R2451:R2453" si="3065">N2451*0.39</f>
        <v>0.42348448962084445</v>
      </c>
      <c r="S2451" s="19">
        <f t="shared" ref="S2451:S2453" si="3066">R2451+Q2451</f>
        <v>0.98817753353562998</v>
      </c>
      <c r="T2451" s="19">
        <f t="shared" ref="T2451:T2453" si="3067">S2451*40/1000</f>
        <v>3.9527101341425203E-2</v>
      </c>
      <c r="U2451" s="21">
        <f t="shared" ref="U2451:U2453" si="3068">(L2451+N2451)</f>
        <v>2.2623015071836097</v>
      </c>
    </row>
    <row r="2452" spans="1:21" ht="16" hidden="1" thickBot="1" x14ac:dyDescent="0.25">
      <c r="A2452" s="49">
        <v>2017</v>
      </c>
      <c r="B2452" s="15" t="s">
        <v>49</v>
      </c>
      <c r="C2452" s="16" t="s">
        <v>22</v>
      </c>
      <c r="D2452" s="16" t="str">
        <f>A2452&amp;"_"&amp;B2452&amp;"_"&amp;C2452</f>
        <v>2017_2017 Sample Plot # 07_Avi</v>
      </c>
      <c r="E2452" s="17">
        <v>1.3</v>
      </c>
      <c r="F2452" s="17">
        <f t="shared" ref="F2452:F2508" si="3069">G2452/100</f>
        <v>1.27</v>
      </c>
      <c r="G2452" s="18">
        <v>127</v>
      </c>
      <c r="H2452" s="19">
        <f t="shared" si="2917"/>
        <v>1.53</v>
      </c>
      <c r="I2452" s="20">
        <f t="shared" ref="I2452:I2508" si="3070">J2452/3.142</f>
        <v>153</v>
      </c>
      <c r="J2452" s="19">
        <v>480.726</v>
      </c>
      <c r="K2452" s="19">
        <f t="shared" si="3058"/>
        <v>0.59523966194966138</v>
      </c>
      <c r="L2452" s="19">
        <f t="shared" si="3059"/>
        <v>3.9376731286421949</v>
      </c>
      <c r="M2452" s="19">
        <f t="shared" si="3060"/>
        <v>0.15750692514568781</v>
      </c>
      <c r="N2452" s="19">
        <f t="shared" si="3061"/>
        <v>3.6344722977367461</v>
      </c>
      <c r="O2452" s="19">
        <f t="shared" si="3062"/>
        <v>0.14537889190946984</v>
      </c>
      <c r="P2452" s="19">
        <f t="shared" si="3063"/>
        <v>0.30288581705515766</v>
      </c>
      <c r="Q2452" s="19">
        <f t="shared" si="3064"/>
        <v>1.8900831017482536</v>
      </c>
      <c r="R2452" s="19">
        <f t="shared" si="3065"/>
        <v>1.417444196117331</v>
      </c>
      <c r="S2452" s="19">
        <f t="shared" si="3066"/>
        <v>3.3075272978655845</v>
      </c>
      <c r="T2452" s="19">
        <f t="shared" si="3067"/>
        <v>0.13230109191462339</v>
      </c>
      <c r="U2452" s="21">
        <f t="shared" si="3068"/>
        <v>7.5721454263789409</v>
      </c>
    </row>
    <row r="2453" spans="1:21" ht="16" hidden="1" thickBot="1" x14ac:dyDescent="0.25">
      <c r="A2453" s="49">
        <v>2017</v>
      </c>
      <c r="B2453" s="15" t="s">
        <v>49</v>
      </c>
      <c r="C2453" s="16" t="s">
        <v>22</v>
      </c>
      <c r="D2453" s="16" t="str">
        <f>A2453&amp;"_"&amp;B2453&amp;"_"&amp;C2453</f>
        <v>2017_2017 Sample Plot # 07_Avi</v>
      </c>
      <c r="E2453" s="17">
        <v>1.1000000000000001</v>
      </c>
      <c r="F2453" s="17">
        <f t="shared" si="3069"/>
        <v>0.88</v>
      </c>
      <c r="G2453" s="18">
        <v>88</v>
      </c>
      <c r="H2453" s="19">
        <f t="shared" si="2917"/>
        <v>0.52</v>
      </c>
      <c r="I2453" s="20">
        <f t="shared" si="3070"/>
        <v>52</v>
      </c>
      <c r="J2453" s="19">
        <v>163.38399999999999</v>
      </c>
      <c r="K2453" s="19">
        <f t="shared" si="3058"/>
        <v>-0.40775284462152966</v>
      </c>
      <c r="L2453" s="19">
        <f t="shared" si="3059"/>
        <v>0.39106338519916745</v>
      </c>
      <c r="M2453" s="19">
        <f t="shared" si="3060"/>
        <v>1.5642535407966698E-2</v>
      </c>
      <c r="N2453" s="19">
        <f t="shared" si="3061"/>
        <v>0.36095150453883157</v>
      </c>
      <c r="O2453" s="19">
        <f t="shared" si="3062"/>
        <v>1.4438060181553263E-2</v>
      </c>
      <c r="P2453" s="19">
        <f t="shared" si="3063"/>
        <v>3.0080595589519962E-2</v>
      </c>
      <c r="Q2453" s="19">
        <f t="shared" si="3064"/>
        <v>0.18771042489560036</v>
      </c>
      <c r="R2453" s="19">
        <f t="shared" si="3065"/>
        <v>0.14077108677014433</v>
      </c>
      <c r="S2453" s="19">
        <f t="shared" si="3066"/>
        <v>0.32848151166574469</v>
      </c>
      <c r="T2453" s="19">
        <f t="shared" si="3067"/>
        <v>1.3139260466629787E-2</v>
      </c>
      <c r="U2453" s="21">
        <f t="shared" si="3068"/>
        <v>0.75201488973799901</v>
      </c>
    </row>
    <row r="2454" spans="1:21" ht="16" hidden="1" thickBot="1" x14ac:dyDescent="0.25">
      <c r="A2454" s="49"/>
      <c r="B2454" s="15"/>
      <c r="C2454" s="16"/>
      <c r="D2454" s="16"/>
      <c r="E2454" s="17"/>
      <c r="F2454" s="17"/>
      <c r="G2454" s="18"/>
      <c r="H2454" s="19"/>
      <c r="I2454" s="20"/>
      <c r="J2454" s="19"/>
      <c r="K2454" s="19"/>
      <c r="L2454" s="19"/>
      <c r="M2454" s="19"/>
      <c r="N2454" s="19"/>
      <c r="O2454" s="19"/>
      <c r="P2454" s="19"/>
      <c r="Q2454" s="19"/>
      <c r="R2454" s="19"/>
      <c r="S2454" s="19"/>
      <c r="T2454" s="19"/>
      <c r="U2454" s="21"/>
    </row>
    <row r="2455" spans="1:21" ht="16" hidden="1" thickBot="1" x14ac:dyDescent="0.25">
      <c r="A2455" s="49">
        <v>2017</v>
      </c>
      <c r="B2455" s="15" t="s">
        <v>49</v>
      </c>
      <c r="C2455" s="16" t="s">
        <v>22</v>
      </c>
      <c r="D2455" s="16" t="str">
        <f>A2455&amp;"_"&amp;B2455&amp;"_"&amp;C2455</f>
        <v>2017_2017 Sample Plot # 07_Avi</v>
      </c>
      <c r="E2455" s="17">
        <v>1.1000000000000001</v>
      </c>
      <c r="F2455" s="17">
        <f t="shared" si="3069"/>
        <v>1.22</v>
      </c>
      <c r="G2455" s="18">
        <v>122</v>
      </c>
      <c r="H2455" s="19">
        <f t="shared" si="2917"/>
        <v>1.24</v>
      </c>
      <c r="I2455" s="20">
        <f t="shared" si="3070"/>
        <v>124</v>
      </c>
      <c r="J2455" s="19">
        <v>389.608</v>
      </c>
      <c r="K2455" s="19">
        <f t="shared" ref="K2455:K2459" si="3071">2.14*(LOG(H2455,10))+0.2</f>
        <v>0.39992240624718306</v>
      </c>
      <c r="L2455" s="19">
        <f t="shared" ref="L2455:L2459" si="3072">10^K2455</f>
        <v>2.5114376823487978</v>
      </c>
      <c r="M2455" s="19">
        <f t="shared" ref="M2455:M2459" si="3073">L2455*40/1000</f>
        <v>0.10045750729395192</v>
      </c>
      <c r="N2455" s="19">
        <f t="shared" ref="N2455:N2459" si="3074">0.923*L2455</f>
        <v>2.3180569808079405</v>
      </c>
      <c r="O2455" s="19">
        <f t="shared" ref="O2455:O2459" si="3075">N2455*40/1000</f>
        <v>9.2722279232317614E-2</v>
      </c>
      <c r="P2455" s="19">
        <f t="shared" ref="P2455:P2459" si="3076">M2455+O2455</f>
        <v>0.19317978652626955</v>
      </c>
      <c r="Q2455" s="19">
        <f t="shared" ref="Q2455:Q2459" si="3077">L2455*0.48</f>
        <v>1.2054900875274228</v>
      </c>
      <c r="R2455" s="19">
        <f t="shared" ref="R2455:R2459" si="3078">N2455*0.39</f>
        <v>0.9040422225150968</v>
      </c>
      <c r="S2455" s="19">
        <f t="shared" ref="S2455:S2459" si="3079">R2455+Q2455</f>
        <v>2.1095323100425194</v>
      </c>
      <c r="T2455" s="19">
        <f t="shared" ref="T2455:T2459" si="3080">S2455*40/1000</f>
        <v>8.438129240170078E-2</v>
      </c>
      <c r="U2455" s="21">
        <f t="shared" ref="U2455:U2459" si="3081">(L2455+N2455)</f>
        <v>4.8294946631567388</v>
      </c>
    </row>
    <row r="2456" spans="1:21" ht="16" hidden="1" thickBot="1" x14ac:dyDescent="0.25">
      <c r="A2456" s="49">
        <v>2017</v>
      </c>
      <c r="B2456" s="15" t="s">
        <v>49</v>
      </c>
      <c r="C2456" s="16" t="s">
        <v>22</v>
      </c>
      <c r="D2456" s="16" t="str">
        <f>A2456&amp;"_"&amp;B2456&amp;"_"&amp;C2456</f>
        <v>2017_2017 Sample Plot # 07_Avi</v>
      </c>
      <c r="E2456" s="17">
        <v>1.1000000000000001</v>
      </c>
      <c r="F2456" s="17">
        <f t="shared" si="3069"/>
        <v>1.24</v>
      </c>
      <c r="G2456" s="18">
        <v>124</v>
      </c>
      <c r="H2456" s="19">
        <f t="shared" si="2917"/>
        <v>0.3</v>
      </c>
      <c r="I2456" s="20">
        <f t="shared" si="3070"/>
        <v>29.999999999999996</v>
      </c>
      <c r="J2456" s="19">
        <v>94.259999999999991</v>
      </c>
      <c r="K2456" s="19">
        <f t="shared" si="3071"/>
        <v>-0.9189605148999227</v>
      </c>
      <c r="L2456" s="19">
        <f t="shared" si="3072"/>
        <v>0.12051455045724237</v>
      </c>
      <c r="M2456" s="19">
        <f t="shared" si="3073"/>
        <v>4.8205820182896948E-3</v>
      </c>
      <c r="N2456" s="19">
        <f t="shared" si="3074"/>
        <v>0.11123493007203471</v>
      </c>
      <c r="O2456" s="19">
        <f t="shared" si="3075"/>
        <v>4.4493972028813887E-3</v>
      </c>
      <c r="P2456" s="19">
        <f t="shared" si="3076"/>
        <v>9.2699792211710826E-3</v>
      </c>
      <c r="Q2456" s="19">
        <f t="shared" si="3077"/>
        <v>5.7846984219476337E-2</v>
      </c>
      <c r="R2456" s="19">
        <f t="shared" si="3078"/>
        <v>4.3381622728093538E-2</v>
      </c>
      <c r="S2456" s="19">
        <f t="shared" si="3079"/>
        <v>0.10122860694756988</v>
      </c>
      <c r="T2456" s="19">
        <f t="shared" si="3080"/>
        <v>4.0491442779027947E-3</v>
      </c>
      <c r="U2456" s="21">
        <f t="shared" si="3081"/>
        <v>0.23174948052927707</v>
      </c>
    </row>
    <row r="2457" spans="1:21" ht="16" hidden="1" thickBot="1" x14ac:dyDescent="0.25">
      <c r="A2457" s="49">
        <v>2017</v>
      </c>
      <c r="B2457" s="15" t="s">
        <v>49</v>
      </c>
      <c r="C2457" s="16" t="s">
        <v>22</v>
      </c>
      <c r="D2457" s="16" t="str">
        <f>A2457&amp;"_"&amp;B2457&amp;"_"&amp;C2457</f>
        <v>2017_2017 Sample Plot # 07_Avi</v>
      </c>
      <c r="E2457" s="17">
        <v>1.2</v>
      </c>
      <c r="F2457" s="17">
        <f t="shared" si="3069"/>
        <v>1.24</v>
      </c>
      <c r="G2457" s="18">
        <v>124</v>
      </c>
      <c r="H2457" s="19">
        <f t="shared" si="2917"/>
        <v>0.35</v>
      </c>
      <c r="I2457" s="20">
        <f t="shared" si="3070"/>
        <v>35</v>
      </c>
      <c r="J2457" s="19">
        <v>109.97</v>
      </c>
      <c r="K2457" s="19">
        <f t="shared" si="3071"/>
        <v>-0.77569438509041033</v>
      </c>
      <c r="L2457" s="19">
        <f t="shared" si="3072"/>
        <v>0.1676121955402182</v>
      </c>
      <c r="M2457" s="19">
        <f t="shared" si="3073"/>
        <v>6.7044878216087284E-3</v>
      </c>
      <c r="N2457" s="19">
        <f t="shared" si="3074"/>
        <v>0.1547060564836214</v>
      </c>
      <c r="O2457" s="19">
        <f t="shared" si="3075"/>
        <v>6.1882422593448555E-3</v>
      </c>
      <c r="P2457" s="19">
        <f t="shared" si="3076"/>
        <v>1.2892730080953584E-2</v>
      </c>
      <c r="Q2457" s="19">
        <f t="shared" si="3077"/>
        <v>8.045385385930473E-2</v>
      </c>
      <c r="R2457" s="19">
        <f t="shared" si="3078"/>
        <v>6.0335362028612345E-2</v>
      </c>
      <c r="S2457" s="19">
        <f t="shared" si="3079"/>
        <v>0.14078921588791707</v>
      </c>
      <c r="T2457" s="19">
        <f t="shared" si="3080"/>
        <v>5.6315686355166827E-3</v>
      </c>
      <c r="U2457" s="21">
        <f t="shared" si="3081"/>
        <v>0.32231825202383957</v>
      </c>
    </row>
    <row r="2458" spans="1:21" ht="16" hidden="1" thickBot="1" x14ac:dyDescent="0.25">
      <c r="A2458" s="49">
        <v>2017</v>
      </c>
      <c r="B2458" s="15" t="s">
        <v>49</v>
      </c>
      <c r="C2458" s="16" t="s">
        <v>22</v>
      </c>
      <c r="D2458" s="16" t="str">
        <f>A2458&amp;"_"&amp;B2458&amp;"_"&amp;C2458</f>
        <v>2017_2017 Sample Plot # 07_Avi</v>
      </c>
      <c r="E2458" s="17">
        <v>1.3</v>
      </c>
      <c r="F2458" s="17">
        <f t="shared" si="3069"/>
        <v>1.48</v>
      </c>
      <c r="G2458" s="18">
        <v>148</v>
      </c>
      <c r="H2458" s="19">
        <f t="shared" si="2917"/>
        <v>0.64</v>
      </c>
      <c r="I2458" s="20">
        <f t="shared" si="3070"/>
        <v>64</v>
      </c>
      <c r="J2458" s="19">
        <v>201.08799999999999</v>
      </c>
      <c r="K2458" s="19">
        <f t="shared" si="3071"/>
        <v>-0.21477485567448135</v>
      </c>
      <c r="L2458" s="19">
        <f t="shared" si="3072"/>
        <v>0.60985297160313745</v>
      </c>
      <c r="M2458" s="19">
        <f t="shared" si="3073"/>
        <v>2.43941188641255E-2</v>
      </c>
      <c r="N2458" s="19">
        <f t="shared" si="3074"/>
        <v>0.56289429278969594</v>
      </c>
      <c r="O2458" s="19">
        <f t="shared" si="3075"/>
        <v>2.2515771711587838E-2</v>
      </c>
      <c r="P2458" s="19">
        <f t="shared" si="3076"/>
        <v>4.6909890575713334E-2</v>
      </c>
      <c r="Q2458" s="19">
        <f t="shared" si="3077"/>
        <v>0.29272942636950594</v>
      </c>
      <c r="R2458" s="19">
        <f t="shared" si="3078"/>
        <v>0.21952877418798142</v>
      </c>
      <c r="S2458" s="19">
        <f t="shared" si="3079"/>
        <v>0.51225820055748739</v>
      </c>
      <c r="T2458" s="19">
        <f t="shared" si="3080"/>
        <v>2.0490328022299494E-2</v>
      </c>
      <c r="U2458" s="21">
        <f t="shared" si="3081"/>
        <v>1.1727472643928334</v>
      </c>
    </row>
    <row r="2459" spans="1:21" ht="16" hidden="1" thickBot="1" x14ac:dyDescent="0.25">
      <c r="A2459" s="49">
        <v>2017</v>
      </c>
      <c r="B2459" s="15" t="s">
        <v>49</v>
      </c>
      <c r="C2459" s="16" t="s">
        <v>22</v>
      </c>
      <c r="D2459" s="16" t="str">
        <f>A2459&amp;"_"&amp;B2459&amp;"_"&amp;C2459</f>
        <v>2017_2017 Sample Plot # 07_Avi</v>
      </c>
      <c r="E2459" s="17">
        <v>1.8</v>
      </c>
      <c r="F2459" s="17">
        <f t="shared" si="3069"/>
        <v>1.34</v>
      </c>
      <c r="G2459" s="18">
        <v>134</v>
      </c>
      <c r="H2459" s="19">
        <f t="shared" ref="H2459:H2520" si="3082">I2459/100</f>
        <v>1.8399999999999996</v>
      </c>
      <c r="I2459" s="20">
        <f t="shared" si="3070"/>
        <v>183.99999999999997</v>
      </c>
      <c r="J2459" s="19">
        <v>578.12799999999993</v>
      </c>
      <c r="K2459" s="19">
        <f t="shared" si="3071"/>
        <v>0.76671014124040782</v>
      </c>
      <c r="L2459" s="19">
        <f t="shared" si="3072"/>
        <v>5.8439991115897492</v>
      </c>
      <c r="M2459" s="19">
        <f t="shared" si="3073"/>
        <v>0.23375996446358996</v>
      </c>
      <c r="N2459" s="19">
        <f t="shared" si="3074"/>
        <v>5.3940111799973387</v>
      </c>
      <c r="O2459" s="19">
        <f t="shared" si="3075"/>
        <v>0.21576044719989354</v>
      </c>
      <c r="P2459" s="19">
        <f t="shared" si="3076"/>
        <v>0.4495204116634835</v>
      </c>
      <c r="Q2459" s="19">
        <f t="shared" si="3077"/>
        <v>2.8051195735630796</v>
      </c>
      <c r="R2459" s="19">
        <f t="shared" si="3078"/>
        <v>2.103664360198962</v>
      </c>
      <c r="S2459" s="19">
        <f t="shared" si="3079"/>
        <v>4.9087839337620416</v>
      </c>
      <c r="T2459" s="19">
        <f t="shared" si="3080"/>
        <v>0.19635135735048168</v>
      </c>
      <c r="U2459" s="21">
        <f t="shared" si="3081"/>
        <v>11.238010291587088</v>
      </c>
    </row>
    <row r="2460" spans="1:21" ht="16" hidden="1" thickBot="1" x14ac:dyDescent="0.25">
      <c r="A2460" s="49"/>
      <c r="B2460" s="15"/>
      <c r="C2460" s="16"/>
      <c r="D2460" s="16"/>
      <c r="E2460" s="17"/>
      <c r="F2460" s="17"/>
      <c r="G2460" s="18"/>
      <c r="H2460" s="19"/>
      <c r="I2460" s="20"/>
      <c r="J2460" s="19"/>
      <c r="K2460" s="19"/>
      <c r="L2460" s="19"/>
      <c r="M2460" s="19"/>
      <c r="N2460" s="19"/>
      <c r="O2460" s="19"/>
      <c r="P2460" s="19"/>
      <c r="Q2460" s="19"/>
      <c r="R2460" s="19"/>
      <c r="S2460" s="19"/>
      <c r="T2460" s="19"/>
      <c r="U2460" s="21"/>
    </row>
    <row r="2461" spans="1:21" ht="16" hidden="1" thickBot="1" x14ac:dyDescent="0.25">
      <c r="A2461" s="49">
        <v>2017</v>
      </c>
      <c r="B2461" s="15" t="s">
        <v>49</v>
      </c>
      <c r="C2461" s="16" t="s">
        <v>22</v>
      </c>
      <c r="D2461" s="16" t="str">
        <f>A2461&amp;"_"&amp;B2461&amp;"_"&amp;C2461</f>
        <v>2017_2017 Sample Plot # 07_Avi</v>
      </c>
      <c r="E2461" s="17">
        <v>1.4</v>
      </c>
      <c r="F2461" s="17">
        <f t="shared" si="3069"/>
        <v>0.83</v>
      </c>
      <c r="G2461" s="18">
        <v>83</v>
      </c>
      <c r="H2461" s="19">
        <f t="shared" si="3082"/>
        <v>1.94</v>
      </c>
      <c r="I2461" s="20">
        <f t="shared" si="3070"/>
        <v>194</v>
      </c>
      <c r="J2461" s="19">
        <v>609.548</v>
      </c>
      <c r="K2461" s="19">
        <f>2.14*(LOG(H2461,10))+0.2</f>
        <v>0.81589570205068362</v>
      </c>
      <c r="L2461" s="19">
        <f t="shared" ref="L2461" si="3083">10^K2461</f>
        <v>6.5447897885653425</v>
      </c>
      <c r="M2461" s="19">
        <f t="shared" ref="M2461" si="3084">L2461*40/1000</f>
        <v>0.26179159154261367</v>
      </c>
      <c r="N2461" s="19">
        <f t="shared" ref="N2461" si="3085">0.923*L2461</f>
        <v>6.0408409748458114</v>
      </c>
      <c r="O2461" s="19">
        <f t="shared" ref="O2461" si="3086">N2461*40/1000</f>
        <v>0.24163363899383244</v>
      </c>
      <c r="P2461" s="19">
        <f t="shared" ref="P2461" si="3087">M2461+O2461</f>
        <v>0.50342523053644617</v>
      </c>
      <c r="Q2461" s="19">
        <f t="shared" ref="Q2461" si="3088">L2461*0.48</f>
        <v>3.1414990985113644</v>
      </c>
      <c r="R2461" s="19">
        <f t="shared" ref="R2461" si="3089">N2461*0.39</f>
        <v>2.3559279801898665</v>
      </c>
      <c r="S2461" s="19">
        <f t="shared" ref="S2461" si="3090">R2461+Q2461</f>
        <v>5.4974270787012305</v>
      </c>
      <c r="T2461" s="19">
        <f t="shared" ref="T2461" si="3091">S2461*40/1000</f>
        <v>0.2198970831480492</v>
      </c>
      <c r="U2461" s="21">
        <f t="shared" ref="U2461" si="3092">(L2461+N2461)</f>
        <v>12.585630763411153</v>
      </c>
    </row>
    <row r="2462" spans="1:21" ht="16" hidden="1" thickBot="1" x14ac:dyDescent="0.25">
      <c r="A2462" s="49"/>
      <c r="B2462" s="15"/>
      <c r="C2462" s="16"/>
      <c r="D2462" s="16"/>
      <c r="E2462" s="17"/>
      <c r="F2462" s="17"/>
      <c r="G2462" s="18"/>
      <c r="H2462" s="19"/>
      <c r="I2462" s="20"/>
      <c r="J2462" s="19"/>
      <c r="K2462" s="19"/>
      <c r="L2462" s="19"/>
      <c r="M2462" s="19"/>
      <c r="N2462" s="19"/>
      <c r="O2462" s="19"/>
      <c r="P2462" s="19"/>
      <c r="Q2462" s="19"/>
      <c r="R2462" s="19"/>
      <c r="S2462" s="19"/>
      <c r="T2462" s="19"/>
      <c r="U2462" s="21"/>
    </row>
    <row r="2463" spans="1:21" ht="16" hidden="1" thickBot="1" x14ac:dyDescent="0.25">
      <c r="A2463" s="49">
        <v>2017</v>
      </c>
      <c r="B2463" s="15" t="s">
        <v>49</v>
      </c>
      <c r="C2463" s="16" t="s">
        <v>22</v>
      </c>
      <c r="D2463" s="16" t="str">
        <f>A2463&amp;"_"&amp;B2463&amp;"_"&amp;C2463</f>
        <v>2017_2017 Sample Plot # 07_Avi</v>
      </c>
      <c r="E2463" s="17">
        <v>1.4</v>
      </c>
      <c r="F2463" s="17">
        <f t="shared" si="3069"/>
        <v>1.26</v>
      </c>
      <c r="G2463" s="18">
        <v>126</v>
      </c>
      <c r="H2463" s="19">
        <f t="shared" si="3082"/>
        <v>0.62</v>
      </c>
      <c r="I2463" s="20">
        <f t="shared" si="3070"/>
        <v>62</v>
      </c>
      <c r="J2463" s="19">
        <v>194.804</v>
      </c>
      <c r="K2463" s="19">
        <f t="shared" ref="K2463:K2464" si="3093">2.14*(LOG(H2463,10))+0.2</f>
        <v>-0.24428178447373666</v>
      </c>
      <c r="L2463" s="19">
        <f t="shared" ref="L2463:L2464" si="3094">10^K2463</f>
        <v>0.56979445102921722</v>
      </c>
      <c r="M2463" s="19">
        <f t="shared" ref="M2463:M2523" si="3095">L2463*40/1000</f>
        <v>2.2791778041168692E-2</v>
      </c>
      <c r="N2463" s="19">
        <f t="shared" ref="N2463:N2464" si="3096">0.923*L2463</f>
        <v>0.52592027829996757</v>
      </c>
      <c r="O2463" s="19">
        <f t="shared" ref="O2463:O2469" si="3097">N2463*40/1000</f>
        <v>2.1036811131998703E-2</v>
      </c>
      <c r="P2463" s="19">
        <f t="shared" ref="P2463:P2469" si="3098">M2463+O2463</f>
        <v>4.3828589173167398E-2</v>
      </c>
      <c r="Q2463" s="19">
        <f t="shared" ref="Q2463:Q2523" si="3099">L2463*0.48</f>
        <v>0.27350133649402425</v>
      </c>
      <c r="R2463" s="19">
        <f t="shared" ref="R2463:R2469" si="3100">N2463*0.39</f>
        <v>0.20510890853698735</v>
      </c>
      <c r="S2463" s="19">
        <f t="shared" ref="S2463:S2469" si="3101">R2463+Q2463</f>
        <v>0.47861024503101157</v>
      </c>
      <c r="T2463" s="19">
        <f t="shared" ref="T2463:T2469" si="3102">S2463*40/1000</f>
        <v>1.9144409801240464E-2</v>
      </c>
      <c r="U2463" s="21">
        <f t="shared" ref="U2463:U2523" si="3103">(L2463+N2463)</f>
        <v>1.0957147293291847</v>
      </c>
    </row>
    <row r="2464" spans="1:21" ht="16" hidden="1" thickBot="1" x14ac:dyDescent="0.25">
      <c r="A2464" s="49">
        <v>2017</v>
      </c>
      <c r="B2464" s="15" t="s">
        <v>49</v>
      </c>
      <c r="C2464" s="16" t="s">
        <v>22</v>
      </c>
      <c r="D2464" s="16" t="str">
        <f>A2464&amp;"_"&amp;B2464&amp;"_"&amp;C2464</f>
        <v>2017_2017 Sample Plot # 07_Avi</v>
      </c>
      <c r="E2464" s="17">
        <v>2.2000000000000002</v>
      </c>
      <c r="F2464" s="17">
        <f t="shared" si="3069"/>
        <v>1.38</v>
      </c>
      <c r="G2464" s="18">
        <v>138</v>
      </c>
      <c r="H2464" s="19">
        <f t="shared" si="3082"/>
        <v>0.83</v>
      </c>
      <c r="I2464" s="20">
        <f t="shared" si="3070"/>
        <v>83</v>
      </c>
      <c r="J2464" s="19">
        <v>260.786</v>
      </c>
      <c r="K2464" s="19">
        <f t="shared" si="3093"/>
        <v>2.6827117684798146E-2</v>
      </c>
      <c r="L2464" s="19">
        <f t="shared" si="3094"/>
        <v>1.0637194924742182</v>
      </c>
      <c r="M2464" s="19">
        <f t="shared" si="3095"/>
        <v>4.2548779698968732E-2</v>
      </c>
      <c r="N2464" s="19">
        <f t="shared" si="3096"/>
        <v>0.98181309155370344</v>
      </c>
      <c r="O2464" s="19">
        <f t="shared" si="3097"/>
        <v>3.9272523662148139E-2</v>
      </c>
      <c r="P2464" s="19">
        <f t="shared" si="3098"/>
        <v>8.1821303361116871E-2</v>
      </c>
      <c r="Q2464" s="19">
        <f t="shared" si="3099"/>
        <v>0.5105853563876247</v>
      </c>
      <c r="R2464" s="19">
        <f t="shared" si="3100"/>
        <v>0.38290710570594433</v>
      </c>
      <c r="S2464" s="19">
        <f t="shared" si="3101"/>
        <v>0.89349246209356903</v>
      </c>
      <c r="T2464" s="19">
        <f t="shared" si="3102"/>
        <v>3.5739698483742761E-2</v>
      </c>
      <c r="U2464" s="21">
        <f t="shared" si="3103"/>
        <v>2.0455325840279217</v>
      </c>
    </row>
    <row r="2465" spans="1:21" ht="16" hidden="1" thickBot="1" x14ac:dyDescent="0.25">
      <c r="A2465" s="49"/>
      <c r="B2465" s="15"/>
      <c r="C2465" s="16"/>
      <c r="D2465" s="16"/>
      <c r="E2465" s="17"/>
      <c r="F2465" s="17"/>
      <c r="G2465" s="18"/>
      <c r="H2465" s="19"/>
      <c r="I2465" s="20"/>
      <c r="J2465" s="19"/>
      <c r="K2465" s="19"/>
      <c r="L2465" s="19"/>
      <c r="M2465" s="19"/>
      <c r="N2465" s="19"/>
      <c r="O2465" s="19"/>
      <c r="P2465" s="19"/>
      <c r="Q2465" s="19"/>
      <c r="R2465" s="19"/>
      <c r="S2465" s="19"/>
      <c r="T2465" s="19"/>
      <c r="U2465" s="21"/>
    </row>
    <row r="2466" spans="1:21" ht="16" hidden="1" thickBot="1" x14ac:dyDescent="0.25">
      <c r="A2466" s="49"/>
      <c r="B2466" s="15"/>
      <c r="C2466" s="16"/>
      <c r="D2466" s="16"/>
      <c r="E2466" s="17"/>
      <c r="F2466" s="17"/>
      <c r="G2466" s="18"/>
      <c r="H2466" s="19"/>
      <c r="I2466" s="20"/>
      <c r="J2466" s="19"/>
      <c r="K2466" s="19"/>
      <c r="L2466" s="19"/>
      <c r="M2466" s="19"/>
      <c r="N2466" s="19"/>
      <c r="O2466" s="19"/>
      <c r="P2466" s="19"/>
      <c r="Q2466" s="19"/>
      <c r="R2466" s="19"/>
      <c r="S2466" s="19"/>
      <c r="T2466" s="19"/>
      <c r="U2466" s="21"/>
    </row>
    <row r="2467" spans="1:21" ht="16" hidden="1" thickBot="1" x14ac:dyDescent="0.25">
      <c r="A2467" s="49">
        <v>2017</v>
      </c>
      <c r="B2467" s="15" t="s">
        <v>49</v>
      </c>
      <c r="C2467" s="16" t="s">
        <v>22</v>
      </c>
      <c r="D2467" s="16" t="str">
        <f>A2467&amp;"_"&amp;B2467&amp;"_"&amp;C2467</f>
        <v>2017_2017 Sample Plot # 07_Avi</v>
      </c>
      <c r="E2467" s="17">
        <v>1.7</v>
      </c>
      <c r="F2467" s="17">
        <f t="shared" si="3069"/>
        <v>0.84</v>
      </c>
      <c r="G2467" s="18">
        <v>84</v>
      </c>
      <c r="H2467" s="19">
        <f t="shared" si="3082"/>
        <v>1.55</v>
      </c>
      <c r="I2467" s="20">
        <f t="shared" si="3070"/>
        <v>155</v>
      </c>
      <c r="J2467" s="19">
        <v>487.01</v>
      </c>
      <c r="K2467" s="19">
        <f t="shared" ref="K2467:K2469" si="3104">2.14*(LOG(H2467,10))+0.2</f>
        <v>0.60730983408442385</v>
      </c>
      <c r="L2467" s="19">
        <f t="shared" ref="L2467:L2469" si="3105">10^K2467</f>
        <v>4.0486462694714431</v>
      </c>
      <c r="M2467" s="19">
        <f t="shared" si="3095"/>
        <v>0.16194585077885773</v>
      </c>
      <c r="N2467" s="19">
        <f t="shared" ref="N2467:N2469" si="3106">0.923*L2467</f>
        <v>3.7369005067221424</v>
      </c>
      <c r="O2467" s="19">
        <f t="shared" si="3097"/>
        <v>0.14947602026888568</v>
      </c>
      <c r="P2467" s="19">
        <f t="shared" si="3098"/>
        <v>0.31142187104774344</v>
      </c>
      <c r="Q2467" s="19">
        <f t="shared" si="3099"/>
        <v>1.9433502093462927</v>
      </c>
      <c r="R2467" s="19">
        <f t="shared" si="3100"/>
        <v>1.4573911976216356</v>
      </c>
      <c r="S2467" s="19">
        <f t="shared" si="3101"/>
        <v>3.4007414069679283</v>
      </c>
      <c r="T2467" s="19">
        <f t="shared" si="3102"/>
        <v>0.13602965627871713</v>
      </c>
      <c r="U2467" s="21">
        <f t="shared" si="3103"/>
        <v>7.7855467761935859</v>
      </c>
    </row>
    <row r="2468" spans="1:21" ht="16" hidden="1" thickBot="1" x14ac:dyDescent="0.25">
      <c r="A2468" s="49">
        <v>2017</v>
      </c>
      <c r="B2468" s="15" t="s">
        <v>49</v>
      </c>
      <c r="C2468" s="16" t="s">
        <v>22</v>
      </c>
      <c r="D2468" s="16" t="str">
        <f>A2468&amp;"_"&amp;B2468&amp;"_"&amp;C2468</f>
        <v>2017_2017 Sample Plot # 07_Avi</v>
      </c>
      <c r="E2468" s="17">
        <v>1.5</v>
      </c>
      <c r="F2468" s="17">
        <f t="shared" si="3069"/>
        <v>1.54</v>
      </c>
      <c r="G2468" s="18">
        <v>154</v>
      </c>
      <c r="H2468" s="19">
        <f t="shared" si="3082"/>
        <v>1.1000000000000001</v>
      </c>
      <c r="I2468" s="20">
        <f t="shared" si="3070"/>
        <v>110</v>
      </c>
      <c r="J2468" s="19">
        <v>345.62</v>
      </c>
      <c r="K2468" s="19">
        <f t="shared" si="3104"/>
        <v>0.28858034623860168</v>
      </c>
      <c r="L2468" s="19">
        <f t="shared" si="3105"/>
        <v>1.9434812104687251</v>
      </c>
      <c r="M2468" s="19">
        <f t="shared" si="3095"/>
        <v>7.7739248418749005E-2</v>
      </c>
      <c r="N2468" s="19">
        <f t="shared" si="3106"/>
        <v>1.7938331572626334</v>
      </c>
      <c r="O2468" s="19">
        <f t="shared" si="3097"/>
        <v>7.1753326290505334E-2</v>
      </c>
      <c r="P2468" s="19">
        <f t="shared" si="3098"/>
        <v>0.14949257470925434</v>
      </c>
      <c r="Q2468" s="19">
        <f t="shared" si="3099"/>
        <v>0.932870981024988</v>
      </c>
      <c r="R2468" s="19">
        <f t="shared" si="3100"/>
        <v>0.69959493133242701</v>
      </c>
      <c r="S2468" s="19">
        <f t="shared" si="3101"/>
        <v>1.632465912357415</v>
      </c>
      <c r="T2468" s="19">
        <f t="shared" si="3102"/>
        <v>6.5298636494296597E-2</v>
      </c>
      <c r="U2468" s="21">
        <f t="shared" si="3103"/>
        <v>3.7373143677313587</v>
      </c>
    </row>
    <row r="2469" spans="1:21" ht="16" hidden="1" thickBot="1" x14ac:dyDescent="0.25">
      <c r="A2469" s="49">
        <v>2017</v>
      </c>
      <c r="B2469" s="15" t="s">
        <v>49</v>
      </c>
      <c r="C2469" s="16" t="s">
        <v>22</v>
      </c>
      <c r="D2469" s="16" t="str">
        <f>A2469&amp;"_"&amp;B2469&amp;"_"&amp;C2469</f>
        <v>2017_2017 Sample Plot # 07_Avi</v>
      </c>
      <c r="E2469" s="17">
        <v>2.8</v>
      </c>
      <c r="F2469" s="17">
        <f t="shared" si="3069"/>
        <v>1.28</v>
      </c>
      <c r="G2469" s="18">
        <v>128</v>
      </c>
      <c r="H2469" s="19">
        <f t="shared" si="3082"/>
        <v>1.7300000000000002</v>
      </c>
      <c r="I2469" s="20">
        <f t="shared" si="3070"/>
        <v>173.00000000000003</v>
      </c>
      <c r="J2469" s="19">
        <v>543.56600000000003</v>
      </c>
      <c r="K2469" s="19">
        <f t="shared" si="3104"/>
        <v>0.70941866069562232</v>
      </c>
      <c r="L2469" s="19">
        <f t="shared" si="3105"/>
        <v>5.1217533561935769</v>
      </c>
      <c r="M2469" s="19">
        <f t="shared" si="3095"/>
        <v>0.20487013424774306</v>
      </c>
      <c r="N2469" s="19">
        <f t="shared" si="3106"/>
        <v>4.7273783477666713</v>
      </c>
      <c r="O2469" s="19">
        <f t="shared" si="3097"/>
        <v>0.18909513391066685</v>
      </c>
      <c r="P2469" s="19">
        <f t="shared" si="3098"/>
        <v>0.39396526815840993</v>
      </c>
      <c r="Q2469" s="19">
        <f t="shared" si="3099"/>
        <v>2.4584416109729168</v>
      </c>
      <c r="R2469" s="19">
        <f t="shared" si="3100"/>
        <v>1.8436775556290019</v>
      </c>
      <c r="S2469" s="19">
        <f t="shared" si="3101"/>
        <v>4.3021191666019192</v>
      </c>
      <c r="T2469" s="19">
        <f t="shared" si="3102"/>
        <v>0.17208476666407677</v>
      </c>
      <c r="U2469" s="21">
        <f t="shared" si="3103"/>
        <v>9.8491317039602482</v>
      </c>
    </row>
    <row r="2470" spans="1:21" ht="16" hidden="1" thickBot="1" x14ac:dyDescent="0.25">
      <c r="A2470" s="49"/>
      <c r="B2470" s="15"/>
      <c r="C2470" s="16"/>
      <c r="D2470" s="16"/>
      <c r="E2470" s="17"/>
      <c r="F2470" s="17"/>
      <c r="G2470" s="18"/>
      <c r="H2470" s="19"/>
      <c r="I2470" s="20"/>
      <c r="J2470" s="19"/>
      <c r="K2470" s="19"/>
      <c r="L2470" s="19"/>
      <c r="M2470" s="19"/>
      <c r="N2470" s="19"/>
      <c r="O2470" s="19"/>
      <c r="P2470" s="19"/>
      <c r="Q2470" s="19"/>
      <c r="R2470" s="19"/>
      <c r="S2470" s="19"/>
      <c r="T2470" s="19"/>
      <c r="U2470" s="21"/>
    </row>
    <row r="2471" spans="1:21" ht="16" hidden="1" thickBot="1" x14ac:dyDescent="0.25">
      <c r="A2471" s="49">
        <v>2017</v>
      </c>
      <c r="B2471" s="15" t="s">
        <v>49</v>
      </c>
      <c r="C2471" s="16" t="s">
        <v>22</v>
      </c>
      <c r="D2471" s="16" t="str">
        <f>A2471&amp;"_"&amp;B2471&amp;"_"&amp;C2471</f>
        <v>2017_2017 Sample Plot # 07_Avi</v>
      </c>
      <c r="E2471" s="17">
        <v>3.8</v>
      </c>
      <c r="F2471" s="17">
        <f t="shared" si="3069"/>
        <v>0.88</v>
      </c>
      <c r="G2471" s="18">
        <v>88</v>
      </c>
      <c r="H2471" s="19">
        <f t="shared" si="3082"/>
        <v>0.64</v>
      </c>
      <c r="I2471" s="20">
        <f t="shared" si="3070"/>
        <v>64</v>
      </c>
      <c r="J2471" s="19">
        <v>201.08799999999999</v>
      </c>
      <c r="K2471" s="19">
        <f>2.14*(LOG(H2471,10))+0.2</f>
        <v>-0.21477485567448135</v>
      </c>
      <c r="L2471" s="19">
        <f t="shared" ref="L2471" si="3107">10^K2471</f>
        <v>0.60985297160313745</v>
      </c>
      <c r="M2471" s="19">
        <f t="shared" ref="M2471" si="3108">L2471*40/1000</f>
        <v>2.43941188641255E-2</v>
      </c>
      <c r="N2471" s="19">
        <f t="shared" ref="N2471" si="3109">0.923*L2471</f>
        <v>0.56289429278969594</v>
      </c>
      <c r="O2471" s="19">
        <f t="shared" ref="O2471" si="3110">N2471*40/1000</f>
        <v>2.2515771711587838E-2</v>
      </c>
      <c r="P2471" s="19">
        <f t="shared" ref="P2471" si="3111">M2471+O2471</f>
        <v>4.6909890575713334E-2</v>
      </c>
      <c r="Q2471" s="19">
        <f t="shared" ref="Q2471" si="3112">L2471*0.48</f>
        <v>0.29272942636950594</v>
      </c>
      <c r="R2471" s="19">
        <f t="shared" ref="R2471" si="3113">N2471*0.39</f>
        <v>0.21952877418798142</v>
      </c>
      <c r="S2471" s="19">
        <f t="shared" ref="S2471" si="3114">R2471+Q2471</f>
        <v>0.51225820055748739</v>
      </c>
      <c r="T2471" s="19">
        <f t="shared" ref="T2471" si="3115">S2471*40/1000</f>
        <v>2.0490328022299494E-2</v>
      </c>
      <c r="U2471" s="21">
        <f t="shared" ref="U2471" si="3116">(L2471+N2471)</f>
        <v>1.1727472643928334</v>
      </c>
    </row>
    <row r="2472" spans="1:21" ht="16" hidden="1" thickBot="1" x14ac:dyDescent="0.25">
      <c r="A2472" s="49"/>
      <c r="B2472" s="15"/>
      <c r="C2472" s="16"/>
      <c r="D2472" s="16"/>
      <c r="E2472" s="17"/>
      <c r="F2472" s="17"/>
      <c r="G2472" s="18"/>
      <c r="H2472" s="19"/>
      <c r="I2472" s="20"/>
      <c r="J2472" s="19"/>
      <c r="K2472" s="19"/>
      <c r="L2472" s="19"/>
      <c r="M2472" s="19"/>
      <c r="N2472" s="19"/>
      <c r="O2472" s="19"/>
      <c r="P2472" s="19"/>
      <c r="Q2472" s="19"/>
      <c r="R2472" s="19"/>
      <c r="S2472" s="19"/>
      <c r="T2472" s="19"/>
      <c r="U2472" s="21"/>
    </row>
    <row r="2473" spans="1:21" ht="16" hidden="1" thickBot="1" x14ac:dyDescent="0.25">
      <c r="A2473" s="49">
        <v>2017</v>
      </c>
      <c r="B2473" s="15" t="s">
        <v>49</v>
      </c>
      <c r="C2473" s="16" t="s">
        <v>22</v>
      </c>
      <c r="D2473" s="16" t="str">
        <f>A2473&amp;"_"&amp;B2473&amp;"_"&amp;C2473</f>
        <v>2017_2017 Sample Plot # 07_Avi</v>
      </c>
      <c r="E2473" s="17">
        <v>1.1000000000000001</v>
      </c>
      <c r="F2473" s="17">
        <f t="shared" si="3069"/>
        <v>0.78</v>
      </c>
      <c r="G2473" s="18">
        <v>78</v>
      </c>
      <c r="H2473" s="19">
        <f t="shared" si="3082"/>
        <v>0.74</v>
      </c>
      <c r="I2473" s="20">
        <f t="shared" si="3070"/>
        <v>74</v>
      </c>
      <c r="J2473" s="19">
        <v>232.50799999999998</v>
      </c>
      <c r="K2473" s="19">
        <f t="shared" ref="K2473:K2474" si="3117">2.14*(LOG(H2473,10))+0.2</f>
        <v>-7.9844119775710931E-2</v>
      </c>
      <c r="L2473" s="19">
        <f t="shared" ref="L2473:L2474" si="3118">10^K2473</f>
        <v>0.83206236756163587</v>
      </c>
      <c r="M2473" s="19">
        <f t="shared" ref="M2473:M2474" si="3119">L2473*40/1000</f>
        <v>3.3282494702465436E-2</v>
      </c>
      <c r="N2473" s="19">
        <f t="shared" ref="N2473:N2474" si="3120">0.923*L2473</f>
        <v>0.76799356525939</v>
      </c>
      <c r="O2473" s="19">
        <f t="shared" ref="O2473:O2474" si="3121">N2473*40/1000</f>
        <v>3.0719742610375602E-2</v>
      </c>
      <c r="P2473" s="19">
        <f t="shared" ref="P2473:P2474" si="3122">M2473+O2473</f>
        <v>6.4002237312841034E-2</v>
      </c>
      <c r="Q2473" s="19">
        <f t="shared" ref="Q2473:Q2474" si="3123">L2473*0.48</f>
        <v>0.3993899364295852</v>
      </c>
      <c r="R2473" s="19">
        <f t="shared" ref="R2473:R2474" si="3124">N2473*0.39</f>
        <v>0.29951749045116211</v>
      </c>
      <c r="S2473" s="19">
        <f t="shared" ref="S2473:S2474" si="3125">R2473+Q2473</f>
        <v>0.69890742688074736</v>
      </c>
      <c r="T2473" s="19">
        <f t="shared" ref="T2473:T2474" si="3126">S2473*40/1000</f>
        <v>2.7956297075229893E-2</v>
      </c>
      <c r="U2473" s="21">
        <f t="shared" ref="U2473:U2474" si="3127">(L2473+N2473)</f>
        <v>1.600055932821026</v>
      </c>
    </row>
    <row r="2474" spans="1:21" ht="16" hidden="1" thickBot="1" x14ac:dyDescent="0.25">
      <c r="A2474" s="49">
        <v>2017</v>
      </c>
      <c r="B2474" s="15" t="s">
        <v>49</v>
      </c>
      <c r="C2474" s="16" t="s">
        <v>22</v>
      </c>
      <c r="D2474" s="16" t="str">
        <f>A2474&amp;"_"&amp;B2474&amp;"_"&amp;C2474</f>
        <v>2017_2017 Sample Plot # 07_Avi</v>
      </c>
      <c r="E2474" s="17">
        <v>1.9</v>
      </c>
      <c r="F2474" s="17">
        <f t="shared" si="3069"/>
        <v>0.8</v>
      </c>
      <c r="G2474" s="18">
        <v>80</v>
      </c>
      <c r="H2474" s="19">
        <f t="shared" si="3082"/>
        <v>0.6</v>
      </c>
      <c r="I2474" s="20">
        <f t="shared" si="3070"/>
        <v>59.999999999999993</v>
      </c>
      <c r="J2474" s="19">
        <v>188.51999999999998</v>
      </c>
      <c r="K2474" s="19">
        <f t="shared" si="3117"/>
        <v>-0.27475632417900264</v>
      </c>
      <c r="L2474" s="19">
        <f t="shared" si="3118"/>
        <v>0.53118239874562168</v>
      </c>
      <c r="M2474" s="19">
        <f t="shared" si="3119"/>
        <v>2.1247295949824867E-2</v>
      </c>
      <c r="N2474" s="19">
        <f t="shared" si="3120"/>
        <v>0.49028135404220885</v>
      </c>
      <c r="O2474" s="19">
        <f t="shared" si="3121"/>
        <v>1.9611254161688355E-2</v>
      </c>
      <c r="P2474" s="19">
        <f t="shared" si="3122"/>
        <v>4.0858550111513223E-2</v>
      </c>
      <c r="Q2474" s="19">
        <f t="shared" si="3123"/>
        <v>0.2549675513978984</v>
      </c>
      <c r="R2474" s="19">
        <f t="shared" si="3124"/>
        <v>0.19120972807646147</v>
      </c>
      <c r="S2474" s="19">
        <f t="shared" si="3125"/>
        <v>0.44617727947435987</v>
      </c>
      <c r="T2474" s="19">
        <f t="shared" si="3126"/>
        <v>1.7847091178974397E-2</v>
      </c>
      <c r="U2474" s="21">
        <f t="shared" si="3127"/>
        <v>1.0214637527878305</v>
      </c>
    </row>
    <row r="2475" spans="1:21" ht="16" hidden="1" thickBot="1" x14ac:dyDescent="0.25">
      <c r="A2475" s="49"/>
      <c r="B2475" s="15"/>
      <c r="C2475" s="16"/>
      <c r="D2475" s="16"/>
      <c r="E2475" s="17"/>
      <c r="F2475" s="17"/>
      <c r="G2475" s="18"/>
      <c r="H2475" s="19"/>
      <c r="I2475" s="20"/>
      <c r="J2475" s="19"/>
      <c r="K2475" s="19"/>
      <c r="L2475" s="19"/>
      <c r="M2475" s="19"/>
      <c r="N2475" s="19"/>
      <c r="O2475" s="19"/>
      <c r="P2475" s="19"/>
      <c r="Q2475" s="19"/>
      <c r="R2475" s="19"/>
      <c r="S2475" s="19"/>
      <c r="T2475" s="19"/>
      <c r="U2475" s="21"/>
    </row>
    <row r="2476" spans="1:21" ht="16" hidden="1" thickBot="1" x14ac:dyDescent="0.25">
      <c r="A2476" s="49">
        <v>2017</v>
      </c>
      <c r="B2476" s="15" t="s">
        <v>49</v>
      </c>
      <c r="C2476" s="16" t="s">
        <v>22</v>
      </c>
      <c r="D2476" s="16" t="str">
        <f>A2476&amp;"_"&amp;B2476&amp;"_"&amp;C2476</f>
        <v>2017_2017 Sample Plot # 07_Avi</v>
      </c>
      <c r="E2476" s="17">
        <v>1.2</v>
      </c>
      <c r="F2476" s="17">
        <f t="shared" si="3069"/>
        <v>0.78</v>
      </c>
      <c r="G2476" s="18">
        <v>78</v>
      </c>
      <c r="H2476" s="19">
        <f t="shared" si="3082"/>
        <v>0.73</v>
      </c>
      <c r="I2476" s="20">
        <f t="shared" si="3070"/>
        <v>73</v>
      </c>
      <c r="J2476" s="19">
        <v>229.36599999999999</v>
      </c>
      <c r="K2476" s="19">
        <f t="shared" ref="K2476:K2479" si="3128">2.14*(LOG(H2476,10))+0.2</f>
        <v>-9.2489079342224334E-2</v>
      </c>
      <c r="L2476" s="19">
        <f t="shared" ref="L2476:L2479" si="3129">10^K2476</f>
        <v>0.8081852512762997</v>
      </c>
      <c r="M2476" s="19">
        <f t="shared" ref="M2476:M2479" si="3130">L2476*40/1000</f>
        <v>3.2327410051051983E-2</v>
      </c>
      <c r="N2476" s="19">
        <f t="shared" ref="N2476:N2479" si="3131">0.923*L2476</f>
        <v>0.74595498692802464</v>
      </c>
      <c r="O2476" s="19">
        <f t="shared" ref="O2476:O2479" si="3132">N2476*40/1000</f>
        <v>2.9838199477120988E-2</v>
      </c>
      <c r="P2476" s="19">
        <f t="shared" ref="P2476:P2479" si="3133">M2476+O2476</f>
        <v>6.2165609528172974E-2</v>
      </c>
      <c r="Q2476" s="19">
        <f t="shared" ref="Q2476:Q2479" si="3134">L2476*0.48</f>
        <v>0.38792892061262385</v>
      </c>
      <c r="R2476" s="19">
        <f t="shared" ref="R2476:R2479" si="3135">N2476*0.39</f>
        <v>0.29092244490192964</v>
      </c>
      <c r="S2476" s="19">
        <f t="shared" ref="S2476:S2479" si="3136">R2476+Q2476</f>
        <v>0.6788513655145535</v>
      </c>
      <c r="T2476" s="19">
        <f t="shared" ref="T2476:T2479" si="3137">S2476*40/1000</f>
        <v>2.7154054620582142E-2</v>
      </c>
      <c r="U2476" s="21">
        <f t="shared" ref="U2476:U2479" si="3138">(L2476+N2476)</f>
        <v>1.5541402382043243</v>
      </c>
    </row>
    <row r="2477" spans="1:21" ht="16" hidden="1" thickBot="1" x14ac:dyDescent="0.25">
      <c r="A2477" s="49">
        <v>2017</v>
      </c>
      <c r="B2477" s="15" t="s">
        <v>49</v>
      </c>
      <c r="C2477" s="16" t="s">
        <v>22</v>
      </c>
      <c r="D2477" s="16" t="str">
        <f>A2477&amp;"_"&amp;B2477&amp;"_"&amp;C2477</f>
        <v>2017_2017 Sample Plot # 07_Avi</v>
      </c>
      <c r="E2477" s="17">
        <v>1.8</v>
      </c>
      <c r="F2477" s="17">
        <f t="shared" si="3069"/>
        <v>1.04</v>
      </c>
      <c r="G2477" s="18">
        <v>104</v>
      </c>
      <c r="H2477" s="19">
        <f t="shared" si="3082"/>
        <v>0.49</v>
      </c>
      <c r="I2477" s="20">
        <f t="shared" si="3070"/>
        <v>49</v>
      </c>
      <c r="J2477" s="19">
        <v>153.958</v>
      </c>
      <c r="K2477" s="19">
        <f t="shared" si="3128"/>
        <v>-0.46298038873898079</v>
      </c>
      <c r="L2477" s="19">
        <f t="shared" si="3129"/>
        <v>0.34436548078557488</v>
      </c>
      <c r="M2477" s="19">
        <f t="shared" si="3130"/>
        <v>1.3774619231422995E-2</v>
      </c>
      <c r="N2477" s="19">
        <f t="shared" si="3131"/>
        <v>0.31784933876508564</v>
      </c>
      <c r="O2477" s="19">
        <f t="shared" si="3132"/>
        <v>1.2713973550603426E-2</v>
      </c>
      <c r="P2477" s="19">
        <f t="shared" si="3133"/>
        <v>2.6488592782026421E-2</v>
      </c>
      <c r="Q2477" s="19">
        <f t="shared" si="3134"/>
        <v>0.16529543077707592</v>
      </c>
      <c r="R2477" s="19">
        <f t="shared" si="3135"/>
        <v>0.1239612421183834</v>
      </c>
      <c r="S2477" s="19">
        <f t="shared" si="3136"/>
        <v>0.28925667289545931</v>
      </c>
      <c r="T2477" s="19">
        <f t="shared" si="3137"/>
        <v>1.1570266915818372E-2</v>
      </c>
      <c r="U2477" s="21">
        <f t="shared" si="3138"/>
        <v>0.66221481955066053</v>
      </c>
    </row>
    <row r="2478" spans="1:21" ht="16" hidden="1" thickBot="1" x14ac:dyDescent="0.25">
      <c r="A2478" s="49">
        <v>2017</v>
      </c>
      <c r="B2478" s="15" t="s">
        <v>49</v>
      </c>
      <c r="C2478" s="16" t="s">
        <v>22</v>
      </c>
      <c r="D2478" s="16" t="str">
        <f>A2478&amp;"_"&amp;B2478&amp;"_"&amp;C2478</f>
        <v>2017_2017 Sample Plot # 07_Avi</v>
      </c>
      <c r="E2478" s="17">
        <v>1.1000000000000001</v>
      </c>
      <c r="F2478" s="17">
        <f t="shared" si="3069"/>
        <v>0.87</v>
      </c>
      <c r="G2478" s="18">
        <v>87</v>
      </c>
      <c r="H2478" s="19">
        <f t="shared" si="3082"/>
        <v>0.4</v>
      </c>
      <c r="I2478" s="20">
        <f t="shared" si="3070"/>
        <v>40</v>
      </c>
      <c r="J2478" s="19">
        <v>125.67999999999999</v>
      </c>
      <c r="K2478" s="19">
        <f t="shared" si="3128"/>
        <v>-0.6515916185581605</v>
      </c>
      <c r="L2478" s="19">
        <f t="shared" si="3129"/>
        <v>0.22305316059538585</v>
      </c>
      <c r="M2478" s="19">
        <f t="shared" si="3130"/>
        <v>8.9221264238154348E-3</v>
      </c>
      <c r="N2478" s="19">
        <f t="shared" si="3131"/>
        <v>0.20587806722954116</v>
      </c>
      <c r="O2478" s="19">
        <f t="shared" si="3132"/>
        <v>8.2351226891816467E-3</v>
      </c>
      <c r="P2478" s="19">
        <f t="shared" si="3133"/>
        <v>1.7157249112997083E-2</v>
      </c>
      <c r="Q2478" s="19">
        <f t="shared" si="3134"/>
        <v>0.10706551708578521</v>
      </c>
      <c r="R2478" s="19">
        <f t="shared" si="3135"/>
        <v>8.0292446219521058E-2</v>
      </c>
      <c r="S2478" s="19">
        <f t="shared" si="3136"/>
        <v>0.18735796330530627</v>
      </c>
      <c r="T2478" s="19">
        <f t="shared" si="3137"/>
        <v>7.4943185322122506E-3</v>
      </c>
      <c r="U2478" s="21">
        <f t="shared" si="3138"/>
        <v>0.42893122782492699</v>
      </c>
    </row>
    <row r="2479" spans="1:21" ht="16" hidden="1" thickBot="1" x14ac:dyDescent="0.25">
      <c r="A2479" s="49">
        <v>2017</v>
      </c>
      <c r="B2479" s="15" t="s">
        <v>49</v>
      </c>
      <c r="C2479" s="16" t="s">
        <v>22</v>
      </c>
      <c r="D2479" s="16" t="str">
        <f>A2479&amp;"_"&amp;B2479&amp;"_"&amp;C2479</f>
        <v>2017_2017 Sample Plot # 07_Avi</v>
      </c>
      <c r="E2479" s="17">
        <v>2.4</v>
      </c>
      <c r="F2479" s="17">
        <f t="shared" si="3069"/>
        <v>0.22</v>
      </c>
      <c r="G2479" s="18">
        <v>22</v>
      </c>
      <c r="H2479" s="19">
        <f t="shared" si="3082"/>
        <v>0.5</v>
      </c>
      <c r="I2479" s="20">
        <f t="shared" si="3070"/>
        <v>50</v>
      </c>
      <c r="J2479" s="19">
        <v>157.1</v>
      </c>
      <c r="K2479" s="19">
        <f t="shared" si="3128"/>
        <v>-0.44420419072091971</v>
      </c>
      <c r="L2479" s="19">
        <f t="shared" si="3129"/>
        <v>0.35958023282255702</v>
      </c>
      <c r="M2479" s="19">
        <f t="shared" si="3130"/>
        <v>1.4383209312902281E-2</v>
      </c>
      <c r="N2479" s="19">
        <f t="shared" si="3131"/>
        <v>0.33189255489522013</v>
      </c>
      <c r="O2479" s="19">
        <f t="shared" si="3132"/>
        <v>1.3275702195808805E-2</v>
      </c>
      <c r="P2479" s="19">
        <f t="shared" si="3133"/>
        <v>2.7658911508711088E-2</v>
      </c>
      <c r="Q2479" s="19">
        <f t="shared" si="3134"/>
        <v>0.17259851175482738</v>
      </c>
      <c r="R2479" s="19">
        <f t="shared" si="3135"/>
        <v>0.12943809640913587</v>
      </c>
      <c r="S2479" s="19">
        <f t="shared" si="3136"/>
        <v>0.30203660816396327</v>
      </c>
      <c r="T2479" s="19">
        <f t="shared" si="3137"/>
        <v>1.2081464326558532E-2</v>
      </c>
      <c r="U2479" s="21">
        <f t="shared" si="3138"/>
        <v>0.69147278771777709</v>
      </c>
    </row>
    <row r="2480" spans="1:21" ht="16" hidden="1" thickBot="1" x14ac:dyDescent="0.25">
      <c r="A2480" s="49"/>
      <c r="B2480" s="15"/>
      <c r="C2480" s="16"/>
      <c r="D2480" s="16"/>
      <c r="E2480" s="17"/>
      <c r="F2480" s="17"/>
      <c r="G2480" s="18"/>
      <c r="H2480" s="19"/>
      <c r="I2480" s="20"/>
      <c r="J2480" s="19"/>
      <c r="K2480" s="19"/>
      <c r="L2480" s="19"/>
      <c r="M2480" s="19"/>
      <c r="N2480" s="19"/>
      <c r="O2480" s="19"/>
      <c r="P2480" s="19"/>
      <c r="Q2480" s="19"/>
      <c r="R2480" s="19"/>
      <c r="S2480" s="19"/>
      <c r="T2480" s="19"/>
      <c r="U2480" s="21"/>
    </row>
    <row r="2481" spans="1:21" ht="16" hidden="1" thickBot="1" x14ac:dyDescent="0.25">
      <c r="A2481" s="49">
        <v>2017</v>
      </c>
      <c r="B2481" s="15" t="s">
        <v>49</v>
      </c>
      <c r="C2481" s="16" t="s">
        <v>22</v>
      </c>
      <c r="D2481" s="16" t="str">
        <f>A2481&amp;"_"&amp;B2481&amp;"_"&amp;C2481</f>
        <v>2017_2017 Sample Plot # 07_Avi</v>
      </c>
      <c r="E2481" s="17">
        <v>1.8</v>
      </c>
      <c r="F2481" s="17">
        <f t="shared" si="3069"/>
        <v>0.22</v>
      </c>
      <c r="G2481" s="18">
        <v>22</v>
      </c>
      <c r="H2481" s="19">
        <f t="shared" si="3082"/>
        <v>0.97</v>
      </c>
      <c r="I2481" s="20">
        <f t="shared" si="3070"/>
        <v>97</v>
      </c>
      <c r="J2481" s="19">
        <v>304.774</v>
      </c>
      <c r="K2481" s="19">
        <f>2.14*(LOG(H2481,10))+0.2</f>
        <v>0.17169151132976396</v>
      </c>
      <c r="L2481" s="19">
        <f t="shared" ref="L2481" si="3139">10^K2481</f>
        <v>1.4848805251618</v>
      </c>
      <c r="M2481" s="19">
        <f t="shared" ref="M2481" si="3140">L2481*40/1000</f>
        <v>5.9395221006472002E-2</v>
      </c>
      <c r="N2481" s="19">
        <f t="shared" ref="N2481" si="3141">0.923*L2481</f>
        <v>1.3705447247243414</v>
      </c>
      <c r="O2481" s="19">
        <f t="shared" ref="O2481" si="3142">N2481*40/1000</f>
        <v>5.4821788988973656E-2</v>
      </c>
      <c r="P2481" s="19">
        <f t="shared" ref="P2481" si="3143">M2481+O2481</f>
        <v>0.11421700999544565</v>
      </c>
      <c r="Q2481" s="19">
        <f t="shared" ref="Q2481" si="3144">L2481*0.48</f>
        <v>0.71274265207766396</v>
      </c>
      <c r="R2481" s="19">
        <f t="shared" ref="R2481" si="3145">N2481*0.39</f>
        <v>0.5345124426424932</v>
      </c>
      <c r="S2481" s="19">
        <f t="shared" ref="S2481" si="3146">R2481+Q2481</f>
        <v>1.2472550947201571</v>
      </c>
      <c r="T2481" s="19">
        <f t="shared" ref="T2481" si="3147">S2481*40/1000</f>
        <v>4.9890203788806285E-2</v>
      </c>
      <c r="U2481" s="21">
        <f t="shared" ref="U2481" si="3148">(L2481+N2481)</f>
        <v>2.8554252498861414</v>
      </c>
    </row>
    <row r="2482" spans="1:21" ht="16" hidden="1" thickBot="1" x14ac:dyDescent="0.25">
      <c r="A2482" s="49"/>
      <c r="B2482" s="15"/>
      <c r="C2482" s="16"/>
      <c r="D2482" s="16"/>
      <c r="E2482" s="17"/>
      <c r="F2482" s="17"/>
      <c r="G2482" s="18"/>
      <c r="H2482" s="19"/>
      <c r="I2482" s="20"/>
      <c r="J2482" s="19"/>
      <c r="K2482" s="19"/>
      <c r="L2482" s="19"/>
      <c r="M2482" s="19"/>
      <c r="N2482" s="19"/>
      <c r="O2482" s="19"/>
      <c r="P2482" s="19"/>
      <c r="Q2482" s="19"/>
      <c r="R2482" s="19"/>
      <c r="S2482" s="19"/>
      <c r="T2482" s="19"/>
      <c r="U2482" s="21"/>
    </row>
    <row r="2483" spans="1:21" ht="16" hidden="1" thickBot="1" x14ac:dyDescent="0.25">
      <c r="A2483" s="49">
        <v>2017</v>
      </c>
      <c r="B2483" s="15" t="s">
        <v>49</v>
      </c>
      <c r="C2483" s="16" t="s">
        <v>22</v>
      </c>
      <c r="D2483" s="16" t="str">
        <f>A2483&amp;"_"&amp;B2483&amp;"_"&amp;C2483</f>
        <v>2017_2017 Sample Plot # 07_Avi</v>
      </c>
      <c r="E2483" s="17">
        <v>2.2000000000000002</v>
      </c>
      <c r="F2483" s="17">
        <f t="shared" si="3069"/>
        <v>1.03</v>
      </c>
      <c r="G2483" s="18">
        <v>103</v>
      </c>
      <c r="H2483" s="19">
        <f t="shared" si="3082"/>
        <v>0.91999999999999982</v>
      </c>
      <c r="I2483" s="20">
        <f t="shared" si="3070"/>
        <v>91.999999999999986</v>
      </c>
      <c r="J2483" s="19">
        <v>289.06399999999996</v>
      </c>
      <c r="K2483" s="19">
        <f t="shared" ref="K2483:K2484" si="3149">2.14*(LOG(H2483,10))+0.2</f>
        <v>0.12250595051948811</v>
      </c>
      <c r="L2483" s="19">
        <f t="shared" ref="L2483:L2484" si="3150">10^K2483</f>
        <v>1.325885284356042</v>
      </c>
      <c r="M2483" s="19">
        <f t="shared" ref="M2483:M2484" si="3151">L2483*40/1000</f>
        <v>5.3035411374241684E-2</v>
      </c>
      <c r="N2483" s="19">
        <f t="shared" ref="N2483:N2484" si="3152">0.923*L2483</f>
        <v>1.2237921174606268</v>
      </c>
      <c r="O2483" s="19">
        <f t="shared" ref="O2483:O2484" si="3153">N2483*40/1000</f>
        <v>4.895168469842507E-2</v>
      </c>
      <c r="P2483" s="19">
        <f t="shared" ref="P2483:P2484" si="3154">M2483+O2483</f>
        <v>0.10198709607266676</v>
      </c>
      <c r="Q2483" s="19">
        <f t="shared" ref="Q2483:Q2484" si="3155">L2483*0.48</f>
        <v>0.63642493649090015</v>
      </c>
      <c r="R2483" s="19">
        <f t="shared" ref="R2483:R2484" si="3156">N2483*0.39</f>
        <v>0.47727892580964448</v>
      </c>
      <c r="S2483" s="19">
        <f t="shared" ref="S2483:S2484" si="3157">R2483+Q2483</f>
        <v>1.1137038623005446</v>
      </c>
      <c r="T2483" s="19">
        <f t="shared" ref="T2483:T2484" si="3158">S2483*40/1000</f>
        <v>4.4548154492021784E-2</v>
      </c>
      <c r="U2483" s="21">
        <f t="shared" ref="U2483:U2484" si="3159">(L2483+N2483)</f>
        <v>2.5496774018166688</v>
      </c>
    </row>
    <row r="2484" spans="1:21" ht="16" hidden="1" thickBot="1" x14ac:dyDescent="0.25">
      <c r="A2484" s="49">
        <v>2017</v>
      </c>
      <c r="B2484" s="15" t="s">
        <v>49</v>
      </c>
      <c r="C2484" s="16" t="s">
        <v>22</v>
      </c>
      <c r="D2484" s="16" t="str">
        <f>A2484&amp;"_"&amp;B2484&amp;"_"&amp;C2484</f>
        <v>2017_2017 Sample Plot # 07_Avi</v>
      </c>
      <c r="E2484" s="17">
        <v>2.7</v>
      </c>
      <c r="F2484" s="17">
        <f t="shared" si="3069"/>
        <v>0.98</v>
      </c>
      <c r="G2484" s="18">
        <v>98</v>
      </c>
      <c r="H2484" s="19">
        <f t="shared" si="3082"/>
        <v>0.72</v>
      </c>
      <c r="I2484" s="20">
        <f t="shared" si="3070"/>
        <v>72</v>
      </c>
      <c r="J2484" s="19">
        <v>226.22399999999999</v>
      </c>
      <c r="K2484" s="19">
        <f t="shared" si="3149"/>
        <v>-0.10530845763708552</v>
      </c>
      <c r="L2484" s="19">
        <f t="shared" si="3150"/>
        <v>0.78467811904551577</v>
      </c>
      <c r="M2484" s="19">
        <f t="shared" si="3151"/>
        <v>3.138712476182063E-2</v>
      </c>
      <c r="N2484" s="19">
        <f t="shared" si="3152"/>
        <v>0.72425790387901112</v>
      </c>
      <c r="O2484" s="19">
        <f t="shared" si="3153"/>
        <v>2.8970316155160446E-2</v>
      </c>
      <c r="P2484" s="19">
        <f t="shared" si="3154"/>
        <v>6.0357440916981073E-2</v>
      </c>
      <c r="Q2484" s="19">
        <f t="shared" si="3155"/>
        <v>0.37664549714184753</v>
      </c>
      <c r="R2484" s="19">
        <f t="shared" si="3156"/>
        <v>0.28246058251281436</v>
      </c>
      <c r="S2484" s="19">
        <f t="shared" si="3157"/>
        <v>0.65910607965466195</v>
      </c>
      <c r="T2484" s="19">
        <f t="shared" si="3158"/>
        <v>2.6364243186186478E-2</v>
      </c>
      <c r="U2484" s="21">
        <f t="shared" si="3159"/>
        <v>1.508936022924527</v>
      </c>
    </row>
    <row r="2485" spans="1:21" ht="16" hidden="1" thickBot="1" x14ac:dyDescent="0.25">
      <c r="A2485" s="49"/>
      <c r="B2485" s="15"/>
      <c r="C2485" s="16"/>
      <c r="D2485" s="16"/>
      <c r="E2485" s="17"/>
      <c r="F2485" s="17"/>
      <c r="G2485" s="18"/>
      <c r="H2485" s="19"/>
      <c r="I2485" s="20"/>
      <c r="J2485" s="19"/>
      <c r="K2485" s="19"/>
      <c r="L2485" s="19"/>
      <c r="M2485" s="19"/>
      <c r="N2485" s="19"/>
      <c r="O2485" s="19"/>
      <c r="P2485" s="19"/>
      <c r="Q2485" s="19"/>
      <c r="R2485" s="19"/>
      <c r="S2485" s="19"/>
      <c r="T2485" s="19"/>
      <c r="U2485" s="21"/>
    </row>
    <row r="2486" spans="1:21" ht="16" hidden="1" thickBot="1" x14ac:dyDescent="0.25">
      <c r="A2486" s="49">
        <v>2017</v>
      </c>
      <c r="B2486" s="15" t="s">
        <v>49</v>
      </c>
      <c r="C2486" s="16" t="s">
        <v>22</v>
      </c>
      <c r="D2486" s="16" t="str">
        <f>A2486&amp;"_"&amp;B2486&amp;"_"&amp;C2486</f>
        <v>2017_2017 Sample Plot # 07_Avi</v>
      </c>
      <c r="E2486" s="17">
        <v>1.9</v>
      </c>
      <c r="F2486" s="17">
        <f t="shared" si="3069"/>
        <v>1.06</v>
      </c>
      <c r="G2486" s="18">
        <v>106</v>
      </c>
      <c r="H2486" s="19">
        <f t="shared" si="3082"/>
        <v>1.2200000000000002</v>
      </c>
      <c r="I2486" s="20">
        <f t="shared" si="3070"/>
        <v>122.00000000000001</v>
      </c>
      <c r="J2486" s="19">
        <v>383.32400000000001</v>
      </c>
      <c r="K2486" s="19">
        <f t="shared" ref="K2486:K2487" si="3160">2.14*(LOG(H2486,10))+0.2</f>
        <v>0.38481003764396138</v>
      </c>
      <c r="L2486" s="19">
        <f t="shared" ref="L2486:L2487" si="3161">10^K2486</f>
        <v>2.4255489170321209</v>
      </c>
      <c r="M2486" s="19">
        <f t="shared" ref="M2486:M2487" si="3162">L2486*40/1000</f>
        <v>9.7021956681284841E-2</v>
      </c>
      <c r="N2486" s="19">
        <f t="shared" ref="N2486:N2487" si="3163">0.923*L2486</f>
        <v>2.2387816504206479</v>
      </c>
      <c r="O2486" s="19">
        <f t="shared" ref="O2486:O2487" si="3164">N2486*40/1000</f>
        <v>8.955126601682592E-2</v>
      </c>
      <c r="P2486" s="19">
        <f t="shared" ref="P2486:P2487" si="3165">M2486+O2486</f>
        <v>0.18657322269811077</v>
      </c>
      <c r="Q2486" s="19">
        <f t="shared" ref="Q2486:Q2487" si="3166">L2486*0.48</f>
        <v>1.1642634801754179</v>
      </c>
      <c r="R2486" s="19">
        <f t="shared" ref="R2486:R2487" si="3167">N2486*0.39</f>
        <v>0.87312484366405274</v>
      </c>
      <c r="S2486" s="19">
        <f t="shared" ref="S2486:S2487" si="3168">R2486+Q2486</f>
        <v>2.0373883238394708</v>
      </c>
      <c r="T2486" s="19">
        <f t="shared" ref="T2486:T2487" si="3169">S2486*40/1000</f>
        <v>8.1495532953578836E-2</v>
      </c>
      <c r="U2486" s="21">
        <f t="shared" ref="U2486:U2487" si="3170">(L2486+N2486)</f>
        <v>4.6643305674527689</v>
      </c>
    </row>
    <row r="2487" spans="1:21" ht="16" hidden="1" thickBot="1" x14ac:dyDescent="0.25">
      <c r="A2487" s="49">
        <v>2017</v>
      </c>
      <c r="B2487" s="15" t="s">
        <v>49</v>
      </c>
      <c r="C2487" s="16" t="s">
        <v>22</v>
      </c>
      <c r="D2487" s="16" t="str">
        <f>A2487&amp;"_"&amp;B2487&amp;"_"&amp;C2487</f>
        <v>2017_2017 Sample Plot # 07_Avi</v>
      </c>
      <c r="E2487" s="17">
        <v>3.4</v>
      </c>
      <c r="F2487" s="17">
        <f t="shared" si="3069"/>
        <v>1.32</v>
      </c>
      <c r="G2487" s="18">
        <v>132</v>
      </c>
      <c r="H2487" s="19">
        <f t="shared" si="3082"/>
        <v>0.62</v>
      </c>
      <c r="I2487" s="20">
        <f t="shared" si="3070"/>
        <v>62</v>
      </c>
      <c r="J2487" s="19">
        <v>194.804</v>
      </c>
      <c r="K2487" s="19">
        <f t="shared" si="3160"/>
        <v>-0.24428178447373666</v>
      </c>
      <c r="L2487" s="19">
        <f t="shared" si="3161"/>
        <v>0.56979445102921722</v>
      </c>
      <c r="M2487" s="19">
        <f t="shared" si="3162"/>
        <v>2.2791778041168692E-2</v>
      </c>
      <c r="N2487" s="19">
        <f t="shared" si="3163"/>
        <v>0.52592027829996757</v>
      </c>
      <c r="O2487" s="19">
        <f t="shared" si="3164"/>
        <v>2.1036811131998703E-2</v>
      </c>
      <c r="P2487" s="19">
        <f t="shared" si="3165"/>
        <v>4.3828589173167398E-2</v>
      </c>
      <c r="Q2487" s="19">
        <f t="shared" si="3166"/>
        <v>0.27350133649402425</v>
      </c>
      <c r="R2487" s="19">
        <f t="shared" si="3167"/>
        <v>0.20510890853698735</v>
      </c>
      <c r="S2487" s="19">
        <f t="shared" si="3168"/>
        <v>0.47861024503101157</v>
      </c>
      <c r="T2487" s="19">
        <f t="shared" si="3169"/>
        <v>1.9144409801240464E-2</v>
      </c>
      <c r="U2487" s="21">
        <f t="shared" si="3170"/>
        <v>1.0957147293291847</v>
      </c>
    </row>
    <row r="2488" spans="1:21" ht="16" hidden="1" thickBot="1" x14ac:dyDescent="0.25">
      <c r="A2488" s="49"/>
      <c r="B2488" s="15"/>
      <c r="C2488" s="16"/>
      <c r="D2488" s="16"/>
      <c r="E2488" s="17"/>
      <c r="F2488" s="17"/>
      <c r="G2488" s="18"/>
      <c r="H2488" s="19"/>
      <c r="I2488" s="20"/>
      <c r="J2488" s="19"/>
      <c r="K2488" s="19"/>
      <c r="L2488" s="19"/>
      <c r="M2488" s="19"/>
      <c r="N2488" s="19"/>
      <c r="O2488" s="19"/>
      <c r="P2488" s="19"/>
      <c r="Q2488" s="19"/>
      <c r="R2488" s="19"/>
      <c r="S2488" s="19"/>
      <c r="T2488" s="19"/>
      <c r="U2488" s="21"/>
    </row>
    <row r="2489" spans="1:21" ht="16" hidden="1" thickBot="1" x14ac:dyDescent="0.25">
      <c r="A2489" s="49">
        <v>2017</v>
      </c>
      <c r="B2489" s="15" t="s">
        <v>49</v>
      </c>
      <c r="C2489" s="16" t="s">
        <v>22</v>
      </c>
      <c r="D2489" s="16" t="str">
        <f>A2489&amp;"_"&amp;B2489&amp;"_"&amp;C2489</f>
        <v>2017_2017 Sample Plot # 07_Avi</v>
      </c>
      <c r="E2489" s="17">
        <v>2.8</v>
      </c>
      <c r="F2489" s="17">
        <f t="shared" si="3069"/>
        <v>1.34</v>
      </c>
      <c r="G2489" s="18">
        <v>134</v>
      </c>
      <c r="H2489" s="19">
        <f t="shared" si="3082"/>
        <v>0.6</v>
      </c>
      <c r="I2489" s="20">
        <f t="shared" si="3070"/>
        <v>59.999999999999993</v>
      </c>
      <c r="J2489" s="19">
        <v>188.51999999999998</v>
      </c>
      <c r="K2489" s="19">
        <f t="shared" ref="K2489:K2490" si="3171">2.14*(LOG(H2489,10))+0.2</f>
        <v>-0.27475632417900264</v>
      </c>
      <c r="L2489" s="19">
        <f t="shared" ref="L2489:L2490" si="3172">10^K2489</f>
        <v>0.53118239874562168</v>
      </c>
      <c r="M2489" s="19">
        <f t="shared" ref="M2489:M2490" si="3173">L2489*40/1000</f>
        <v>2.1247295949824867E-2</v>
      </c>
      <c r="N2489" s="19">
        <f t="shared" ref="N2489:N2490" si="3174">0.923*L2489</f>
        <v>0.49028135404220885</v>
      </c>
      <c r="O2489" s="19">
        <f t="shared" ref="O2489:O2490" si="3175">N2489*40/1000</f>
        <v>1.9611254161688355E-2</v>
      </c>
      <c r="P2489" s="19">
        <f t="shared" ref="P2489:P2490" si="3176">M2489+O2489</f>
        <v>4.0858550111513223E-2</v>
      </c>
      <c r="Q2489" s="19">
        <f t="shared" ref="Q2489:Q2490" si="3177">L2489*0.48</f>
        <v>0.2549675513978984</v>
      </c>
      <c r="R2489" s="19">
        <f t="shared" ref="R2489:R2490" si="3178">N2489*0.39</f>
        <v>0.19120972807646147</v>
      </c>
      <c r="S2489" s="19">
        <f t="shared" ref="S2489:S2490" si="3179">R2489+Q2489</f>
        <v>0.44617727947435987</v>
      </c>
      <c r="T2489" s="19">
        <f t="shared" ref="T2489:T2490" si="3180">S2489*40/1000</f>
        <v>1.7847091178974397E-2</v>
      </c>
      <c r="U2489" s="21">
        <f t="shared" ref="U2489:U2490" si="3181">(L2489+N2489)</f>
        <v>1.0214637527878305</v>
      </c>
    </row>
    <row r="2490" spans="1:21" ht="16" hidden="1" thickBot="1" x14ac:dyDescent="0.25">
      <c r="A2490" s="49">
        <v>2017</v>
      </c>
      <c r="B2490" s="15" t="s">
        <v>49</v>
      </c>
      <c r="C2490" s="16" t="s">
        <v>22</v>
      </c>
      <c r="D2490" s="16" t="str">
        <f>A2490&amp;"_"&amp;B2490&amp;"_"&amp;C2490</f>
        <v>2017_2017 Sample Plot # 07_Avi</v>
      </c>
      <c r="E2490" s="17">
        <v>2.1</v>
      </c>
      <c r="F2490" s="17">
        <f t="shared" si="3069"/>
        <v>0.72</v>
      </c>
      <c r="G2490" s="18">
        <v>72</v>
      </c>
      <c r="H2490" s="19">
        <f t="shared" si="3082"/>
        <v>0.95</v>
      </c>
      <c r="I2490" s="20">
        <f t="shared" si="3070"/>
        <v>95</v>
      </c>
      <c r="J2490" s="19">
        <v>298.49</v>
      </c>
      <c r="K2490" s="19">
        <f t="shared" si="3171"/>
        <v>0.15232851531813418</v>
      </c>
      <c r="L2490" s="19">
        <f t="shared" si="3172"/>
        <v>1.42013135180945</v>
      </c>
      <c r="M2490" s="19">
        <f t="shared" si="3173"/>
        <v>5.6805254072378006E-2</v>
      </c>
      <c r="N2490" s="19">
        <f t="shared" si="3174"/>
        <v>1.3107812377201224</v>
      </c>
      <c r="O2490" s="19">
        <f t="shared" si="3175"/>
        <v>5.2431249508804893E-2</v>
      </c>
      <c r="P2490" s="19">
        <f t="shared" si="3176"/>
        <v>0.10923650358118289</v>
      </c>
      <c r="Q2490" s="19">
        <f t="shared" si="3177"/>
        <v>0.68166304886853601</v>
      </c>
      <c r="R2490" s="19">
        <f t="shared" si="3178"/>
        <v>0.51120468271084774</v>
      </c>
      <c r="S2490" s="19">
        <f t="shared" si="3179"/>
        <v>1.1928677315793839</v>
      </c>
      <c r="T2490" s="19">
        <f t="shared" si="3180"/>
        <v>4.7714709263175351E-2</v>
      </c>
      <c r="U2490" s="21">
        <f t="shared" si="3181"/>
        <v>2.7309125895295727</v>
      </c>
    </row>
    <row r="2491" spans="1:21" ht="16" hidden="1" thickBot="1" x14ac:dyDescent="0.25">
      <c r="A2491" s="49"/>
      <c r="B2491" s="15"/>
      <c r="C2491" s="16"/>
      <c r="D2491" s="16"/>
      <c r="E2491" s="17"/>
      <c r="F2491" s="17"/>
      <c r="G2491" s="18"/>
      <c r="H2491" s="19"/>
      <c r="I2491" s="20"/>
      <c r="J2491" s="19"/>
      <c r="K2491" s="19"/>
      <c r="L2491" s="19"/>
      <c r="M2491" s="19"/>
      <c r="N2491" s="19"/>
      <c r="O2491" s="19"/>
      <c r="P2491" s="19"/>
      <c r="Q2491" s="19"/>
      <c r="R2491" s="19"/>
      <c r="S2491" s="19"/>
      <c r="T2491" s="19"/>
      <c r="U2491" s="21"/>
    </row>
    <row r="2492" spans="1:21" ht="16" hidden="1" thickBot="1" x14ac:dyDescent="0.25">
      <c r="A2492" s="49">
        <v>2017</v>
      </c>
      <c r="B2492" s="15" t="s">
        <v>49</v>
      </c>
      <c r="C2492" s="16" t="s">
        <v>22</v>
      </c>
      <c r="D2492" s="16" t="str">
        <f>A2492&amp;"_"&amp;B2492&amp;"_"&amp;C2492</f>
        <v>2017_2017 Sample Plot # 07_Avi</v>
      </c>
      <c r="E2492" s="17">
        <v>2.2000000000000002</v>
      </c>
      <c r="F2492" s="17">
        <f t="shared" si="3069"/>
        <v>1.34</v>
      </c>
      <c r="G2492" s="18">
        <v>134</v>
      </c>
      <c r="H2492" s="19">
        <f t="shared" si="3082"/>
        <v>0.52999999999999992</v>
      </c>
      <c r="I2492" s="20">
        <f t="shared" si="3070"/>
        <v>52.999999999999993</v>
      </c>
      <c r="J2492" s="19">
        <v>166.52599999999998</v>
      </c>
      <c r="K2492" s="19">
        <f>2.14*(LOG(H2492,10))+0.2</f>
        <v>-0.39004963905431161</v>
      </c>
      <c r="L2492" s="19">
        <f t="shared" ref="L2492" si="3182">10^K2492</f>
        <v>0.40733371765436388</v>
      </c>
      <c r="M2492" s="19">
        <f t="shared" ref="M2492" si="3183">L2492*40/1000</f>
        <v>1.6293348706174555E-2</v>
      </c>
      <c r="N2492" s="19">
        <f t="shared" ref="N2492" si="3184">0.923*L2492</f>
        <v>0.3759690213949779</v>
      </c>
      <c r="O2492" s="19">
        <f t="shared" ref="O2492" si="3185">N2492*40/1000</f>
        <v>1.5038760855799116E-2</v>
      </c>
      <c r="P2492" s="19">
        <f t="shared" ref="P2492" si="3186">M2492+O2492</f>
        <v>3.1332109561973673E-2</v>
      </c>
      <c r="Q2492" s="19">
        <f t="shared" ref="Q2492" si="3187">L2492*0.48</f>
        <v>0.19552018447409467</v>
      </c>
      <c r="R2492" s="19">
        <f t="shared" ref="R2492" si="3188">N2492*0.39</f>
        <v>0.14662791834404137</v>
      </c>
      <c r="S2492" s="19">
        <f t="shared" ref="S2492" si="3189">R2492+Q2492</f>
        <v>0.34214810281813601</v>
      </c>
      <c r="T2492" s="19">
        <f t="shared" ref="T2492" si="3190">S2492*40/1000</f>
        <v>1.3685924112725442E-2</v>
      </c>
      <c r="U2492" s="21">
        <f t="shared" ref="U2492" si="3191">(L2492+N2492)</f>
        <v>0.78330273904934178</v>
      </c>
    </row>
    <row r="2493" spans="1:21" ht="16" hidden="1" thickBot="1" x14ac:dyDescent="0.25">
      <c r="A2493" s="49"/>
      <c r="B2493" s="15"/>
      <c r="C2493" s="16"/>
      <c r="D2493" s="16"/>
      <c r="E2493" s="17"/>
      <c r="F2493" s="17"/>
      <c r="G2493" s="18"/>
      <c r="H2493" s="19"/>
      <c r="I2493" s="20"/>
      <c r="J2493" s="19"/>
      <c r="K2493" s="19"/>
      <c r="L2493" s="19"/>
      <c r="M2493" s="19"/>
      <c r="N2493" s="19"/>
      <c r="O2493" s="19"/>
      <c r="P2493" s="19"/>
      <c r="Q2493" s="19"/>
      <c r="R2493" s="19"/>
      <c r="S2493" s="19"/>
      <c r="T2493" s="19"/>
      <c r="U2493" s="21"/>
    </row>
    <row r="2494" spans="1:21" ht="16" hidden="1" thickBot="1" x14ac:dyDescent="0.25">
      <c r="A2494" s="49">
        <v>2017</v>
      </c>
      <c r="B2494" s="15" t="s">
        <v>49</v>
      </c>
      <c r="C2494" s="16" t="s">
        <v>22</v>
      </c>
      <c r="D2494" s="16" t="str">
        <f>A2494&amp;"_"&amp;B2494&amp;"_"&amp;C2494</f>
        <v>2017_2017 Sample Plot # 07_Avi</v>
      </c>
      <c r="E2494" s="17">
        <v>1.2</v>
      </c>
      <c r="F2494" s="17">
        <f t="shared" si="3069"/>
        <v>1.1299999999999999</v>
      </c>
      <c r="G2494" s="18">
        <v>113</v>
      </c>
      <c r="H2494" s="19">
        <f t="shared" si="3082"/>
        <v>1.3</v>
      </c>
      <c r="I2494" s="20">
        <f t="shared" si="3070"/>
        <v>130</v>
      </c>
      <c r="J2494" s="19">
        <v>408.46</v>
      </c>
      <c r="K2494" s="19">
        <f t="shared" ref="K2494:K2495" si="3192">2.14*(LOG(H2494,10))+0.2</f>
        <v>0.44383877393663074</v>
      </c>
      <c r="L2494" s="19">
        <f t="shared" ref="L2494:L2495" si="3193">10^K2494</f>
        <v>2.778681527616873</v>
      </c>
      <c r="M2494" s="19">
        <f t="shared" ref="M2494:M2495" si="3194">L2494*40/1000</f>
        <v>0.11114726110467492</v>
      </c>
      <c r="N2494" s="19">
        <f t="shared" ref="N2494:N2495" si="3195">0.923*L2494</f>
        <v>2.5647230499903739</v>
      </c>
      <c r="O2494" s="19">
        <f t="shared" ref="O2494:O2495" si="3196">N2494*40/1000</f>
        <v>0.10258892199961496</v>
      </c>
      <c r="P2494" s="19">
        <f t="shared" ref="P2494:P2495" si="3197">M2494+O2494</f>
        <v>0.21373618310428988</v>
      </c>
      <c r="Q2494" s="19">
        <f t="shared" ref="Q2494:Q2495" si="3198">L2494*0.48</f>
        <v>1.333767133256099</v>
      </c>
      <c r="R2494" s="19">
        <f t="shared" ref="R2494:R2495" si="3199">N2494*0.39</f>
        <v>1.0002419894962458</v>
      </c>
      <c r="S2494" s="19">
        <f t="shared" ref="S2494:S2495" si="3200">R2494+Q2494</f>
        <v>2.3340091227523447</v>
      </c>
      <c r="T2494" s="19">
        <f t="shared" ref="T2494:T2495" si="3201">S2494*40/1000</f>
        <v>9.3360364910093793E-2</v>
      </c>
      <c r="U2494" s="21">
        <f t="shared" ref="U2494:U2495" si="3202">(L2494+N2494)</f>
        <v>5.343404577607247</v>
      </c>
    </row>
    <row r="2495" spans="1:21" ht="16" hidden="1" thickBot="1" x14ac:dyDescent="0.25">
      <c r="A2495" s="49">
        <v>2017</v>
      </c>
      <c r="B2495" s="15" t="s">
        <v>49</v>
      </c>
      <c r="C2495" s="16" t="s">
        <v>22</v>
      </c>
      <c r="D2495" s="16" t="str">
        <f>A2495&amp;"_"&amp;B2495&amp;"_"&amp;C2495</f>
        <v>2017_2017 Sample Plot # 07_Avi</v>
      </c>
      <c r="E2495" s="17">
        <v>1.9</v>
      </c>
      <c r="F2495" s="17">
        <f t="shared" si="3069"/>
        <v>1.3</v>
      </c>
      <c r="G2495" s="18">
        <v>130</v>
      </c>
      <c r="H2495" s="19">
        <f t="shared" si="3082"/>
        <v>0.62</v>
      </c>
      <c r="I2495" s="20">
        <f t="shared" si="3070"/>
        <v>62</v>
      </c>
      <c r="J2495" s="19">
        <v>194.804</v>
      </c>
      <c r="K2495" s="19">
        <f t="shared" si="3192"/>
        <v>-0.24428178447373666</v>
      </c>
      <c r="L2495" s="19">
        <f t="shared" si="3193"/>
        <v>0.56979445102921722</v>
      </c>
      <c r="M2495" s="19">
        <f t="shared" si="3194"/>
        <v>2.2791778041168692E-2</v>
      </c>
      <c r="N2495" s="19">
        <f t="shared" si="3195"/>
        <v>0.52592027829996757</v>
      </c>
      <c r="O2495" s="19">
        <f t="shared" si="3196"/>
        <v>2.1036811131998703E-2</v>
      </c>
      <c r="P2495" s="19">
        <f t="shared" si="3197"/>
        <v>4.3828589173167398E-2</v>
      </c>
      <c r="Q2495" s="19">
        <f t="shared" si="3198"/>
        <v>0.27350133649402425</v>
      </c>
      <c r="R2495" s="19">
        <f t="shared" si="3199"/>
        <v>0.20510890853698735</v>
      </c>
      <c r="S2495" s="19">
        <f t="shared" si="3200"/>
        <v>0.47861024503101157</v>
      </c>
      <c r="T2495" s="19">
        <f t="shared" si="3201"/>
        <v>1.9144409801240464E-2</v>
      </c>
      <c r="U2495" s="21">
        <f t="shared" si="3202"/>
        <v>1.0957147293291847</v>
      </c>
    </row>
    <row r="2496" spans="1:21" ht="16" hidden="1" thickBot="1" x14ac:dyDescent="0.25">
      <c r="A2496" s="49"/>
      <c r="B2496" s="15"/>
      <c r="C2496" s="16"/>
      <c r="D2496" s="16"/>
      <c r="E2496" s="17"/>
      <c r="F2496" s="17"/>
      <c r="G2496" s="18"/>
      <c r="H2496" s="19"/>
      <c r="I2496" s="20"/>
      <c r="J2496" s="19"/>
      <c r="K2496" s="19"/>
      <c r="L2496" s="19"/>
      <c r="M2496" s="19"/>
      <c r="N2496" s="19"/>
      <c r="O2496" s="19"/>
      <c r="P2496" s="19"/>
      <c r="Q2496" s="19"/>
      <c r="R2496" s="19"/>
      <c r="S2496" s="19"/>
      <c r="T2496" s="19"/>
      <c r="U2496" s="21"/>
    </row>
    <row r="2497" spans="1:21" ht="16" hidden="1" thickBot="1" x14ac:dyDescent="0.25">
      <c r="A2497" s="49">
        <v>2017</v>
      </c>
      <c r="B2497" s="15" t="s">
        <v>49</v>
      </c>
      <c r="C2497" s="16" t="s">
        <v>22</v>
      </c>
      <c r="D2497" s="16" t="str">
        <f>A2497&amp;"_"&amp;B2497&amp;"_"&amp;C2497</f>
        <v>2017_2017 Sample Plot # 07_Avi</v>
      </c>
      <c r="E2497" s="17">
        <v>1.2</v>
      </c>
      <c r="F2497" s="17">
        <f t="shared" si="3069"/>
        <v>1.23</v>
      </c>
      <c r="G2497" s="18">
        <v>123</v>
      </c>
      <c r="H2497" s="19">
        <f t="shared" si="3082"/>
        <v>0.62</v>
      </c>
      <c r="I2497" s="20">
        <f t="shared" si="3070"/>
        <v>62</v>
      </c>
      <c r="J2497" s="19">
        <v>194.804</v>
      </c>
      <c r="K2497" s="19">
        <f t="shared" ref="K2497:K2500" si="3203">2.14*(LOG(H2497,10))+0.2</f>
        <v>-0.24428178447373666</v>
      </c>
      <c r="L2497" s="19">
        <f t="shared" ref="L2497:L2500" si="3204">10^K2497</f>
        <v>0.56979445102921722</v>
      </c>
      <c r="M2497" s="19">
        <f t="shared" ref="M2497:M2500" si="3205">L2497*40/1000</f>
        <v>2.2791778041168692E-2</v>
      </c>
      <c r="N2497" s="19">
        <f t="shared" ref="N2497:N2500" si="3206">0.923*L2497</f>
        <v>0.52592027829996757</v>
      </c>
      <c r="O2497" s="19">
        <f t="shared" ref="O2497:O2500" si="3207">N2497*40/1000</f>
        <v>2.1036811131998703E-2</v>
      </c>
      <c r="P2497" s="19">
        <f t="shared" ref="P2497:P2500" si="3208">M2497+O2497</f>
        <v>4.3828589173167398E-2</v>
      </c>
      <c r="Q2497" s="19">
        <f t="shared" ref="Q2497:Q2500" si="3209">L2497*0.48</f>
        <v>0.27350133649402425</v>
      </c>
      <c r="R2497" s="19">
        <f t="shared" ref="R2497:R2500" si="3210">N2497*0.39</f>
        <v>0.20510890853698735</v>
      </c>
      <c r="S2497" s="19">
        <f t="shared" ref="S2497:S2500" si="3211">R2497+Q2497</f>
        <v>0.47861024503101157</v>
      </c>
      <c r="T2497" s="19">
        <f t="shared" ref="T2497:T2500" si="3212">S2497*40/1000</f>
        <v>1.9144409801240464E-2</v>
      </c>
      <c r="U2497" s="21">
        <f t="shared" ref="U2497:U2500" si="3213">(L2497+N2497)</f>
        <v>1.0957147293291847</v>
      </c>
    </row>
    <row r="2498" spans="1:21" ht="16" hidden="1" thickBot="1" x14ac:dyDescent="0.25">
      <c r="A2498" s="49">
        <v>2017</v>
      </c>
      <c r="B2498" s="15" t="s">
        <v>49</v>
      </c>
      <c r="C2498" s="16" t="s">
        <v>22</v>
      </c>
      <c r="D2498" s="16" t="str">
        <f>A2498&amp;"_"&amp;B2498&amp;"_"&amp;C2498</f>
        <v>2017_2017 Sample Plot # 07_Avi</v>
      </c>
      <c r="E2498" s="17">
        <v>1.4</v>
      </c>
      <c r="F2498" s="17">
        <f t="shared" si="3069"/>
        <v>1.23</v>
      </c>
      <c r="G2498" s="18">
        <v>123</v>
      </c>
      <c r="H2498" s="19">
        <f t="shared" si="3082"/>
        <v>1.1000000000000001</v>
      </c>
      <c r="I2498" s="20">
        <f t="shared" si="3070"/>
        <v>110</v>
      </c>
      <c r="J2498" s="19">
        <v>345.62</v>
      </c>
      <c r="K2498" s="19">
        <f t="shared" si="3203"/>
        <v>0.28858034623860168</v>
      </c>
      <c r="L2498" s="19">
        <f t="shared" si="3204"/>
        <v>1.9434812104687251</v>
      </c>
      <c r="M2498" s="19">
        <f t="shared" si="3205"/>
        <v>7.7739248418749005E-2</v>
      </c>
      <c r="N2498" s="19">
        <f t="shared" si="3206"/>
        <v>1.7938331572626334</v>
      </c>
      <c r="O2498" s="19">
        <f t="shared" si="3207"/>
        <v>7.1753326290505334E-2</v>
      </c>
      <c r="P2498" s="19">
        <f t="shared" si="3208"/>
        <v>0.14949257470925434</v>
      </c>
      <c r="Q2498" s="19">
        <f t="shared" si="3209"/>
        <v>0.932870981024988</v>
      </c>
      <c r="R2498" s="19">
        <f t="shared" si="3210"/>
        <v>0.69959493133242701</v>
      </c>
      <c r="S2498" s="19">
        <f t="shared" si="3211"/>
        <v>1.632465912357415</v>
      </c>
      <c r="T2498" s="19">
        <f t="shared" si="3212"/>
        <v>6.5298636494296597E-2</v>
      </c>
      <c r="U2498" s="21">
        <f t="shared" si="3213"/>
        <v>3.7373143677313587</v>
      </c>
    </row>
    <row r="2499" spans="1:21" ht="16" hidden="1" thickBot="1" x14ac:dyDescent="0.25">
      <c r="A2499" s="49">
        <v>2017</v>
      </c>
      <c r="B2499" s="15" t="s">
        <v>49</v>
      </c>
      <c r="C2499" s="16" t="s">
        <v>22</v>
      </c>
      <c r="D2499" s="16" t="str">
        <f>A2499&amp;"_"&amp;B2499&amp;"_"&amp;C2499</f>
        <v>2017_2017 Sample Plot # 07_Avi</v>
      </c>
      <c r="E2499" s="17">
        <v>1.3</v>
      </c>
      <c r="F2499" s="17">
        <f t="shared" si="3069"/>
        <v>1.05</v>
      </c>
      <c r="G2499" s="18">
        <v>105</v>
      </c>
      <c r="H2499" s="19">
        <f t="shared" si="3082"/>
        <v>0.4</v>
      </c>
      <c r="I2499" s="20">
        <f t="shared" si="3070"/>
        <v>40</v>
      </c>
      <c r="J2499" s="19">
        <v>125.67999999999999</v>
      </c>
      <c r="K2499" s="19">
        <f t="shared" si="3203"/>
        <v>-0.6515916185581605</v>
      </c>
      <c r="L2499" s="19">
        <f t="shared" si="3204"/>
        <v>0.22305316059538585</v>
      </c>
      <c r="M2499" s="19">
        <f t="shared" si="3205"/>
        <v>8.9221264238154348E-3</v>
      </c>
      <c r="N2499" s="19">
        <f t="shared" si="3206"/>
        <v>0.20587806722954116</v>
      </c>
      <c r="O2499" s="19">
        <f t="shared" si="3207"/>
        <v>8.2351226891816467E-3</v>
      </c>
      <c r="P2499" s="19">
        <f t="shared" si="3208"/>
        <v>1.7157249112997083E-2</v>
      </c>
      <c r="Q2499" s="19">
        <f t="shared" si="3209"/>
        <v>0.10706551708578521</v>
      </c>
      <c r="R2499" s="19">
        <f t="shared" si="3210"/>
        <v>8.0292446219521058E-2</v>
      </c>
      <c r="S2499" s="19">
        <f t="shared" si="3211"/>
        <v>0.18735796330530627</v>
      </c>
      <c r="T2499" s="19">
        <f t="shared" si="3212"/>
        <v>7.4943185322122506E-3</v>
      </c>
      <c r="U2499" s="21">
        <f t="shared" si="3213"/>
        <v>0.42893122782492699</v>
      </c>
    </row>
    <row r="2500" spans="1:21" ht="16" hidden="1" thickBot="1" x14ac:dyDescent="0.25">
      <c r="A2500" s="49">
        <v>2017</v>
      </c>
      <c r="B2500" s="15" t="s">
        <v>49</v>
      </c>
      <c r="C2500" s="16" t="s">
        <v>22</v>
      </c>
      <c r="D2500" s="16" t="str">
        <f>A2500&amp;"_"&amp;B2500&amp;"_"&amp;C2500</f>
        <v>2017_2017 Sample Plot # 07_Avi</v>
      </c>
      <c r="E2500" s="17">
        <v>1.7</v>
      </c>
      <c r="F2500" s="17">
        <f t="shared" si="3069"/>
        <v>0.94</v>
      </c>
      <c r="G2500" s="18">
        <v>94</v>
      </c>
      <c r="H2500" s="19">
        <f t="shared" si="3082"/>
        <v>0.9</v>
      </c>
      <c r="I2500" s="20">
        <f t="shared" si="3070"/>
        <v>90</v>
      </c>
      <c r="J2500" s="19">
        <v>282.77999999999997</v>
      </c>
      <c r="K2500" s="19">
        <f t="shared" si="3203"/>
        <v>0.10207897020015526</v>
      </c>
      <c r="L2500" s="19">
        <f t="shared" si="3204"/>
        <v>1.2649663424809117</v>
      </c>
      <c r="M2500" s="19">
        <f t="shared" si="3205"/>
        <v>5.0598653699236468E-2</v>
      </c>
      <c r="N2500" s="19">
        <f t="shared" si="3206"/>
        <v>1.1675639341098816</v>
      </c>
      <c r="O2500" s="19">
        <f t="shared" si="3207"/>
        <v>4.6702557364395263E-2</v>
      </c>
      <c r="P2500" s="19">
        <f t="shared" si="3208"/>
        <v>9.7301211063631737E-2</v>
      </c>
      <c r="Q2500" s="19">
        <f t="shared" si="3209"/>
        <v>0.60718384439083761</v>
      </c>
      <c r="R2500" s="19">
        <f t="shared" si="3210"/>
        <v>0.45534993430285381</v>
      </c>
      <c r="S2500" s="19">
        <f t="shared" si="3211"/>
        <v>1.0625337786936915</v>
      </c>
      <c r="T2500" s="19">
        <f t="shared" si="3212"/>
        <v>4.2501351147747654E-2</v>
      </c>
      <c r="U2500" s="21">
        <f t="shared" si="3213"/>
        <v>2.4325302765907932</v>
      </c>
    </row>
    <row r="2501" spans="1:21" ht="16" hidden="1" thickBot="1" x14ac:dyDescent="0.25">
      <c r="A2501" s="49"/>
      <c r="B2501" s="15"/>
      <c r="C2501" s="16"/>
      <c r="D2501" s="16"/>
      <c r="E2501" s="17"/>
      <c r="F2501" s="17"/>
      <c r="G2501" s="18"/>
      <c r="H2501" s="19"/>
      <c r="I2501" s="20"/>
      <c r="J2501" s="19"/>
      <c r="K2501" s="19"/>
      <c r="L2501" s="19"/>
      <c r="M2501" s="19"/>
      <c r="N2501" s="19"/>
      <c r="O2501" s="19"/>
      <c r="P2501" s="19"/>
      <c r="Q2501" s="19"/>
      <c r="R2501" s="19"/>
      <c r="S2501" s="19"/>
      <c r="T2501" s="19"/>
      <c r="U2501" s="21"/>
    </row>
    <row r="2502" spans="1:21" ht="16" hidden="1" thickBot="1" x14ac:dyDescent="0.25">
      <c r="A2502" s="50">
        <v>2017</v>
      </c>
      <c r="B2502" s="24" t="s">
        <v>49</v>
      </c>
      <c r="C2502" s="25" t="s">
        <v>22</v>
      </c>
      <c r="D2502" s="25" t="str">
        <f>A2502&amp;"_"&amp;B2502&amp;"_"&amp;C2502</f>
        <v>2017_2017 Sample Plot # 07_Avi</v>
      </c>
      <c r="E2502" s="26">
        <v>1.7</v>
      </c>
      <c r="F2502" s="26">
        <f t="shared" si="3069"/>
        <v>0.9</v>
      </c>
      <c r="G2502" s="27">
        <v>90</v>
      </c>
      <c r="H2502" s="28">
        <f t="shared" si="3082"/>
        <v>0.7</v>
      </c>
      <c r="I2502" s="29">
        <f t="shared" si="3070"/>
        <v>70</v>
      </c>
      <c r="J2502" s="28">
        <v>219.94</v>
      </c>
      <c r="K2502" s="28">
        <f t="shared" ref="K2502:K2503" si="3214">2.14*(LOG(H2502,10))+0.2</f>
        <v>-0.13149019436949044</v>
      </c>
      <c r="L2502" s="28">
        <f t="shared" ref="L2502:L2503" si="3215">10^K2502</f>
        <v>0.73877094299630919</v>
      </c>
      <c r="M2502" s="28">
        <f t="shared" ref="M2502:M2503" si="3216">L2502*40/1000</f>
        <v>2.9550837719852369E-2</v>
      </c>
      <c r="N2502" s="28">
        <f t="shared" ref="N2502:N2503" si="3217">0.923*L2502</f>
        <v>0.68188558038559344</v>
      </c>
      <c r="O2502" s="28">
        <f t="shared" ref="O2502:O2503" si="3218">N2502*40/1000</f>
        <v>2.7275423215423734E-2</v>
      </c>
      <c r="P2502" s="28">
        <f t="shared" ref="P2502:P2503" si="3219">M2502+O2502</f>
        <v>5.6826260935276103E-2</v>
      </c>
      <c r="Q2502" s="28">
        <f t="shared" ref="Q2502:Q2503" si="3220">L2502*0.48</f>
        <v>0.35461005263822842</v>
      </c>
      <c r="R2502" s="28">
        <f t="shared" ref="R2502:R2503" si="3221">N2502*0.39</f>
        <v>0.26593537635038145</v>
      </c>
      <c r="S2502" s="28">
        <f t="shared" ref="S2502:S2503" si="3222">R2502+Q2502</f>
        <v>0.62054542898860987</v>
      </c>
      <c r="T2502" s="28">
        <f t="shared" ref="T2502:T2503" si="3223">S2502*40/1000</f>
        <v>2.4821817159544395E-2</v>
      </c>
      <c r="U2502" s="30">
        <f t="shared" ref="U2502:U2503" si="3224">(L2502+N2502)</f>
        <v>1.4206565233819026</v>
      </c>
    </row>
    <row r="2503" spans="1:21" ht="17" hidden="1" thickBot="1" x14ac:dyDescent="0.25">
      <c r="A2503" s="51">
        <v>2017</v>
      </c>
      <c r="B2503" s="32" t="s">
        <v>50</v>
      </c>
      <c r="C2503" s="52" t="s">
        <v>22</v>
      </c>
      <c r="D2503" s="33" t="str">
        <f>A2503&amp;"_"&amp;B2503&amp;"_"&amp;C2503</f>
        <v>2017_2017 Sample Plot # 08_Avi</v>
      </c>
      <c r="E2503" s="34">
        <v>2.1</v>
      </c>
      <c r="F2503" s="34">
        <f t="shared" si="3069"/>
        <v>1.1000000000000001</v>
      </c>
      <c r="G2503" s="35">
        <v>110</v>
      </c>
      <c r="H2503" s="36">
        <f t="shared" si="3082"/>
        <v>0.63</v>
      </c>
      <c r="I2503" s="22">
        <f t="shared" si="3070"/>
        <v>63</v>
      </c>
      <c r="J2503" s="36">
        <v>197.946</v>
      </c>
      <c r="K2503" s="36">
        <f t="shared" si="3214"/>
        <v>-0.22941122416933507</v>
      </c>
      <c r="L2503" s="36">
        <f t="shared" si="3215"/>
        <v>0.58964249587193851</v>
      </c>
      <c r="M2503" s="36">
        <f t="shared" si="3216"/>
        <v>2.358569983487754E-2</v>
      </c>
      <c r="N2503" s="36">
        <f t="shared" si="3217"/>
        <v>0.54424002368979929</v>
      </c>
      <c r="O2503" s="36">
        <f t="shared" si="3218"/>
        <v>2.176960094759197E-2</v>
      </c>
      <c r="P2503" s="36">
        <f t="shared" si="3219"/>
        <v>4.5355300782469507E-2</v>
      </c>
      <c r="Q2503" s="36">
        <f t="shared" si="3220"/>
        <v>0.28302839801853047</v>
      </c>
      <c r="R2503" s="36">
        <f t="shared" si="3221"/>
        <v>0.21225360923902173</v>
      </c>
      <c r="S2503" s="36">
        <f t="shared" si="3222"/>
        <v>0.49528200725755223</v>
      </c>
      <c r="T2503" s="36">
        <f t="shared" si="3223"/>
        <v>1.9811280290302088E-2</v>
      </c>
      <c r="U2503" s="37">
        <f t="shared" si="3224"/>
        <v>1.1338825195617379</v>
      </c>
    </row>
    <row r="2504" spans="1:21" ht="16" hidden="1" thickBot="1" x14ac:dyDescent="0.25">
      <c r="A2504" s="49"/>
      <c r="B2504" s="15"/>
      <c r="C2504" s="53"/>
      <c r="D2504" s="16"/>
      <c r="E2504" s="17"/>
      <c r="F2504" s="17"/>
      <c r="G2504" s="18"/>
      <c r="H2504" s="19"/>
      <c r="I2504" s="20"/>
      <c r="J2504" s="19"/>
      <c r="K2504" s="21"/>
      <c r="L2504" s="19"/>
      <c r="M2504" s="19"/>
      <c r="N2504" s="19"/>
      <c r="O2504" s="19"/>
      <c r="P2504" s="19"/>
      <c r="Q2504" s="19"/>
      <c r="R2504" s="19"/>
      <c r="S2504" s="19"/>
      <c r="T2504" s="19"/>
      <c r="U2504" s="21"/>
    </row>
    <row r="2505" spans="1:21" ht="17" hidden="1" thickBot="1" x14ac:dyDescent="0.25">
      <c r="A2505" s="49">
        <v>2017</v>
      </c>
      <c r="B2505" s="15" t="s">
        <v>50</v>
      </c>
      <c r="C2505" s="53" t="s">
        <v>22</v>
      </c>
      <c r="D2505" s="16" t="str">
        <f>A2505&amp;"_"&amp;B2505&amp;"_"&amp;C2505</f>
        <v>2017_2017 Sample Plot # 08_Avi</v>
      </c>
      <c r="E2505" s="17">
        <v>1.9</v>
      </c>
      <c r="F2505" s="17">
        <f t="shared" si="3069"/>
        <v>1.05</v>
      </c>
      <c r="G2505" s="18">
        <v>105</v>
      </c>
      <c r="H2505" s="19">
        <f t="shared" si="3082"/>
        <v>2.04</v>
      </c>
      <c r="I2505" s="20">
        <f t="shared" si="3070"/>
        <v>204</v>
      </c>
      <c r="J2505" s="19">
        <v>640.96799999999996</v>
      </c>
      <c r="K2505" s="19">
        <f>2.14*(LOG(H2505,10))+0.2</f>
        <v>0.86260855829142336</v>
      </c>
      <c r="L2505" s="19">
        <f t="shared" ref="L2505" si="3225">10^K2505</f>
        <v>7.2880032610400862</v>
      </c>
      <c r="M2505" s="19">
        <f t="shared" ref="M2505" si="3226">L2505*40/1000</f>
        <v>0.29152013044160346</v>
      </c>
      <c r="N2505" s="19">
        <f t="shared" ref="N2505" si="3227">0.923*L2505</f>
        <v>6.72682700994</v>
      </c>
      <c r="O2505" s="19">
        <f t="shared" ref="O2505" si="3228">N2505*40/1000</f>
        <v>0.26907308039759997</v>
      </c>
      <c r="P2505" s="19">
        <f t="shared" ref="P2505" si="3229">M2505+O2505</f>
        <v>0.56059321083920344</v>
      </c>
      <c r="Q2505" s="19">
        <f t="shared" ref="Q2505" si="3230">L2505*0.48</f>
        <v>3.4982415652992414</v>
      </c>
      <c r="R2505" s="19">
        <f t="shared" ref="R2505" si="3231">N2505*0.39</f>
        <v>2.6234625338766002</v>
      </c>
      <c r="S2505" s="19">
        <f t="shared" ref="S2505" si="3232">R2505+Q2505</f>
        <v>6.121704099175842</v>
      </c>
      <c r="T2505" s="19">
        <f t="shared" ref="T2505" si="3233">S2505*40/1000</f>
        <v>0.2448681639670337</v>
      </c>
      <c r="U2505" s="21">
        <f t="shared" ref="U2505" si="3234">(L2505+N2505)</f>
        <v>14.014830270980086</v>
      </c>
    </row>
    <row r="2506" spans="1:21" ht="16" hidden="1" thickBot="1" x14ac:dyDescent="0.25">
      <c r="A2506" s="49"/>
      <c r="B2506" s="15"/>
      <c r="C2506" s="53"/>
      <c r="D2506" s="16"/>
      <c r="E2506" s="17"/>
      <c r="F2506" s="17"/>
      <c r="G2506" s="18"/>
      <c r="H2506" s="19"/>
      <c r="I2506" s="20"/>
      <c r="J2506" s="19"/>
      <c r="K2506" s="21"/>
      <c r="L2506" s="19"/>
      <c r="M2506" s="19"/>
      <c r="N2506" s="19"/>
      <c r="O2506" s="19"/>
      <c r="P2506" s="19"/>
      <c r="Q2506" s="19"/>
      <c r="R2506" s="19"/>
      <c r="S2506" s="19"/>
      <c r="T2506" s="19"/>
      <c r="U2506" s="21"/>
    </row>
    <row r="2507" spans="1:21" ht="17" hidden="1" thickBot="1" x14ac:dyDescent="0.25">
      <c r="A2507" s="49">
        <v>2017</v>
      </c>
      <c r="B2507" s="15" t="s">
        <v>50</v>
      </c>
      <c r="C2507" s="53" t="s">
        <v>22</v>
      </c>
      <c r="D2507" s="16" t="str">
        <f>A2507&amp;"_"&amp;B2507&amp;"_"&amp;C2507</f>
        <v>2017_2017 Sample Plot # 08_Avi</v>
      </c>
      <c r="E2507" s="17">
        <v>1.6</v>
      </c>
      <c r="F2507" s="17">
        <f t="shared" si="3069"/>
        <v>0.95</v>
      </c>
      <c r="G2507" s="18">
        <v>95</v>
      </c>
      <c r="H2507" s="19">
        <f t="shared" si="3082"/>
        <v>0.7</v>
      </c>
      <c r="I2507" s="20">
        <f t="shared" si="3070"/>
        <v>70</v>
      </c>
      <c r="J2507" s="19">
        <v>219.94</v>
      </c>
      <c r="K2507" s="19">
        <f t="shared" ref="K2507:K2508" si="3235">2.14*(LOG(H2507,10))+0.2</f>
        <v>-0.13149019436949044</v>
      </c>
      <c r="L2507" s="19">
        <f t="shared" ref="L2507:L2508" si="3236">10^K2507</f>
        <v>0.73877094299630919</v>
      </c>
      <c r="M2507" s="19">
        <f t="shared" ref="M2507:M2508" si="3237">L2507*40/1000</f>
        <v>2.9550837719852369E-2</v>
      </c>
      <c r="N2507" s="19">
        <f t="shared" ref="N2507:N2508" si="3238">0.923*L2507</f>
        <v>0.68188558038559344</v>
      </c>
      <c r="O2507" s="19">
        <f t="shared" ref="O2507:O2568" si="3239">N2507*40/1000</f>
        <v>2.7275423215423734E-2</v>
      </c>
      <c r="P2507" s="19">
        <f t="shared" ref="P2507:P2568" si="3240">M2507+O2507</f>
        <v>5.6826260935276103E-2</v>
      </c>
      <c r="Q2507" s="19">
        <f t="shared" ref="Q2507:Q2508" si="3241">L2507*0.48</f>
        <v>0.35461005263822842</v>
      </c>
      <c r="R2507" s="19">
        <f t="shared" ref="R2507:R2568" si="3242">N2507*0.39</f>
        <v>0.26593537635038145</v>
      </c>
      <c r="S2507" s="19">
        <f t="shared" ref="S2507:S2568" si="3243">R2507+Q2507</f>
        <v>0.62054542898860987</v>
      </c>
      <c r="T2507" s="19">
        <f t="shared" ref="T2507:T2568" si="3244">S2507*40/1000</f>
        <v>2.4821817159544395E-2</v>
      </c>
      <c r="U2507" s="21">
        <f t="shared" ref="U2507:U2508" si="3245">(L2507+N2507)</f>
        <v>1.4206565233819026</v>
      </c>
    </row>
    <row r="2508" spans="1:21" ht="17" hidden="1" thickBot="1" x14ac:dyDescent="0.25">
      <c r="A2508" s="49">
        <v>2017</v>
      </c>
      <c r="B2508" s="15" t="s">
        <v>50</v>
      </c>
      <c r="C2508" s="53" t="s">
        <v>22</v>
      </c>
      <c r="D2508" s="16" t="str">
        <f>A2508&amp;"_"&amp;B2508&amp;"_"&amp;C2508</f>
        <v>2017_2017 Sample Plot # 08_Avi</v>
      </c>
      <c r="E2508" s="17">
        <v>1.4</v>
      </c>
      <c r="F2508" s="17">
        <f t="shared" si="3069"/>
        <v>0.94</v>
      </c>
      <c r="G2508" s="18">
        <v>94</v>
      </c>
      <c r="H2508" s="19">
        <f t="shared" si="3082"/>
        <v>1.46</v>
      </c>
      <c r="I2508" s="20">
        <f t="shared" si="3070"/>
        <v>146</v>
      </c>
      <c r="J2508" s="19">
        <v>458.73199999999997</v>
      </c>
      <c r="K2508" s="19">
        <f t="shared" si="3235"/>
        <v>0.55171511137869533</v>
      </c>
      <c r="L2508" s="19">
        <f t="shared" si="3236"/>
        <v>3.5621738518295145</v>
      </c>
      <c r="M2508" s="19">
        <f t="shared" si="3237"/>
        <v>0.14248695407318057</v>
      </c>
      <c r="N2508" s="19">
        <f t="shared" si="3238"/>
        <v>3.2878864652386421</v>
      </c>
      <c r="O2508" s="19">
        <f t="shared" si="3239"/>
        <v>0.13151545860954567</v>
      </c>
      <c r="P2508" s="19">
        <f t="shared" si="3240"/>
        <v>0.27400241268272624</v>
      </c>
      <c r="Q2508" s="19">
        <f t="shared" si="3241"/>
        <v>1.7098434488781669</v>
      </c>
      <c r="R2508" s="19">
        <f t="shared" si="3242"/>
        <v>1.2822757214430704</v>
      </c>
      <c r="S2508" s="19">
        <f t="shared" si="3243"/>
        <v>2.9921191703212373</v>
      </c>
      <c r="T2508" s="19">
        <f t="shared" si="3244"/>
        <v>0.11968476681284949</v>
      </c>
      <c r="U2508" s="21">
        <f t="shared" si="3245"/>
        <v>6.8500603170681567</v>
      </c>
    </row>
    <row r="2509" spans="1:21" ht="16" hidden="1" thickBot="1" x14ac:dyDescent="0.25">
      <c r="A2509" s="49"/>
      <c r="B2509" s="15"/>
      <c r="C2509" s="53"/>
      <c r="D2509" s="16"/>
      <c r="E2509" s="17"/>
      <c r="F2509" s="17"/>
      <c r="G2509" s="18"/>
      <c r="H2509" s="19"/>
      <c r="I2509" s="20"/>
      <c r="J2509" s="19"/>
      <c r="K2509" s="21"/>
      <c r="L2509" s="19"/>
      <c r="M2509" s="19"/>
      <c r="N2509" s="19"/>
      <c r="O2509" s="19"/>
      <c r="P2509" s="19"/>
      <c r="Q2509" s="19"/>
      <c r="R2509" s="19"/>
      <c r="S2509" s="19"/>
      <c r="T2509" s="19"/>
      <c r="U2509" s="21"/>
    </row>
    <row r="2510" spans="1:21" ht="16" hidden="1" thickBot="1" x14ac:dyDescent="0.25">
      <c r="A2510" s="49"/>
      <c r="B2510" s="15"/>
      <c r="C2510" s="53"/>
      <c r="D2510" s="16"/>
      <c r="E2510" s="17"/>
      <c r="F2510" s="17"/>
      <c r="G2510" s="18"/>
      <c r="H2510" s="19"/>
      <c r="I2510" s="20"/>
      <c r="J2510" s="19"/>
      <c r="K2510" s="19"/>
      <c r="L2510" s="19"/>
      <c r="M2510" s="19"/>
      <c r="N2510" s="19"/>
      <c r="O2510" s="19"/>
      <c r="P2510" s="19"/>
      <c r="Q2510" s="19"/>
      <c r="R2510" s="19"/>
      <c r="S2510" s="19"/>
      <c r="T2510" s="19"/>
      <c r="U2510" s="21"/>
    </row>
    <row r="2511" spans="1:21" ht="16" hidden="1" thickBot="1" x14ac:dyDescent="0.25">
      <c r="A2511" s="49"/>
      <c r="B2511" s="15"/>
      <c r="C2511" s="53"/>
      <c r="D2511" s="16"/>
      <c r="E2511" s="17"/>
      <c r="F2511" s="17"/>
      <c r="G2511" s="18"/>
      <c r="H2511" s="19"/>
      <c r="I2511" s="20"/>
      <c r="J2511" s="19"/>
      <c r="K2511" s="19"/>
      <c r="L2511" s="19"/>
      <c r="M2511" s="19"/>
      <c r="N2511" s="19"/>
      <c r="O2511" s="19"/>
      <c r="P2511" s="19"/>
      <c r="Q2511" s="19"/>
      <c r="R2511" s="19"/>
      <c r="S2511" s="19"/>
      <c r="T2511" s="19"/>
      <c r="U2511" s="21"/>
    </row>
    <row r="2512" spans="1:21" ht="16" hidden="1" thickBot="1" x14ac:dyDescent="0.25">
      <c r="A2512" s="49"/>
      <c r="B2512" s="15"/>
      <c r="C2512" s="53"/>
      <c r="D2512" s="16"/>
      <c r="E2512" s="17"/>
      <c r="F2512" s="17"/>
      <c r="G2512" s="18"/>
      <c r="H2512" s="19"/>
      <c r="I2512" s="20"/>
      <c r="J2512" s="19"/>
      <c r="K2512" s="19"/>
      <c r="L2512" s="19"/>
      <c r="M2512" s="19"/>
      <c r="N2512" s="19"/>
      <c r="O2512" s="19"/>
      <c r="P2512" s="19"/>
      <c r="Q2512" s="19"/>
      <c r="R2512" s="19"/>
      <c r="S2512" s="19"/>
      <c r="T2512" s="19"/>
      <c r="U2512" s="21"/>
    </row>
    <row r="2513" spans="1:21" ht="16" hidden="1" thickBot="1" x14ac:dyDescent="0.25">
      <c r="A2513" s="49"/>
      <c r="B2513" s="15"/>
      <c r="C2513" s="53"/>
      <c r="D2513" s="16"/>
      <c r="E2513" s="17"/>
      <c r="F2513" s="17"/>
      <c r="G2513" s="18"/>
      <c r="H2513" s="19"/>
      <c r="I2513" s="20"/>
      <c r="J2513" s="19"/>
      <c r="K2513" s="21"/>
      <c r="L2513" s="19"/>
      <c r="M2513" s="19"/>
      <c r="N2513" s="19"/>
      <c r="O2513" s="19"/>
      <c r="P2513" s="19"/>
      <c r="Q2513" s="19"/>
      <c r="R2513" s="19"/>
      <c r="S2513" s="19"/>
      <c r="T2513" s="19"/>
      <c r="U2513" s="21"/>
    </row>
    <row r="2514" spans="1:21" ht="16" hidden="1" thickBot="1" x14ac:dyDescent="0.25">
      <c r="A2514" s="49"/>
      <c r="B2514" s="15"/>
      <c r="C2514" s="53"/>
      <c r="D2514" s="16"/>
      <c r="E2514" s="17"/>
      <c r="F2514" s="17"/>
      <c r="G2514" s="18"/>
      <c r="H2514" s="19"/>
      <c r="I2514" s="20"/>
      <c r="J2514" s="19"/>
      <c r="K2514" s="19"/>
      <c r="L2514" s="19"/>
      <c r="M2514" s="19"/>
      <c r="N2514" s="19"/>
      <c r="O2514" s="19"/>
      <c r="P2514" s="19"/>
      <c r="Q2514" s="19"/>
      <c r="R2514" s="19"/>
      <c r="S2514" s="19"/>
      <c r="T2514" s="19"/>
      <c r="U2514" s="21"/>
    </row>
    <row r="2515" spans="1:21" ht="16" hidden="1" thickBot="1" x14ac:dyDescent="0.25">
      <c r="A2515" s="49"/>
      <c r="B2515" s="15"/>
      <c r="C2515" s="53"/>
      <c r="D2515" s="16"/>
      <c r="E2515" s="17"/>
      <c r="F2515" s="17"/>
      <c r="G2515" s="18"/>
      <c r="H2515" s="19"/>
      <c r="I2515" s="20"/>
      <c r="J2515" s="19"/>
      <c r="K2515" s="21"/>
      <c r="L2515" s="19"/>
      <c r="M2515" s="19"/>
      <c r="N2515" s="19"/>
      <c r="O2515" s="19"/>
      <c r="P2515" s="19"/>
      <c r="Q2515" s="19"/>
      <c r="R2515" s="19"/>
      <c r="S2515" s="19"/>
      <c r="T2515" s="19"/>
      <c r="U2515" s="21"/>
    </row>
    <row r="2516" spans="1:21" ht="16" hidden="1" thickBot="1" x14ac:dyDescent="0.25">
      <c r="A2516" s="49"/>
      <c r="B2516" s="15"/>
      <c r="C2516" s="53"/>
      <c r="D2516" s="16"/>
      <c r="E2516" s="17"/>
      <c r="F2516" s="17"/>
      <c r="G2516" s="18"/>
      <c r="H2516" s="19"/>
      <c r="I2516" s="20"/>
      <c r="J2516" s="19"/>
      <c r="K2516" s="19"/>
      <c r="L2516" s="19"/>
      <c r="M2516" s="19"/>
      <c r="N2516" s="19"/>
      <c r="O2516" s="19"/>
      <c r="P2516" s="19"/>
      <c r="Q2516" s="19"/>
      <c r="R2516" s="19"/>
      <c r="S2516" s="19"/>
      <c r="T2516" s="19"/>
      <c r="U2516" s="21"/>
    </row>
    <row r="2517" spans="1:21" ht="17" hidden="1" thickBot="1" x14ac:dyDescent="0.25">
      <c r="A2517" s="49">
        <v>2017</v>
      </c>
      <c r="B2517" s="15" t="s">
        <v>50</v>
      </c>
      <c r="C2517" s="53" t="s">
        <v>22</v>
      </c>
      <c r="D2517" s="16" t="str">
        <f>A2517&amp;"_"&amp;B2517&amp;"_"&amp;C2517</f>
        <v>2017_2017 Sample Plot # 08_Avi</v>
      </c>
      <c r="E2517" s="17">
        <v>1.1000000000000001</v>
      </c>
      <c r="F2517" s="17">
        <f t="shared" ref="F2517:F2579" si="3246">G2517/100</f>
        <v>1.03</v>
      </c>
      <c r="G2517" s="18">
        <v>103</v>
      </c>
      <c r="H2517" s="19">
        <f t="shared" si="3082"/>
        <v>0.9</v>
      </c>
      <c r="I2517" s="20">
        <f t="shared" ref="I2517:I2579" si="3247">J2517/3.142</f>
        <v>90</v>
      </c>
      <c r="J2517" s="19">
        <v>282.77999999999997</v>
      </c>
      <c r="K2517" s="19">
        <f>2.14*(LOG(H2517,10))+0.2</f>
        <v>0.10207897020015526</v>
      </c>
      <c r="L2517" s="19">
        <f t="shared" ref="L2517" si="3248">10^K2517</f>
        <v>1.2649663424809117</v>
      </c>
      <c r="M2517" s="19">
        <f t="shared" si="3095"/>
        <v>5.0598653699236468E-2</v>
      </c>
      <c r="N2517" s="19">
        <f t="shared" ref="N2517" si="3249">0.923*L2517</f>
        <v>1.1675639341098816</v>
      </c>
      <c r="O2517" s="19">
        <f t="shared" si="3239"/>
        <v>4.6702557364395263E-2</v>
      </c>
      <c r="P2517" s="19">
        <f t="shared" si="3240"/>
        <v>9.7301211063631737E-2</v>
      </c>
      <c r="Q2517" s="19">
        <f t="shared" si="3099"/>
        <v>0.60718384439083761</v>
      </c>
      <c r="R2517" s="19">
        <f t="shared" si="3242"/>
        <v>0.45534993430285381</v>
      </c>
      <c r="S2517" s="19">
        <f t="shared" si="3243"/>
        <v>1.0625337786936915</v>
      </c>
      <c r="T2517" s="19">
        <f t="shared" si="3244"/>
        <v>4.2501351147747654E-2</v>
      </c>
      <c r="U2517" s="21">
        <f t="shared" si="3103"/>
        <v>2.4325302765907932</v>
      </c>
    </row>
    <row r="2518" spans="1:21" ht="16" hidden="1" thickBot="1" x14ac:dyDescent="0.25">
      <c r="A2518" s="49"/>
      <c r="B2518" s="15"/>
      <c r="C2518" s="53"/>
      <c r="D2518" s="16"/>
      <c r="E2518" s="17"/>
      <c r="F2518" s="17"/>
      <c r="G2518" s="18"/>
      <c r="H2518" s="19"/>
      <c r="I2518" s="20"/>
      <c r="J2518" s="19"/>
      <c r="K2518" s="19"/>
      <c r="L2518" s="19"/>
      <c r="M2518" s="19"/>
      <c r="N2518" s="19"/>
      <c r="O2518" s="19"/>
      <c r="P2518" s="19"/>
      <c r="Q2518" s="19"/>
      <c r="R2518" s="19"/>
      <c r="S2518" s="19"/>
      <c r="T2518" s="19"/>
      <c r="U2518" s="21"/>
    </row>
    <row r="2519" spans="1:21" ht="16" hidden="1" thickBot="1" x14ac:dyDescent="0.25">
      <c r="A2519" s="49"/>
      <c r="B2519" s="15"/>
      <c r="C2519" s="53"/>
      <c r="D2519" s="16"/>
      <c r="E2519" s="17"/>
      <c r="F2519" s="17"/>
      <c r="G2519" s="18"/>
      <c r="H2519" s="19"/>
      <c r="I2519" s="20"/>
      <c r="J2519" s="19"/>
      <c r="K2519" s="21"/>
      <c r="L2519" s="19"/>
      <c r="M2519" s="19"/>
      <c r="N2519" s="19"/>
      <c r="O2519" s="19"/>
      <c r="P2519" s="19"/>
      <c r="Q2519" s="19"/>
      <c r="R2519" s="19"/>
      <c r="S2519" s="19"/>
      <c r="T2519" s="19"/>
      <c r="U2519" s="21"/>
    </row>
    <row r="2520" spans="1:21" ht="17" hidden="1" thickBot="1" x14ac:dyDescent="0.25">
      <c r="A2520" s="49">
        <v>2017</v>
      </c>
      <c r="B2520" s="15" t="s">
        <v>50</v>
      </c>
      <c r="C2520" s="53" t="s">
        <v>22</v>
      </c>
      <c r="D2520" s="16" t="str">
        <f>A2520&amp;"_"&amp;B2520&amp;"_"&amp;C2520</f>
        <v>2017_2017 Sample Plot # 08_Avi</v>
      </c>
      <c r="E2520" s="17">
        <v>1.8</v>
      </c>
      <c r="F2520" s="17">
        <f t="shared" si="3246"/>
        <v>1.34</v>
      </c>
      <c r="G2520" s="18">
        <v>134</v>
      </c>
      <c r="H2520" s="19">
        <f t="shared" si="3082"/>
        <v>1.34</v>
      </c>
      <c r="I2520" s="20">
        <f t="shared" si="3247"/>
        <v>134</v>
      </c>
      <c r="J2520" s="19">
        <v>421.02799999999996</v>
      </c>
      <c r="K2520" s="19">
        <f>2.14*(LOG(H2520,10))+0.2</f>
        <v>0.47200426850068838</v>
      </c>
      <c r="L2520" s="19">
        <f t="shared" ref="L2520" si="3250">10^K2520</f>
        <v>2.9648605297679951</v>
      </c>
      <c r="M2520" s="19">
        <f t="shared" si="3095"/>
        <v>0.11859442119071981</v>
      </c>
      <c r="N2520" s="19">
        <f t="shared" ref="N2520" si="3251">0.923*L2520</f>
        <v>2.7365662689758596</v>
      </c>
      <c r="O2520" s="19">
        <f t="shared" si="3239"/>
        <v>0.10946265075903439</v>
      </c>
      <c r="P2520" s="19">
        <f t="shared" si="3240"/>
        <v>0.22805707194975419</v>
      </c>
      <c r="Q2520" s="19">
        <f t="shared" si="3099"/>
        <v>1.4231330542886376</v>
      </c>
      <c r="R2520" s="19">
        <f t="shared" si="3242"/>
        <v>1.0672608449005854</v>
      </c>
      <c r="S2520" s="19">
        <f t="shared" si="3243"/>
        <v>2.4903938991892227</v>
      </c>
      <c r="T2520" s="19">
        <f t="shared" si="3244"/>
        <v>9.96157559675689E-2</v>
      </c>
      <c r="U2520" s="21">
        <f t="shared" si="3103"/>
        <v>5.7014267987438547</v>
      </c>
    </row>
    <row r="2521" spans="1:21" ht="16" hidden="1" thickBot="1" x14ac:dyDescent="0.25">
      <c r="A2521" s="49"/>
      <c r="B2521" s="15"/>
      <c r="C2521" s="53"/>
      <c r="D2521" s="16"/>
      <c r="E2521" s="17"/>
      <c r="F2521" s="17"/>
      <c r="G2521" s="18"/>
      <c r="H2521" s="19"/>
      <c r="I2521" s="20"/>
      <c r="J2521" s="19"/>
      <c r="K2521" s="21"/>
      <c r="L2521" s="19"/>
      <c r="M2521" s="19"/>
      <c r="N2521" s="19"/>
      <c r="O2521" s="19"/>
      <c r="P2521" s="19"/>
      <c r="Q2521" s="19"/>
      <c r="R2521" s="19"/>
      <c r="S2521" s="19"/>
      <c r="T2521" s="19"/>
      <c r="U2521" s="21"/>
    </row>
    <row r="2522" spans="1:21" ht="16" hidden="1" thickBot="1" x14ac:dyDescent="0.25">
      <c r="A2522" s="49"/>
      <c r="B2522" s="15"/>
      <c r="C2522" s="53"/>
      <c r="D2522" s="16"/>
      <c r="E2522" s="17"/>
      <c r="F2522" s="17"/>
      <c r="G2522" s="18"/>
      <c r="H2522" s="19"/>
      <c r="I2522" s="20"/>
      <c r="J2522" s="19"/>
      <c r="K2522" s="21"/>
      <c r="L2522" s="19"/>
      <c r="M2522" s="19"/>
      <c r="N2522" s="19"/>
      <c r="O2522" s="19"/>
      <c r="P2522" s="19"/>
      <c r="Q2522" s="19"/>
      <c r="R2522" s="19"/>
      <c r="S2522" s="19"/>
      <c r="T2522" s="19"/>
      <c r="U2522" s="21"/>
    </row>
    <row r="2523" spans="1:21" ht="17" hidden="1" thickBot="1" x14ac:dyDescent="0.25">
      <c r="A2523" s="49">
        <v>2017</v>
      </c>
      <c r="B2523" s="15" t="s">
        <v>50</v>
      </c>
      <c r="C2523" s="53" t="s">
        <v>22</v>
      </c>
      <c r="D2523" s="16" t="str">
        <f>A2523&amp;"_"&amp;B2523&amp;"_"&amp;C2523</f>
        <v>2017_2017 Sample Plot # 08_Avi</v>
      </c>
      <c r="E2523" s="17">
        <v>3.6</v>
      </c>
      <c r="F2523" s="17">
        <f t="shared" si="3246"/>
        <v>0.93</v>
      </c>
      <c r="G2523" s="18">
        <v>93</v>
      </c>
      <c r="H2523" s="19">
        <f t="shared" ref="H2523:H2584" si="3252">I2523/100</f>
        <v>0.7</v>
      </c>
      <c r="I2523" s="20">
        <f t="shared" si="3247"/>
        <v>70</v>
      </c>
      <c r="J2523" s="19">
        <v>219.94</v>
      </c>
      <c r="K2523" s="19">
        <f>2.14*(LOG(H2523,10))+0.2</f>
        <v>-0.13149019436949044</v>
      </c>
      <c r="L2523" s="19">
        <f t="shared" ref="L2523" si="3253">10^K2523</f>
        <v>0.73877094299630919</v>
      </c>
      <c r="M2523" s="19">
        <f t="shared" si="3095"/>
        <v>2.9550837719852369E-2</v>
      </c>
      <c r="N2523" s="19">
        <f t="shared" ref="N2523" si="3254">0.923*L2523</f>
        <v>0.68188558038559344</v>
      </c>
      <c r="O2523" s="19">
        <f t="shared" si="3239"/>
        <v>2.7275423215423734E-2</v>
      </c>
      <c r="P2523" s="19">
        <f t="shared" si="3240"/>
        <v>5.6826260935276103E-2</v>
      </c>
      <c r="Q2523" s="19">
        <f t="shared" si="3099"/>
        <v>0.35461005263822842</v>
      </c>
      <c r="R2523" s="19">
        <f t="shared" si="3242"/>
        <v>0.26593537635038145</v>
      </c>
      <c r="S2523" s="19">
        <f t="shared" si="3243"/>
        <v>0.62054542898860987</v>
      </c>
      <c r="T2523" s="19">
        <f t="shared" si="3244"/>
        <v>2.4821817159544395E-2</v>
      </c>
      <c r="U2523" s="21">
        <f t="shared" si="3103"/>
        <v>1.4206565233819026</v>
      </c>
    </row>
    <row r="2524" spans="1:21" ht="16" hidden="1" thickBot="1" x14ac:dyDescent="0.25">
      <c r="A2524" s="49"/>
      <c r="B2524" s="15"/>
      <c r="C2524" s="53"/>
      <c r="D2524" s="16"/>
      <c r="E2524" s="17"/>
      <c r="F2524" s="17"/>
      <c r="G2524" s="18"/>
      <c r="H2524" s="19"/>
      <c r="I2524" s="20"/>
      <c r="J2524" s="19"/>
      <c r="K2524" s="21"/>
      <c r="L2524" s="19"/>
      <c r="M2524" s="19"/>
      <c r="N2524" s="19"/>
      <c r="O2524" s="19"/>
      <c r="P2524" s="19"/>
      <c r="Q2524" s="19"/>
      <c r="R2524" s="19"/>
      <c r="S2524" s="19"/>
      <c r="T2524" s="19"/>
      <c r="U2524" s="21"/>
    </row>
    <row r="2525" spans="1:21" ht="17" hidden="1" thickBot="1" x14ac:dyDescent="0.25">
      <c r="A2525" s="49">
        <v>2017</v>
      </c>
      <c r="B2525" s="15" t="s">
        <v>50</v>
      </c>
      <c r="C2525" s="53" t="s">
        <v>22</v>
      </c>
      <c r="D2525" s="16" t="str">
        <f>A2525&amp;"_"&amp;B2525&amp;"_"&amp;C2525</f>
        <v>2017_2017 Sample Plot # 08_Avi</v>
      </c>
      <c r="E2525" s="17">
        <v>4.3</v>
      </c>
      <c r="F2525" s="17">
        <f t="shared" si="3246"/>
        <v>0.72</v>
      </c>
      <c r="G2525" s="18">
        <v>72</v>
      </c>
      <c r="H2525" s="19">
        <f t="shared" si="3252"/>
        <v>1.27</v>
      </c>
      <c r="I2525" s="20">
        <f t="shared" si="3247"/>
        <v>127</v>
      </c>
      <c r="J2525" s="19">
        <v>399.03399999999999</v>
      </c>
      <c r="K2525" s="19">
        <f t="shared" ref="K2525:K2526" si="3255">2.14*(LOG(H2525,10))+0.2</f>
        <v>0.42213996284574773</v>
      </c>
      <c r="L2525" s="19">
        <f t="shared" ref="L2525:L2526" si="3256">10^K2525</f>
        <v>2.6432604804414224</v>
      </c>
      <c r="M2525" s="19">
        <f t="shared" ref="M2525:M2526" si="3257">L2525*40/1000</f>
        <v>0.1057304192176569</v>
      </c>
      <c r="N2525" s="19">
        <f t="shared" ref="N2525:N2526" si="3258">0.923*L2525</f>
        <v>2.4397294234474329</v>
      </c>
      <c r="O2525" s="19">
        <f t="shared" ref="O2525:O2526" si="3259">N2525*40/1000</f>
        <v>9.7589176937897315E-2</v>
      </c>
      <c r="P2525" s="19">
        <f t="shared" ref="P2525:P2526" si="3260">M2525+O2525</f>
        <v>0.20331959615555423</v>
      </c>
      <c r="Q2525" s="19">
        <f t="shared" ref="Q2525:Q2526" si="3261">L2525*0.48</f>
        <v>1.2687650306118827</v>
      </c>
      <c r="R2525" s="19">
        <f t="shared" ref="R2525:R2526" si="3262">N2525*0.39</f>
        <v>0.95149447514449892</v>
      </c>
      <c r="S2525" s="19">
        <f t="shared" ref="S2525:S2526" si="3263">R2525+Q2525</f>
        <v>2.2202595057563816</v>
      </c>
      <c r="T2525" s="19">
        <f t="shared" ref="T2525:T2526" si="3264">S2525*40/1000</f>
        <v>8.8810380230255268E-2</v>
      </c>
      <c r="U2525" s="21">
        <f t="shared" ref="U2525:U2526" si="3265">(L2525+N2525)</f>
        <v>5.0829899038888549</v>
      </c>
    </row>
    <row r="2526" spans="1:21" ht="17" hidden="1" thickBot="1" x14ac:dyDescent="0.25">
      <c r="A2526" s="49">
        <v>2017</v>
      </c>
      <c r="B2526" s="15" t="s">
        <v>50</v>
      </c>
      <c r="C2526" s="53" t="s">
        <v>22</v>
      </c>
      <c r="D2526" s="16" t="str">
        <f>A2526&amp;"_"&amp;B2526&amp;"_"&amp;C2526</f>
        <v>2017_2017 Sample Plot # 08_Avi</v>
      </c>
      <c r="E2526" s="17">
        <v>1.8</v>
      </c>
      <c r="F2526" s="17">
        <f t="shared" si="3246"/>
        <v>0.82</v>
      </c>
      <c r="G2526" s="18">
        <v>82</v>
      </c>
      <c r="H2526" s="19">
        <f t="shared" si="3252"/>
        <v>0.98</v>
      </c>
      <c r="I2526" s="20">
        <f t="shared" si="3247"/>
        <v>98</v>
      </c>
      <c r="J2526" s="19">
        <v>307.916</v>
      </c>
      <c r="K2526" s="19">
        <f t="shared" si="3255"/>
        <v>0.18122380198193899</v>
      </c>
      <c r="L2526" s="19">
        <f t="shared" si="3256"/>
        <v>1.517832340035735</v>
      </c>
      <c r="M2526" s="19">
        <f t="shared" si="3257"/>
        <v>6.0713293601429401E-2</v>
      </c>
      <c r="N2526" s="19">
        <f t="shared" si="3258"/>
        <v>1.4009592498529835</v>
      </c>
      <c r="O2526" s="19">
        <f t="shared" si="3259"/>
        <v>5.6038369994119333E-2</v>
      </c>
      <c r="P2526" s="19">
        <f t="shared" si="3260"/>
        <v>0.11675166359554873</v>
      </c>
      <c r="Q2526" s="19">
        <f t="shared" si="3261"/>
        <v>0.72855952321715278</v>
      </c>
      <c r="R2526" s="19">
        <f t="shared" si="3262"/>
        <v>0.54637410744266357</v>
      </c>
      <c r="S2526" s="19">
        <f t="shared" si="3263"/>
        <v>1.2749336306598162</v>
      </c>
      <c r="T2526" s="19">
        <f t="shared" si="3264"/>
        <v>5.0997345226392654E-2</v>
      </c>
      <c r="U2526" s="21">
        <f t="shared" si="3265"/>
        <v>2.9187915898887185</v>
      </c>
    </row>
    <row r="2527" spans="1:21" ht="16" hidden="1" thickBot="1" x14ac:dyDescent="0.25">
      <c r="A2527" s="49"/>
      <c r="B2527" s="15"/>
      <c r="C2527" s="53"/>
      <c r="D2527" s="16"/>
      <c r="E2527" s="17"/>
      <c r="F2527" s="17"/>
      <c r="G2527" s="18"/>
      <c r="H2527" s="19"/>
      <c r="I2527" s="20"/>
      <c r="J2527" s="19"/>
      <c r="K2527" s="21"/>
      <c r="L2527" s="19"/>
      <c r="M2527" s="19"/>
      <c r="N2527" s="19"/>
      <c r="O2527" s="19"/>
      <c r="P2527" s="19"/>
      <c r="Q2527" s="19"/>
      <c r="R2527" s="19"/>
      <c r="S2527" s="19"/>
      <c r="T2527" s="19"/>
      <c r="U2527" s="21"/>
    </row>
    <row r="2528" spans="1:21" ht="17" hidden="1" thickBot="1" x14ac:dyDescent="0.25">
      <c r="A2528" s="49">
        <v>2017</v>
      </c>
      <c r="B2528" s="15" t="s">
        <v>50</v>
      </c>
      <c r="C2528" s="53" t="s">
        <v>22</v>
      </c>
      <c r="D2528" s="16" t="str">
        <f>A2528&amp;"_"&amp;B2528&amp;"_"&amp;C2528</f>
        <v>2017_2017 Sample Plot # 08_Avi</v>
      </c>
      <c r="E2528" s="17">
        <v>1.4</v>
      </c>
      <c r="F2528" s="17">
        <f t="shared" si="3246"/>
        <v>0.7</v>
      </c>
      <c r="G2528" s="18">
        <v>70</v>
      </c>
      <c r="H2528" s="19">
        <f t="shared" si="3252"/>
        <v>0.64</v>
      </c>
      <c r="I2528" s="20">
        <f t="shared" si="3247"/>
        <v>64</v>
      </c>
      <c r="J2528" s="19">
        <v>201.08799999999999</v>
      </c>
      <c r="K2528" s="19">
        <f>2.14*(LOG(H2528,10))+0.2</f>
        <v>-0.21477485567448135</v>
      </c>
      <c r="L2528" s="19">
        <f t="shared" ref="L2528" si="3266">10^K2528</f>
        <v>0.60985297160313745</v>
      </c>
      <c r="M2528" s="19">
        <f t="shared" ref="M2528" si="3267">L2528*40/1000</f>
        <v>2.43941188641255E-2</v>
      </c>
      <c r="N2528" s="19">
        <f t="shared" ref="N2528" si="3268">0.923*L2528</f>
        <v>0.56289429278969594</v>
      </c>
      <c r="O2528" s="19">
        <f t="shared" ref="O2528" si="3269">N2528*40/1000</f>
        <v>2.2515771711587838E-2</v>
      </c>
      <c r="P2528" s="19">
        <f t="shared" ref="P2528" si="3270">M2528+O2528</f>
        <v>4.6909890575713334E-2</v>
      </c>
      <c r="Q2528" s="19">
        <f t="shared" ref="Q2528" si="3271">L2528*0.48</f>
        <v>0.29272942636950594</v>
      </c>
      <c r="R2528" s="19">
        <f t="shared" ref="R2528" si="3272">N2528*0.39</f>
        <v>0.21952877418798142</v>
      </c>
      <c r="S2528" s="19">
        <f t="shared" ref="S2528" si="3273">R2528+Q2528</f>
        <v>0.51225820055748739</v>
      </c>
      <c r="T2528" s="19">
        <f t="shared" ref="T2528" si="3274">S2528*40/1000</f>
        <v>2.0490328022299494E-2</v>
      </c>
      <c r="U2528" s="21">
        <f t="shared" ref="U2528" si="3275">(L2528+N2528)</f>
        <v>1.1727472643928334</v>
      </c>
    </row>
    <row r="2529" spans="1:21" ht="16" hidden="1" thickBot="1" x14ac:dyDescent="0.25">
      <c r="A2529" s="49"/>
      <c r="B2529" s="15"/>
      <c r="C2529" s="53"/>
      <c r="D2529" s="16"/>
      <c r="E2529" s="17"/>
      <c r="F2529" s="17"/>
      <c r="G2529" s="18"/>
      <c r="H2529" s="19"/>
      <c r="I2529" s="20"/>
      <c r="J2529" s="19"/>
      <c r="K2529" s="19"/>
      <c r="L2529" s="19"/>
      <c r="M2529" s="19"/>
      <c r="N2529" s="19"/>
      <c r="O2529" s="19"/>
      <c r="P2529" s="19"/>
      <c r="Q2529" s="19"/>
      <c r="R2529" s="19"/>
      <c r="S2529" s="19"/>
      <c r="T2529" s="19"/>
      <c r="U2529" s="21"/>
    </row>
    <row r="2530" spans="1:21" ht="17" hidden="1" thickBot="1" x14ac:dyDescent="0.25">
      <c r="A2530" s="49">
        <v>2017</v>
      </c>
      <c r="B2530" s="15" t="s">
        <v>50</v>
      </c>
      <c r="C2530" s="53" t="s">
        <v>22</v>
      </c>
      <c r="D2530" s="16" t="str">
        <f>A2530&amp;"_"&amp;B2530&amp;"_"&amp;C2530</f>
        <v>2017_2017 Sample Plot # 08_Avi</v>
      </c>
      <c r="E2530" s="17">
        <v>5.0999999999999996</v>
      </c>
      <c r="F2530" s="17">
        <f t="shared" si="3246"/>
        <v>0.57999999999999996</v>
      </c>
      <c r="G2530" s="18">
        <v>58</v>
      </c>
      <c r="H2530" s="19">
        <f t="shared" si="3252"/>
        <v>0.63</v>
      </c>
      <c r="I2530" s="20">
        <f t="shared" si="3247"/>
        <v>63</v>
      </c>
      <c r="J2530" s="19">
        <v>197.946</v>
      </c>
      <c r="K2530" s="19">
        <f t="shared" ref="K2530:K2533" si="3276">2.14*(LOG(H2530,10))+0.2</f>
        <v>-0.22941122416933507</v>
      </c>
      <c r="L2530" s="19">
        <f t="shared" ref="L2530:L2533" si="3277">10^K2530</f>
        <v>0.58964249587193851</v>
      </c>
      <c r="M2530" s="19">
        <f t="shared" ref="M2530:M2533" si="3278">L2530*40/1000</f>
        <v>2.358569983487754E-2</v>
      </c>
      <c r="N2530" s="19">
        <f t="shared" ref="N2530:N2533" si="3279">0.923*L2530</f>
        <v>0.54424002368979929</v>
      </c>
      <c r="O2530" s="19">
        <f t="shared" ref="O2530:O2533" si="3280">N2530*40/1000</f>
        <v>2.176960094759197E-2</v>
      </c>
      <c r="P2530" s="19">
        <f t="shared" ref="P2530:P2533" si="3281">M2530+O2530</f>
        <v>4.5355300782469507E-2</v>
      </c>
      <c r="Q2530" s="19">
        <f t="shared" ref="Q2530:Q2533" si="3282">L2530*0.48</f>
        <v>0.28302839801853047</v>
      </c>
      <c r="R2530" s="19">
        <f t="shared" ref="R2530:R2533" si="3283">N2530*0.39</f>
        <v>0.21225360923902173</v>
      </c>
      <c r="S2530" s="19">
        <f t="shared" ref="S2530:S2533" si="3284">R2530+Q2530</f>
        <v>0.49528200725755223</v>
      </c>
      <c r="T2530" s="19">
        <f t="shared" ref="T2530:T2533" si="3285">S2530*40/1000</f>
        <v>1.9811280290302088E-2</v>
      </c>
      <c r="U2530" s="21">
        <f t="shared" ref="U2530:U2533" si="3286">(L2530+N2530)</f>
        <v>1.1338825195617379</v>
      </c>
    </row>
    <row r="2531" spans="1:21" ht="17" hidden="1" thickBot="1" x14ac:dyDescent="0.25">
      <c r="A2531" s="49">
        <v>2017</v>
      </c>
      <c r="B2531" s="15" t="s">
        <v>50</v>
      </c>
      <c r="C2531" s="53" t="s">
        <v>22</v>
      </c>
      <c r="D2531" s="16" t="str">
        <f>A2531&amp;"_"&amp;B2531&amp;"_"&amp;C2531</f>
        <v>2017_2017 Sample Plot # 08_Avi</v>
      </c>
      <c r="E2531" s="17">
        <v>1.1000000000000001</v>
      </c>
      <c r="F2531" s="17">
        <f t="shared" si="3246"/>
        <v>1.1299999999999999</v>
      </c>
      <c r="G2531" s="18">
        <v>113</v>
      </c>
      <c r="H2531" s="19">
        <f t="shared" si="3252"/>
        <v>1.45</v>
      </c>
      <c r="I2531" s="20">
        <f t="shared" si="3247"/>
        <v>145</v>
      </c>
      <c r="J2531" s="19">
        <v>455.59</v>
      </c>
      <c r="K2531" s="19">
        <f t="shared" si="3276"/>
        <v>0.54532752478284618</v>
      </c>
      <c r="L2531" s="19">
        <f t="shared" si="3277"/>
        <v>3.5101649453973018</v>
      </c>
      <c r="M2531" s="19">
        <f t="shared" si="3278"/>
        <v>0.14040659781589207</v>
      </c>
      <c r="N2531" s="19">
        <f t="shared" si="3279"/>
        <v>3.2398822446017097</v>
      </c>
      <c r="O2531" s="19">
        <f t="shared" si="3280"/>
        <v>0.1295952897840684</v>
      </c>
      <c r="P2531" s="19">
        <f t="shared" si="3281"/>
        <v>0.27000188759996047</v>
      </c>
      <c r="Q2531" s="19">
        <f t="shared" si="3282"/>
        <v>1.6848791737907047</v>
      </c>
      <c r="R2531" s="19">
        <f t="shared" si="3283"/>
        <v>1.2635540753946668</v>
      </c>
      <c r="S2531" s="19">
        <f t="shared" si="3284"/>
        <v>2.9484332491853715</v>
      </c>
      <c r="T2531" s="19">
        <f t="shared" si="3285"/>
        <v>0.11793732996741485</v>
      </c>
      <c r="U2531" s="21">
        <f t="shared" si="3286"/>
        <v>6.7500471899990115</v>
      </c>
    </row>
    <row r="2532" spans="1:21" ht="17" hidden="1" thickBot="1" x14ac:dyDescent="0.25">
      <c r="A2532" s="49">
        <v>2017</v>
      </c>
      <c r="B2532" s="15" t="s">
        <v>50</v>
      </c>
      <c r="C2532" s="53" t="s">
        <v>22</v>
      </c>
      <c r="D2532" s="16" t="str">
        <f>A2532&amp;"_"&amp;B2532&amp;"_"&amp;C2532</f>
        <v>2017_2017 Sample Plot # 08_Avi</v>
      </c>
      <c r="E2532" s="17">
        <v>3.2</v>
      </c>
      <c r="F2532" s="17">
        <f t="shared" si="3246"/>
        <v>1.42</v>
      </c>
      <c r="G2532" s="18">
        <v>142</v>
      </c>
      <c r="H2532" s="19">
        <f t="shared" si="3252"/>
        <v>0.73</v>
      </c>
      <c r="I2532" s="20">
        <f t="shared" si="3247"/>
        <v>73</v>
      </c>
      <c r="J2532" s="19">
        <v>229.36599999999999</v>
      </c>
      <c r="K2532" s="19">
        <f t="shared" si="3276"/>
        <v>-9.2489079342224334E-2</v>
      </c>
      <c r="L2532" s="19">
        <f t="shared" si="3277"/>
        <v>0.8081852512762997</v>
      </c>
      <c r="M2532" s="19">
        <f t="shared" si="3278"/>
        <v>3.2327410051051983E-2</v>
      </c>
      <c r="N2532" s="19">
        <f t="shared" si="3279"/>
        <v>0.74595498692802464</v>
      </c>
      <c r="O2532" s="19">
        <f t="shared" si="3280"/>
        <v>2.9838199477120988E-2</v>
      </c>
      <c r="P2532" s="19">
        <f t="shared" si="3281"/>
        <v>6.2165609528172974E-2</v>
      </c>
      <c r="Q2532" s="19">
        <f t="shared" si="3282"/>
        <v>0.38792892061262385</v>
      </c>
      <c r="R2532" s="19">
        <f t="shared" si="3283"/>
        <v>0.29092244490192964</v>
      </c>
      <c r="S2532" s="19">
        <f t="shared" si="3284"/>
        <v>0.6788513655145535</v>
      </c>
      <c r="T2532" s="19">
        <f t="shared" si="3285"/>
        <v>2.7154054620582142E-2</v>
      </c>
      <c r="U2532" s="21">
        <f t="shared" si="3286"/>
        <v>1.5541402382043243</v>
      </c>
    </row>
    <row r="2533" spans="1:21" ht="17" hidden="1" thickBot="1" x14ac:dyDescent="0.25">
      <c r="A2533" s="49">
        <v>2017</v>
      </c>
      <c r="B2533" s="15" t="s">
        <v>50</v>
      </c>
      <c r="C2533" s="53" t="s">
        <v>22</v>
      </c>
      <c r="D2533" s="16" t="str">
        <f>A2533&amp;"_"&amp;B2533&amp;"_"&amp;C2533</f>
        <v>2017_2017 Sample Plot # 08_Avi</v>
      </c>
      <c r="E2533" s="17">
        <v>1.7</v>
      </c>
      <c r="F2533" s="17">
        <f t="shared" si="3246"/>
        <v>0.2</v>
      </c>
      <c r="G2533" s="18">
        <v>20</v>
      </c>
      <c r="H2533" s="19">
        <f t="shared" si="3252"/>
        <v>0.82</v>
      </c>
      <c r="I2533" s="20">
        <f t="shared" si="3247"/>
        <v>82</v>
      </c>
      <c r="J2533" s="19">
        <v>257.64400000000001</v>
      </c>
      <c r="K2533" s="19">
        <f t="shared" si="3276"/>
        <v>1.5561644101153654E-2</v>
      </c>
      <c r="L2533" s="19">
        <f t="shared" si="3277"/>
        <v>1.0364817130219359</v>
      </c>
      <c r="M2533" s="19">
        <f t="shared" si="3278"/>
        <v>4.1459268520877439E-2</v>
      </c>
      <c r="N2533" s="19">
        <f t="shared" si="3279"/>
        <v>0.95667262111924689</v>
      </c>
      <c r="O2533" s="19">
        <f t="shared" si="3280"/>
        <v>3.8266904844769876E-2</v>
      </c>
      <c r="P2533" s="19">
        <f t="shared" si="3281"/>
        <v>7.9726173365647315E-2</v>
      </c>
      <c r="Q2533" s="19">
        <f t="shared" si="3282"/>
        <v>0.49751122225052924</v>
      </c>
      <c r="R2533" s="19">
        <f t="shared" si="3283"/>
        <v>0.3731023222365063</v>
      </c>
      <c r="S2533" s="19">
        <f t="shared" si="3284"/>
        <v>0.87061354448703554</v>
      </c>
      <c r="T2533" s="19">
        <f t="shared" si="3285"/>
        <v>3.4824541779481424E-2</v>
      </c>
      <c r="U2533" s="21">
        <f t="shared" si="3286"/>
        <v>1.9931543341411828</v>
      </c>
    </row>
    <row r="2534" spans="1:21" ht="16" hidden="1" thickBot="1" x14ac:dyDescent="0.25">
      <c r="A2534" s="49"/>
      <c r="B2534" s="15"/>
      <c r="C2534" s="53"/>
      <c r="D2534" s="16"/>
      <c r="E2534" s="17"/>
      <c r="F2534" s="17"/>
      <c r="G2534" s="18"/>
      <c r="H2534" s="19"/>
      <c r="I2534" s="20"/>
      <c r="J2534" s="19"/>
      <c r="K2534" s="21"/>
      <c r="L2534" s="19"/>
      <c r="M2534" s="19"/>
      <c r="N2534" s="19"/>
      <c r="O2534" s="19"/>
      <c r="P2534" s="19"/>
      <c r="Q2534" s="19"/>
      <c r="R2534" s="19"/>
      <c r="S2534" s="19"/>
      <c r="T2534" s="19"/>
      <c r="U2534" s="21"/>
    </row>
    <row r="2535" spans="1:21" ht="17" hidden="1" thickBot="1" x14ac:dyDescent="0.25">
      <c r="A2535" s="49">
        <v>2017</v>
      </c>
      <c r="B2535" s="15" t="s">
        <v>50</v>
      </c>
      <c r="C2535" s="53" t="s">
        <v>22</v>
      </c>
      <c r="D2535" s="16" t="str">
        <f>A2535&amp;"_"&amp;B2535&amp;"_"&amp;C2535</f>
        <v>2017_2017 Sample Plot # 08_Avi</v>
      </c>
      <c r="E2535" s="17">
        <v>1.8</v>
      </c>
      <c r="F2535" s="17">
        <f t="shared" si="3246"/>
        <v>1.74</v>
      </c>
      <c r="G2535" s="18">
        <v>174</v>
      </c>
      <c r="H2535" s="19">
        <f t="shared" si="3252"/>
        <v>0.86</v>
      </c>
      <c r="I2535" s="20">
        <f t="shared" si="3247"/>
        <v>86</v>
      </c>
      <c r="J2535" s="19">
        <v>270.21199999999999</v>
      </c>
      <c r="K2535" s="19">
        <f>2.14*(LOG(H2535,10))+0.2</f>
        <v>5.9826685661234918E-2</v>
      </c>
      <c r="L2535" s="19">
        <f t="shared" ref="L2535" si="3287">10^K2535</f>
        <v>1.1476955180822297</v>
      </c>
      <c r="M2535" s="19">
        <f t="shared" ref="M2535" si="3288">L2535*40/1000</f>
        <v>4.5907820723289194E-2</v>
      </c>
      <c r="N2535" s="19">
        <f t="shared" ref="N2535" si="3289">0.923*L2535</f>
        <v>1.0593229631898982</v>
      </c>
      <c r="O2535" s="19">
        <f t="shared" ref="O2535" si="3290">N2535*40/1000</f>
        <v>4.2372918527595928E-2</v>
      </c>
      <c r="P2535" s="19">
        <f t="shared" ref="P2535" si="3291">M2535+O2535</f>
        <v>8.8280739250885115E-2</v>
      </c>
      <c r="Q2535" s="19">
        <f t="shared" ref="Q2535" si="3292">L2535*0.48</f>
        <v>0.55089384867947022</v>
      </c>
      <c r="R2535" s="19">
        <f t="shared" ref="R2535" si="3293">N2535*0.39</f>
        <v>0.4131359556440603</v>
      </c>
      <c r="S2535" s="19">
        <f t="shared" ref="S2535" si="3294">R2535+Q2535</f>
        <v>0.96402980432353047</v>
      </c>
      <c r="T2535" s="19">
        <f t="shared" ref="T2535" si="3295">S2535*40/1000</f>
        <v>3.8561192172941218E-2</v>
      </c>
      <c r="U2535" s="21">
        <f t="shared" ref="U2535" si="3296">(L2535+N2535)</f>
        <v>2.2070184812721276</v>
      </c>
    </row>
    <row r="2536" spans="1:21" ht="16" hidden="1" thickBot="1" x14ac:dyDescent="0.25">
      <c r="A2536" s="49"/>
      <c r="B2536" s="15"/>
      <c r="C2536" s="53"/>
      <c r="D2536" s="16"/>
      <c r="E2536" s="17"/>
      <c r="F2536" s="17"/>
      <c r="G2536" s="18"/>
      <c r="H2536" s="19"/>
      <c r="I2536" s="20"/>
      <c r="J2536" s="19"/>
      <c r="K2536" s="19"/>
      <c r="L2536" s="19"/>
      <c r="M2536" s="19"/>
      <c r="N2536" s="19"/>
      <c r="O2536" s="19"/>
      <c r="P2536" s="19"/>
      <c r="Q2536" s="19"/>
      <c r="R2536" s="19"/>
      <c r="S2536" s="19"/>
      <c r="T2536" s="19"/>
      <c r="U2536" s="21"/>
    </row>
    <row r="2537" spans="1:21" ht="17" hidden="1" thickBot="1" x14ac:dyDescent="0.25">
      <c r="A2537" s="49">
        <v>2017</v>
      </c>
      <c r="B2537" s="15" t="s">
        <v>50</v>
      </c>
      <c r="C2537" s="53" t="s">
        <v>22</v>
      </c>
      <c r="D2537" s="16" t="str">
        <f>A2537&amp;"_"&amp;B2537&amp;"_"&amp;C2537</f>
        <v>2017_2017 Sample Plot # 08_Avi</v>
      </c>
      <c r="E2537" s="17">
        <v>2.4</v>
      </c>
      <c r="F2537" s="17">
        <f t="shared" si="3246"/>
        <v>1.22</v>
      </c>
      <c r="G2537" s="18">
        <v>122</v>
      </c>
      <c r="H2537" s="19">
        <f t="shared" si="3252"/>
        <v>0.84</v>
      </c>
      <c r="I2537" s="20">
        <f t="shared" si="3247"/>
        <v>84</v>
      </c>
      <c r="J2537" s="19">
        <v>263.928</v>
      </c>
      <c r="K2537" s="19">
        <f t="shared" ref="K2537:K2539" si="3297">2.14*(LOG(H2537,10))+0.2</f>
        <v>3.795767217242671E-2</v>
      </c>
      <c r="L2537" s="19">
        <f t="shared" ref="L2537:L2539" si="3298">10^K2537</f>
        <v>1.0913339661193058</v>
      </c>
      <c r="M2537" s="19">
        <f t="shared" ref="M2537:M2582" si="3299">L2537*40/1000</f>
        <v>4.3653358644772232E-2</v>
      </c>
      <c r="N2537" s="19">
        <f t="shared" ref="N2537:N2539" si="3300">0.923*L2537</f>
        <v>1.0073012507281194</v>
      </c>
      <c r="O2537" s="19">
        <f t="shared" ref="O2537:O2539" si="3301">N2537*40/1000</f>
        <v>4.0292050029124775E-2</v>
      </c>
      <c r="P2537" s="19">
        <f t="shared" ref="P2537:P2539" si="3302">M2537+O2537</f>
        <v>8.3945408673897007E-2</v>
      </c>
      <c r="Q2537" s="19">
        <f t="shared" ref="Q2537:Q2582" si="3303">L2537*0.48</f>
        <v>0.52384030373726675</v>
      </c>
      <c r="R2537" s="19">
        <f t="shared" ref="R2537:R2539" si="3304">N2537*0.39</f>
        <v>0.39284748778396655</v>
      </c>
      <c r="S2537" s="19">
        <f t="shared" ref="S2537:S2539" si="3305">R2537+Q2537</f>
        <v>0.91668779152123325</v>
      </c>
      <c r="T2537" s="19">
        <f t="shared" ref="T2537:T2539" si="3306">S2537*40/1000</f>
        <v>3.6667511660849327E-2</v>
      </c>
      <c r="U2537" s="21">
        <f t="shared" ref="U2537:U2582" si="3307">(L2537+N2537)</f>
        <v>2.0986352168474252</v>
      </c>
    </row>
    <row r="2538" spans="1:21" ht="17" hidden="1" thickBot="1" x14ac:dyDescent="0.25">
      <c r="A2538" s="49">
        <v>2017</v>
      </c>
      <c r="B2538" s="15" t="s">
        <v>50</v>
      </c>
      <c r="C2538" s="53" t="s">
        <v>22</v>
      </c>
      <c r="D2538" s="16" t="str">
        <f>A2538&amp;"_"&amp;B2538&amp;"_"&amp;C2538</f>
        <v>2017_2017 Sample Plot # 08_Avi</v>
      </c>
      <c r="E2538" s="17">
        <v>1.2</v>
      </c>
      <c r="F2538" s="17">
        <f t="shared" si="3246"/>
        <v>1.1399999999999999</v>
      </c>
      <c r="G2538" s="18">
        <v>114</v>
      </c>
      <c r="H2538" s="19">
        <f t="shared" si="3252"/>
        <v>0.94</v>
      </c>
      <c r="I2538" s="20">
        <f t="shared" si="3247"/>
        <v>94</v>
      </c>
      <c r="J2538" s="19">
        <v>295.34800000000001</v>
      </c>
      <c r="K2538" s="19">
        <f t="shared" si="3297"/>
        <v>0.14249360670335509</v>
      </c>
      <c r="L2538" s="19">
        <f t="shared" si="3298"/>
        <v>1.3883328719783115</v>
      </c>
      <c r="M2538" s="19">
        <f t="shared" si="3299"/>
        <v>5.5533314879132462E-2</v>
      </c>
      <c r="N2538" s="19">
        <f t="shared" si="3300"/>
        <v>1.2814312408359816</v>
      </c>
      <c r="O2538" s="19">
        <f t="shared" si="3301"/>
        <v>5.1257249633439264E-2</v>
      </c>
      <c r="P2538" s="19">
        <f t="shared" si="3302"/>
        <v>0.10679056451257173</v>
      </c>
      <c r="Q2538" s="19">
        <f t="shared" si="3303"/>
        <v>0.66639977854958943</v>
      </c>
      <c r="R2538" s="19">
        <f t="shared" si="3304"/>
        <v>0.49975818392603283</v>
      </c>
      <c r="S2538" s="19">
        <f t="shared" si="3305"/>
        <v>1.1661579624756222</v>
      </c>
      <c r="T2538" s="19">
        <f t="shared" si="3306"/>
        <v>4.6646318499024883E-2</v>
      </c>
      <c r="U2538" s="21">
        <f t="shared" si="3307"/>
        <v>2.6697641128142928</v>
      </c>
    </row>
    <row r="2539" spans="1:21" ht="17" hidden="1" thickBot="1" x14ac:dyDescent="0.25">
      <c r="A2539" s="49">
        <v>2017</v>
      </c>
      <c r="B2539" s="15" t="s">
        <v>50</v>
      </c>
      <c r="C2539" s="53" t="s">
        <v>22</v>
      </c>
      <c r="D2539" s="16" t="str">
        <f>A2539&amp;"_"&amp;B2539&amp;"_"&amp;C2539</f>
        <v>2017_2017 Sample Plot # 08_Avi</v>
      </c>
      <c r="E2539" s="17">
        <v>2.2000000000000002</v>
      </c>
      <c r="F2539" s="17">
        <f t="shared" si="3246"/>
        <v>1.27</v>
      </c>
      <c r="G2539" s="18">
        <v>127</v>
      </c>
      <c r="H2539" s="19">
        <f t="shared" si="3252"/>
        <v>0.72</v>
      </c>
      <c r="I2539" s="20">
        <f t="shared" si="3247"/>
        <v>72</v>
      </c>
      <c r="J2539" s="19">
        <v>226.22399999999999</v>
      </c>
      <c r="K2539" s="19">
        <f t="shared" si="3297"/>
        <v>-0.10530845763708552</v>
      </c>
      <c r="L2539" s="19">
        <f t="shared" si="3298"/>
        <v>0.78467811904551577</v>
      </c>
      <c r="M2539" s="19">
        <f t="shared" si="3299"/>
        <v>3.138712476182063E-2</v>
      </c>
      <c r="N2539" s="19">
        <f t="shared" si="3300"/>
        <v>0.72425790387901112</v>
      </c>
      <c r="O2539" s="19">
        <f t="shared" si="3301"/>
        <v>2.8970316155160446E-2</v>
      </c>
      <c r="P2539" s="19">
        <f t="shared" si="3302"/>
        <v>6.0357440916981073E-2</v>
      </c>
      <c r="Q2539" s="19">
        <f t="shared" si="3303"/>
        <v>0.37664549714184753</v>
      </c>
      <c r="R2539" s="19">
        <f t="shared" si="3304"/>
        <v>0.28246058251281436</v>
      </c>
      <c r="S2539" s="19">
        <f t="shared" si="3305"/>
        <v>0.65910607965466195</v>
      </c>
      <c r="T2539" s="19">
        <f t="shared" si="3306"/>
        <v>2.6364243186186478E-2</v>
      </c>
      <c r="U2539" s="21">
        <f t="shared" si="3307"/>
        <v>1.508936022924527</v>
      </c>
    </row>
    <row r="2540" spans="1:21" ht="16" hidden="1" thickBot="1" x14ac:dyDescent="0.25">
      <c r="A2540" s="49"/>
      <c r="B2540" s="15"/>
      <c r="C2540" s="53"/>
      <c r="D2540" s="16"/>
      <c r="E2540" s="17"/>
      <c r="F2540" s="17"/>
      <c r="G2540" s="18"/>
      <c r="H2540" s="19"/>
      <c r="I2540" s="20"/>
      <c r="J2540" s="19"/>
      <c r="K2540" s="21"/>
      <c r="L2540" s="19"/>
      <c r="M2540" s="19"/>
      <c r="N2540" s="19"/>
      <c r="O2540" s="19"/>
      <c r="P2540" s="19"/>
      <c r="Q2540" s="19"/>
      <c r="R2540" s="19"/>
      <c r="S2540" s="19"/>
      <c r="T2540" s="19"/>
      <c r="U2540" s="21"/>
    </row>
    <row r="2541" spans="1:21" ht="16" hidden="1" thickBot="1" x14ac:dyDescent="0.25">
      <c r="A2541" s="49"/>
      <c r="B2541" s="15"/>
      <c r="C2541" s="53"/>
      <c r="D2541" s="16"/>
      <c r="E2541" s="17"/>
      <c r="F2541" s="17"/>
      <c r="G2541" s="18"/>
      <c r="H2541" s="19"/>
      <c r="I2541" s="20"/>
      <c r="J2541" s="19"/>
      <c r="K2541" s="21"/>
      <c r="L2541" s="19"/>
      <c r="M2541" s="19"/>
      <c r="N2541" s="19"/>
      <c r="O2541" s="19"/>
      <c r="P2541" s="19"/>
      <c r="Q2541" s="19"/>
      <c r="R2541" s="19"/>
      <c r="S2541" s="19"/>
      <c r="T2541" s="19"/>
      <c r="U2541" s="21"/>
    </row>
    <row r="2542" spans="1:21" ht="17" hidden="1" thickBot="1" x14ac:dyDescent="0.25">
      <c r="A2542" s="49">
        <v>2017</v>
      </c>
      <c r="B2542" s="15" t="s">
        <v>50</v>
      </c>
      <c r="C2542" s="53" t="s">
        <v>22</v>
      </c>
      <c r="D2542" s="16" t="str">
        <f>A2542&amp;"_"&amp;B2542&amp;"_"&amp;C2542</f>
        <v>2017_2017 Sample Plot # 08_Avi</v>
      </c>
      <c r="E2542" s="17">
        <v>4.7</v>
      </c>
      <c r="F2542" s="17">
        <f t="shared" si="3246"/>
        <v>0.8</v>
      </c>
      <c r="G2542" s="18">
        <v>80</v>
      </c>
      <c r="H2542" s="19">
        <f t="shared" si="3252"/>
        <v>3.1</v>
      </c>
      <c r="I2542" s="20">
        <f t="shared" si="3247"/>
        <v>310</v>
      </c>
      <c r="J2542" s="19">
        <v>974.02</v>
      </c>
      <c r="K2542" s="19">
        <f>2.14*(LOG(H2542,10))+0.2</f>
        <v>1.2515140248053436</v>
      </c>
      <c r="L2542" s="19">
        <f t="shared" ref="L2542" si="3308">10^K2542</f>
        <v>17.844896146821355</v>
      </c>
      <c r="M2542" s="19">
        <f t="shared" si="3299"/>
        <v>0.71379584587285416</v>
      </c>
      <c r="N2542" s="19">
        <f t="shared" ref="N2542" si="3309">0.923*L2542</f>
        <v>16.470839143516113</v>
      </c>
      <c r="O2542" s="19">
        <f t="shared" si="3239"/>
        <v>0.65883356574064456</v>
      </c>
      <c r="P2542" s="19">
        <f t="shared" si="3240"/>
        <v>1.3726294116134987</v>
      </c>
      <c r="Q2542" s="19">
        <f t="shared" si="3303"/>
        <v>8.5655501504742499</v>
      </c>
      <c r="R2542" s="19">
        <f t="shared" si="3242"/>
        <v>6.4236272659712839</v>
      </c>
      <c r="S2542" s="19">
        <f t="shared" si="3243"/>
        <v>14.989177416445534</v>
      </c>
      <c r="T2542" s="19">
        <f t="shared" si="3244"/>
        <v>0.59956709665782137</v>
      </c>
      <c r="U2542" s="21">
        <f t="shared" si="3307"/>
        <v>34.315735290337471</v>
      </c>
    </row>
    <row r="2543" spans="1:21" ht="16" hidden="1" thickBot="1" x14ac:dyDescent="0.25">
      <c r="A2543" s="49"/>
      <c r="B2543" s="15"/>
      <c r="C2543" s="53"/>
      <c r="D2543" s="16"/>
      <c r="E2543" s="17"/>
      <c r="F2543" s="17"/>
      <c r="G2543" s="18"/>
      <c r="H2543" s="19"/>
      <c r="I2543" s="20"/>
      <c r="J2543" s="19"/>
      <c r="K2543" s="21"/>
      <c r="L2543" s="19"/>
      <c r="M2543" s="19"/>
      <c r="N2543" s="19"/>
      <c r="O2543" s="19"/>
      <c r="P2543" s="19"/>
      <c r="Q2543" s="19"/>
      <c r="R2543" s="19"/>
      <c r="S2543" s="19"/>
      <c r="T2543" s="19"/>
      <c r="U2543" s="21"/>
    </row>
    <row r="2544" spans="1:21" ht="17" hidden="1" thickBot="1" x14ac:dyDescent="0.25">
      <c r="A2544" s="49">
        <v>2017</v>
      </c>
      <c r="B2544" s="15" t="s">
        <v>50</v>
      </c>
      <c r="C2544" s="53" t="s">
        <v>22</v>
      </c>
      <c r="D2544" s="16" t="str">
        <f>A2544&amp;"_"&amp;B2544&amp;"_"&amp;C2544</f>
        <v>2017_2017 Sample Plot # 08_Avi</v>
      </c>
      <c r="E2544" s="17">
        <v>2.2999999999999998</v>
      </c>
      <c r="F2544" s="17">
        <f t="shared" si="3246"/>
        <v>1.1399999999999999</v>
      </c>
      <c r="G2544" s="18">
        <v>114</v>
      </c>
      <c r="H2544" s="19">
        <f t="shared" si="3252"/>
        <v>1.4</v>
      </c>
      <c r="I2544" s="20">
        <f t="shared" si="3247"/>
        <v>140</v>
      </c>
      <c r="J2544" s="19">
        <v>439.88</v>
      </c>
      <c r="K2544" s="19">
        <f t="shared" ref="K2544:K2545" si="3310">2.14*(LOG(H2544,10))+0.2</f>
        <v>0.51271399635142934</v>
      </c>
      <c r="L2544" s="19">
        <f t="shared" ref="L2544:L2545" si="3311">10^K2544</f>
        <v>3.2562219261944847</v>
      </c>
      <c r="M2544" s="19">
        <f t="shared" ref="M2544:M2545" si="3312">L2544*40/1000</f>
        <v>0.13024887704777938</v>
      </c>
      <c r="N2544" s="19">
        <f t="shared" ref="N2544:N2545" si="3313">0.923*L2544</f>
        <v>3.0054928378775094</v>
      </c>
      <c r="O2544" s="19">
        <f t="shared" ref="O2544:O2545" si="3314">N2544*40/1000</f>
        <v>0.12021971351510038</v>
      </c>
      <c r="P2544" s="19">
        <f t="shared" ref="P2544:P2545" si="3315">M2544+O2544</f>
        <v>0.25046859056287973</v>
      </c>
      <c r="Q2544" s="19">
        <f t="shared" ref="Q2544:Q2545" si="3316">L2544*0.48</f>
        <v>1.5629865245733525</v>
      </c>
      <c r="R2544" s="19">
        <f t="shared" ref="R2544:R2545" si="3317">N2544*0.39</f>
        <v>1.1721422067722287</v>
      </c>
      <c r="S2544" s="19">
        <f t="shared" ref="S2544:S2545" si="3318">R2544+Q2544</f>
        <v>2.735128731345581</v>
      </c>
      <c r="T2544" s="19">
        <f t="shared" ref="T2544:T2545" si="3319">S2544*40/1000</f>
        <v>0.10940514925382323</v>
      </c>
      <c r="U2544" s="21">
        <f t="shared" ref="U2544:U2545" si="3320">(L2544+N2544)</f>
        <v>6.2617147640719946</v>
      </c>
    </row>
    <row r="2545" spans="1:21" ht="17" hidden="1" thickBot="1" x14ac:dyDescent="0.25">
      <c r="A2545" s="49">
        <v>2017</v>
      </c>
      <c r="B2545" s="15" t="s">
        <v>50</v>
      </c>
      <c r="C2545" s="53" t="s">
        <v>22</v>
      </c>
      <c r="D2545" s="16" t="str">
        <f>A2545&amp;"_"&amp;B2545&amp;"_"&amp;C2545</f>
        <v>2017_2017 Sample Plot # 08_Avi</v>
      </c>
      <c r="E2545" s="17">
        <v>2.8</v>
      </c>
      <c r="F2545" s="17">
        <f t="shared" si="3246"/>
        <v>1.08</v>
      </c>
      <c r="G2545" s="18">
        <v>108</v>
      </c>
      <c r="H2545" s="19">
        <f t="shared" si="3252"/>
        <v>0.64</v>
      </c>
      <c r="I2545" s="20">
        <f t="shared" si="3247"/>
        <v>64</v>
      </c>
      <c r="J2545" s="19">
        <v>201.08799999999999</v>
      </c>
      <c r="K2545" s="19">
        <f t="shared" si="3310"/>
        <v>-0.21477485567448135</v>
      </c>
      <c r="L2545" s="19">
        <f t="shared" si="3311"/>
        <v>0.60985297160313745</v>
      </c>
      <c r="M2545" s="19">
        <f t="shared" si="3312"/>
        <v>2.43941188641255E-2</v>
      </c>
      <c r="N2545" s="19">
        <f t="shared" si="3313"/>
        <v>0.56289429278969594</v>
      </c>
      <c r="O2545" s="19">
        <f t="shared" si="3314"/>
        <v>2.2515771711587838E-2</v>
      </c>
      <c r="P2545" s="19">
        <f t="shared" si="3315"/>
        <v>4.6909890575713334E-2</v>
      </c>
      <c r="Q2545" s="19">
        <f t="shared" si="3316"/>
        <v>0.29272942636950594</v>
      </c>
      <c r="R2545" s="19">
        <f t="shared" si="3317"/>
        <v>0.21952877418798142</v>
      </c>
      <c r="S2545" s="19">
        <f t="shared" si="3318"/>
        <v>0.51225820055748739</v>
      </c>
      <c r="T2545" s="19">
        <f t="shared" si="3319"/>
        <v>2.0490328022299494E-2</v>
      </c>
      <c r="U2545" s="21">
        <f t="shared" si="3320"/>
        <v>1.1727472643928334</v>
      </c>
    </row>
    <row r="2546" spans="1:21" ht="16" hidden="1" thickBot="1" x14ac:dyDescent="0.25">
      <c r="A2546" s="49"/>
      <c r="B2546" s="15"/>
      <c r="C2546" s="53"/>
      <c r="D2546" s="16"/>
      <c r="E2546" s="17"/>
      <c r="F2546" s="17"/>
      <c r="G2546" s="18"/>
      <c r="H2546" s="19"/>
      <c r="I2546" s="20"/>
      <c r="J2546" s="19"/>
      <c r="K2546" s="21"/>
      <c r="L2546" s="19"/>
      <c r="M2546" s="19"/>
      <c r="N2546" s="19"/>
      <c r="O2546" s="19"/>
      <c r="P2546" s="19"/>
      <c r="Q2546" s="19"/>
      <c r="R2546" s="19"/>
      <c r="S2546" s="19"/>
      <c r="T2546" s="19"/>
      <c r="U2546" s="21"/>
    </row>
    <row r="2547" spans="1:21" ht="16" hidden="1" thickBot="1" x14ac:dyDescent="0.25">
      <c r="A2547" s="49"/>
      <c r="B2547" s="15"/>
      <c r="C2547" s="53"/>
      <c r="D2547" s="16"/>
      <c r="E2547" s="17"/>
      <c r="F2547" s="17"/>
      <c r="G2547" s="18"/>
      <c r="H2547" s="19"/>
      <c r="I2547" s="20"/>
      <c r="J2547" s="19"/>
      <c r="K2547" s="21"/>
      <c r="L2547" s="19"/>
      <c r="M2547" s="19"/>
      <c r="N2547" s="19"/>
      <c r="O2547" s="19"/>
      <c r="P2547" s="19"/>
      <c r="Q2547" s="19"/>
      <c r="R2547" s="19"/>
      <c r="S2547" s="19"/>
      <c r="T2547" s="19"/>
      <c r="U2547" s="21"/>
    </row>
    <row r="2548" spans="1:21" ht="17" hidden="1" thickBot="1" x14ac:dyDescent="0.25">
      <c r="A2548" s="49">
        <v>2017</v>
      </c>
      <c r="B2548" s="15" t="s">
        <v>50</v>
      </c>
      <c r="C2548" s="53" t="s">
        <v>22</v>
      </c>
      <c r="D2548" s="16" t="str">
        <f>A2548&amp;"_"&amp;B2548&amp;"_"&amp;C2548</f>
        <v>2017_2017 Sample Plot # 08_Avi</v>
      </c>
      <c r="E2548" s="17">
        <v>1.1000000000000001</v>
      </c>
      <c r="F2548" s="17">
        <f t="shared" si="3246"/>
        <v>1.24</v>
      </c>
      <c r="G2548" s="18">
        <v>124</v>
      </c>
      <c r="H2548" s="19">
        <f t="shared" si="3252"/>
        <v>0.93000000000000016</v>
      </c>
      <c r="I2548" s="20">
        <f t="shared" si="3247"/>
        <v>93.000000000000014</v>
      </c>
      <c r="J2548" s="19">
        <v>292.20600000000002</v>
      </c>
      <c r="K2548" s="19">
        <f>2.14*(LOG(H2548,10))+0.2</f>
        <v>0.13255350990542131</v>
      </c>
      <c r="L2548" s="19">
        <f t="shared" ref="L2548" si="3321">10^K2548</f>
        <v>1.3569177073382628</v>
      </c>
      <c r="M2548" s="19">
        <f t="shared" si="3299"/>
        <v>5.4276708293530512E-2</v>
      </c>
      <c r="N2548" s="19">
        <f t="shared" ref="N2548" si="3322">0.923*L2548</f>
        <v>1.2524350438732166</v>
      </c>
      <c r="O2548" s="19">
        <f t="shared" si="3239"/>
        <v>5.0097401754928661E-2</v>
      </c>
      <c r="P2548" s="19">
        <f t="shared" si="3240"/>
        <v>0.10437411004845917</v>
      </c>
      <c r="Q2548" s="19">
        <f t="shared" si="3303"/>
        <v>0.65132049952236615</v>
      </c>
      <c r="R2548" s="19">
        <f t="shared" si="3242"/>
        <v>0.48844966711055449</v>
      </c>
      <c r="S2548" s="19">
        <f t="shared" si="3243"/>
        <v>1.1397701666329207</v>
      </c>
      <c r="T2548" s="19">
        <f t="shared" si="3244"/>
        <v>4.5590806665316834E-2</v>
      </c>
      <c r="U2548" s="21">
        <f t="shared" si="3307"/>
        <v>2.6093527512114791</v>
      </c>
    </row>
    <row r="2549" spans="1:21" ht="16" hidden="1" thickBot="1" x14ac:dyDescent="0.25">
      <c r="A2549" s="49"/>
      <c r="B2549" s="15"/>
      <c r="C2549" s="53"/>
      <c r="D2549" s="16"/>
      <c r="E2549" s="17"/>
      <c r="F2549" s="17"/>
      <c r="G2549" s="18"/>
      <c r="H2549" s="19"/>
      <c r="I2549" s="20"/>
      <c r="J2549" s="19"/>
      <c r="K2549" s="21"/>
      <c r="L2549" s="19"/>
      <c r="M2549" s="19"/>
      <c r="N2549" s="19"/>
      <c r="O2549" s="19"/>
      <c r="P2549" s="19"/>
      <c r="Q2549" s="19"/>
      <c r="R2549" s="19"/>
      <c r="S2549" s="19"/>
      <c r="T2549" s="19"/>
      <c r="U2549" s="21"/>
    </row>
    <row r="2550" spans="1:21" ht="17" hidden="1" thickBot="1" x14ac:dyDescent="0.25">
      <c r="A2550" s="49">
        <v>2017</v>
      </c>
      <c r="B2550" s="15" t="s">
        <v>50</v>
      </c>
      <c r="C2550" s="53" t="s">
        <v>22</v>
      </c>
      <c r="D2550" s="16" t="str">
        <f>A2550&amp;"_"&amp;B2550&amp;"_"&amp;C2550</f>
        <v>2017_2017 Sample Plot # 08_Avi</v>
      </c>
      <c r="E2550" s="17">
        <v>1.2</v>
      </c>
      <c r="F2550" s="17">
        <f t="shared" si="3246"/>
        <v>0.76</v>
      </c>
      <c r="G2550" s="18">
        <v>76</v>
      </c>
      <c r="H2550" s="19">
        <f t="shared" si="3252"/>
        <v>0.83</v>
      </c>
      <c r="I2550" s="20">
        <f t="shared" si="3247"/>
        <v>83</v>
      </c>
      <c r="J2550" s="19">
        <v>260.786</v>
      </c>
      <c r="K2550" s="19">
        <f t="shared" ref="K2550:K2551" si="3323">2.14*(LOG(H2550,10))+0.2</f>
        <v>2.6827117684798146E-2</v>
      </c>
      <c r="L2550" s="19">
        <f t="shared" ref="L2550:L2551" si="3324">10^K2550</f>
        <v>1.0637194924742182</v>
      </c>
      <c r="M2550" s="19">
        <f t="shared" ref="M2550:M2551" si="3325">L2550*40/1000</f>
        <v>4.2548779698968732E-2</v>
      </c>
      <c r="N2550" s="19">
        <f t="shared" ref="N2550:N2551" si="3326">0.923*L2550</f>
        <v>0.98181309155370344</v>
      </c>
      <c r="O2550" s="19">
        <f t="shared" ref="O2550:O2551" si="3327">N2550*40/1000</f>
        <v>3.9272523662148139E-2</v>
      </c>
      <c r="P2550" s="19">
        <f t="shared" ref="P2550:P2551" si="3328">M2550+O2550</f>
        <v>8.1821303361116871E-2</v>
      </c>
      <c r="Q2550" s="19">
        <f t="shared" ref="Q2550:Q2551" si="3329">L2550*0.48</f>
        <v>0.5105853563876247</v>
      </c>
      <c r="R2550" s="19">
        <f t="shared" ref="R2550:R2551" si="3330">N2550*0.39</f>
        <v>0.38290710570594433</v>
      </c>
      <c r="S2550" s="19">
        <f t="shared" ref="S2550:S2551" si="3331">R2550+Q2550</f>
        <v>0.89349246209356903</v>
      </c>
      <c r="T2550" s="19">
        <f t="shared" ref="T2550:T2551" si="3332">S2550*40/1000</f>
        <v>3.5739698483742761E-2</v>
      </c>
      <c r="U2550" s="21">
        <f t="shared" ref="U2550:U2551" si="3333">(L2550+N2550)</f>
        <v>2.0455325840279217</v>
      </c>
    </row>
    <row r="2551" spans="1:21" ht="17" hidden="1" thickBot="1" x14ac:dyDescent="0.25">
      <c r="A2551" s="49">
        <v>2017</v>
      </c>
      <c r="B2551" s="15" t="s">
        <v>50</v>
      </c>
      <c r="C2551" s="53" t="s">
        <v>22</v>
      </c>
      <c r="D2551" s="16" t="str">
        <f>A2551&amp;"_"&amp;B2551&amp;"_"&amp;C2551</f>
        <v>2017_2017 Sample Plot # 08_Avi</v>
      </c>
      <c r="E2551" s="17">
        <v>1.3</v>
      </c>
      <c r="F2551" s="17">
        <f t="shared" si="3246"/>
        <v>1.06</v>
      </c>
      <c r="G2551" s="18">
        <v>106</v>
      </c>
      <c r="H2551" s="19">
        <f t="shared" si="3252"/>
        <v>0.84</v>
      </c>
      <c r="I2551" s="20">
        <f t="shared" si="3247"/>
        <v>84</v>
      </c>
      <c r="J2551" s="19">
        <v>263.928</v>
      </c>
      <c r="K2551" s="19">
        <f t="shared" si="3323"/>
        <v>3.795767217242671E-2</v>
      </c>
      <c r="L2551" s="19">
        <f t="shared" si="3324"/>
        <v>1.0913339661193058</v>
      </c>
      <c r="M2551" s="19">
        <f t="shared" si="3325"/>
        <v>4.3653358644772232E-2</v>
      </c>
      <c r="N2551" s="19">
        <f t="shared" si="3326"/>
        <v>1.0073012507281194</v>
      </c>
      <c r="O2551" s="19">
        <f t="shared" si="3327"/>
        <v>4.0292050029124775E-2</v>
      </c>
      <c r="P2551" s="19">
        <f t="shared" si="3328"/>
        <v>8.3945408673897007E-2</v>
      </c>
      <c r="Q2551" s="19">
        <f t="shared" si="3329"/>
        <v>0.52384030373726675</v>
      </c>
      <c r="R2551" s="19">
        <f t="shared" si="3330"/>
        <v>0.39284748778396655</v>
      </c>
      <c r="S2551" s="19">
        <f t="shared" si="3331"/>
        <v>0.91668779152123325</v>
      </c>
      <c r="T2551" s="19">
        <f t="shared" si="3332"/>
        <v>3.6667511660849327E-2</v>
      </c>
      <c r="U2551" s="21">
        <f t="shared" si="3333"/>
        <v>2.0986352168474252</v>
      </c>
    </row>
    <row r="2552" spans="1:21" ht="16" hidden="1" thickBot="1" x14ac:dyDescent="0.25">
      <c r="A2552" s="49"/>
      <c r="B2552" s="15"/>
      <c r="C2552" s="53"/>
      <c r="D2552" s="16"/>
      <c r="E2552" s="17"/>
      <c r="F2552" s="17"/>
      <c r="G2552" s="18"/>
      <c r="H2552" s="19"/>
      <c r="I2552" s="20"/>
      <c r="J2552" s="19"/>
      <c r="K2552" s="19"/>
      <c r="L2552" s="19"/>
      <c r="M2552" s="19"/>
      <c r="N2552" s="19"/>
      <c r="O2552" s="19"/>
      <c r="P2552" s="19"/>
      <c r="Q2552" s="19"/>
      <c r="R2552" s="19"/>
      <c r="S2552" s="19"/>
      <c r="T2552" s="19"/>
      <c r="U2552" s="21"/>
    </row>
    <row r="2553" spans="1:21" ht="16" hidden="1" thickBot="1" x14ac:dyDescent="0.25">
      <c r="A2553" s="49"/>
      <c r="B2553" s="15"/>
      <c r="C2553" s="53"/>
      <c r="D2553" s="16"/>
      <c r="E2553" s="17"/>
      <c r="F2553" s="17"/>
      <c r="G2553" s="18"/>
      <c r="H2553" s="19"/>
      <c r="I2553" s="20"/>
      <c r="J2553" s="19"/>
      <c r="K2553" s="21"/>
      <c r="L2553" s="19"/>
      <c r="M2553" s="19"/>
      <c r="N2553" s="19"/>
      <c r="O2553" s="19"/>
      <c r="P2553" s="19"/>
      <c r="Q2553" s="19"/>
      <c r="R2553" s="19"/>
      <c r="S2553" s="19"/>
      <c r="T2553" s="19"/>
      <c r="U2553" s="21"/>
    </row>
    <row r="2554" spans="1:21" ht="17" hidden="1" thickBot="1" x14ac:dyDescent="0.25">
      <c r="A2554" s="49">
        <v>2017</v>
      </c>
      <c r="B2554" s="15" t="s">
        <v>50</v>
      </c>
      <c r="C2554" s="53" t="s">
        <v>22</v>
      </c>
      <c r="D2554" s="16" t="str">
        <f>A2554&amp;"_"&amp;B2554&amp;"_"&amp;C2554</f>
        <v>2017_2017 Sample Plot # 08_Avi</v>
      </c>
      <c r="E2554" s="17">
        <v>2.1</v>
      </c>
      <c r="F2554" s="17">
        <f t="shared" si="3246"/>
        <v>0.9</v>
      </c>
      <c r="G2554" s="18">
        <v>90</v>
      </c>
      <c r="H2554" s="19">
        <f t="shared" si="3252"/>
        <v>0.82</v>
      </c>
      <c r="I2554" s="20">
        <f t="shared" si="3247"/>
        <v>82</v>
      </c>
      <c r="J2554" s="19">
        <v>257.64400000000001</v>
      </c>
      <c r="K2554" s="19">
        <f>2.14*(LOG(H2554,10))+0.2</f>
        <v>1.5561644101153654E-2</v>
      </c>
      <c r="L2554" s="19">
        <f t="shared" ref="L2554" si="3334">10^K2554</f>
        <v>1.0364817130219359</v>
      </c>
      <c r="M2554" s="19">
        <f t="shared" si="3299"/>
        <v>4.1459268520877439E-2</v>
      </c>
      <c r="N2554" s="19">
        <f t="shared" ref="N2554" si="3335">0.923*L2554</f>
        <v>0.95667262111924689</v>
      </c>
      <c r="O2554" s="19">
        <f t="shared" si="3239"/>
        <v>3.8266904844769876E-2</v>
      </c>
      <c r="P2554" s="19">
        <f t="shared" si="3240"/>
        <v>7.9726173365647315E-2</v>
      </c>
      <c r="Q2554" s="19">
        <f t="shared" si="3303"/>
        <v>0.49751122225052924</v>
      </c>
      <c r="R2554" s="19">
        <f t="shared" si="3242"/>
        <v>0.3731023222365063</v>
      </c>
      <c r="S2554" s="19">
        <f t="shared" si="3243"/>
        <v>0.87061354448703554</v>
      </c>
      <c r="T2554" s="19">
        <f t="shared" si="3244"/>
        <v>3.4824541779481424E-2</v>
      </c>
      <c r="U2554" s="21">
        <f t="shared" si="3307"/>
        <v>1.9931543341411828</v>
      </c>
    </row>
    <row r="2555" spans="1:21" ht="16" hidden="1" thickBot="1" x14ac:dyDescent="0.25">
      <c r="A2555" s="49"/>
      <c r="B2555" s="15"/>
      <c r="C2555" s="53"/>
      <c r="D2555" s="16"/>
      <c r="E2555" s="17"/>
      <c r="F2555" s="17"/>
      <c r="G2555" s="18"/>
      <c r="H2555" s="19"/>
      <c r="I2555" s="20"/>
      <c r="J2555" s="19"/>
      <c r="K2555" s="21"/>
      <c r="L2555" s="19"/>
      <c r="M2555" s="19"/>
      <c r="N2555" s="19"/>
      <c r="O2555" s="19"/>
      <c r="P2555" s="19"/>
      <c r="Q2555" s="19"/>
      <c r="R2555" s="19"/>
      <c r="S2555" s="19"/>
      <c r="T2555" s="19"/>
      <c r="U2555" s="21"/>
    </row>
    <row r="2556" spans="1:21" ht="17" hidden="1" thickBot="1" x14ac:dyDescent="0.25">
      <c r="A2556" s="49">
        <v>2017</v>
      </c>
      <c r="B2556" s="15" t="s">
        <v>50</v>
      </c>
      <c r="C2556" s="53" t="s">
        <v>22</v>
      </c>
      <c r="D2556" s="16" t="str">
        <f>A2556&amp;"_"&amp;B2556&amp;"_"&amp;C2556</f>
        <v>2017_2017 Sample Plot # 08_Avi</v>
      </c>
      <c r="E2556" s="17">
        <v>1.3</v>
      </c>
      <c r="F2556" s="17">
        <f t="shared" si="3246"/>
        <v>1.32</v>
      </c>
      <c r="G2556" s="18">
        <v>132</v>
      </c>
      <c r="H2556" s="19">
        <f t="shared" si="3252"/>
        <v>1.25</v>
      </c>
      <c r="I2556" s="20">
        <f t="shared" si="3247"/>
        <v>125</v>
      </c>
      <c r="J2556" s="19">
        <v>392.75</v>
      </c>
      <c r="K2556" s="19">
        <f t="shared" ref="K2556:K2557" si="3336">2.14*(LOG(H2556,10))+0.2</f>
        <v>0.40738742783724075</v>
      </c>
      <c r="L2556" s="19">
        <f t="shared" ref="L2556:L2557" si="3337">10^K2556</f>
        <v>2.554979546682298</v>
      </c>
      <c r="M2556" s="19">
        <f t="shared" ref="M2556:M2557" si="3338">L2556*40/1000</f>
        <v>0.10219918186729192</v>
      </c>
      <c r="N2556" s="19">
        <f t="shared" ref="N2556:N2557" si="3339">0.923*L2556</f>
        <v>2.358246121587761</v>
      </c>
      <c r="O2556" s="19">
        <f t="shared" ref="O2556:O2557" si="3340">N2556*40/1000</f>
        <v>9.432984486351044E-2</v>
      </c>
      <c r="P2556" s="19">
        <f t="shared" ref="P2556:P2557" si="3341">M2556+O2556</f>
        <v>0.19652902673080236</v>
      </c>
      <c r="Q2556" s="19">
        <f t="shared" ref="Q2556:Q2557" si="3342">L2556*0.48</f>
        <v>1.226390182407503</v>
      </c>
      <c r="R2556" s="19">
        <f t="shared" ref="R2556:R2557" si="3343">N2556*0.39</f>
        <v>0.91971598741922689</v>
      </c>
      <c r="S2556" s="19">
        <f t="shared" ref="S2556:S2557" si="3344">R2556+Q2556</f>
        <v>2.1461061698267301</v>
      </c>
      <c r="T2556" s="19">
        <f t="shared" ref="T2556:T2557" si="3345">S2556*40/1000</f>
        <v>8.5844246793069207E-2</v>
      </c>
      <c r="U2556" s="21">
        <f t="shared" ref="U2556:U2557" si="3346">(L2556+N2556)</f>
        <v>4.9132256682700586</v>
      </c>
    </row>
    <row r="2557" spans="1:21" ht="17" hidden="1" thickBot="1" x14ac:dyDescent="0.25">
      <c r="A2557" s="49">
        <v>2017</v>
      </c>
      <c r="B2557" s="15" t="s">
        <v>50</v>
      </c>
      <c r="C2557" s="53" t="s">
        <v>22</v>
      </c>
      <c r="D2557" s="16" t="str">
        <f>A2557&amp;"_"&amp;B2557&amp;"_"&amp;C2557</f>
        <v>2017_2017 Sample Plot # 08_Avi</v>
      </c>
      <c r="E2557" s="17">
        <v>2.4</v>
      </c>
      <c r="F2557" s="17">
        <f t="shared" si="3246"/>
        <v>1.08</v>
      </c>
      <c r="G2557" s="18">
        <v>108</v>
      </c>
      <c r="H2557" s="19">
        <f t="shared" si="3252"/>
        <v>0.65</v>
      </c>
      <c r="I2557" s="20">
        <f t="shared" si="3247"/>
        <v>65</v>
      </c>
      <c r="J2557" s="19">
        <v>204.23</v>
      </c>
      <c r="K2557" s="19">
        <f t="shared" si="3336"/>
        <v>-0.20036541678428904</v>
      </c>
      <c r="L2557" s="19">
        <f t="shared" si="3337"/>
        <v>0.63042667820956555</v>
      </c>
      <c r="M2557" s="19">
        <f t="shared" si="3338"/>
        <v>2.5217067128382623E-2</v>
      </c>
      <c r="N2557" s="19">
        <f t="shared" si="3339"/>
        <v>0.58188382398742899</v>
      </c>
      <c r="O2557" s="19">
        <f t="shared" si="3340"/>
        <v>2.3275352959497158E-2</v>
      </c>
      <c r="P2557" s="19">
        <f t="shared" si="3341"/>
        <v>4.8492420087879781E-2</v>
      </c>
      <c r="Q2557" s="19">
        <f t="shared" si="3342"/>
        <v>0.30260480554059144</v>
      </c>
      <c r="R2557" s="19">
        <f t="shared" si="3343"/>
        <v>0.22693469135509731</v>
      </c>
      <c r="S2557" s="19">
        <f t="shared" si="3344"/>
        <v>0.5295394968956888</v>
      </c>
      <c r="T2557" s="19">
        <f t="shared" si="3345"/>
        <v>2.1181579875827552E-2</v>
      </c>
      <c r="U2557" s="21">
        <f t="shared" si="3346"/>
        <v>1.2123105021969947</v>
      </c>
    </row>
    <row r="2558" spans="1:21" ht="16" hidden="1" thickBot="1" x14ac:dyDescent="0.25">
      <c r="A2558" s="49"/>
      <c r="B2558" s="15"/>
      <c r="C2558" s="53"/>
      <c r="D2558" s="16"/>
      <c r="E2558" s="17"/>
      <c r="F2558" s="17"/>
      <c r="G2558" s="18"/>
      <c r="H2558" s="19"/>
      <c r="I2558" s="20"/>
      <c r="J2558" s="19"/>
      <c r="K2558" s="21"/>
      <c r="L2558" s="19"/>
      <c r="M2558" s="19"/>
      <c r="N2558" s="19"/>
      <c r="O2558" s="19"/>
      <c r="P2558" s="19"/>
      <c r="Q2558" s="19"/>
      <c r="R2558" s="19"/>
      <c r="S2558" s="19"/>
      <c r="T2558" s="19"/>
      <c r="U2558" s="21"/>
    </row>
    <row r="2559" spans="1:21" ht="16" hidden="1" thickBot="1" x14ac:dyDescent="0.25">
      <c r="A2559" s="49"/>
      <c r="B2559" s="15"/>
      <c r="C2559" s="53"/>
      <c r="D2559" s="16"/>
      <c r="E2559" s="17"/>
      <c r="F2559" s="17"/>
      <c r="G2559" s="18"/>
      <c r="H2559" s="19"/>
      <c r="I2559" s="20"/>
      <c r="J2559" s="19"/>
      <c r="K2559" s="21"/>
      <c r="L2559" s="19"/>
      <c r="M2559" s="19"/>
      <c r="N2559" s="19"/>
      <c r="O2559" s="19"/>
      <c r="P2559" s="19"/>
      <c r="Q2559" s="19"/>
      <c r="R2559" s="19"/>
      <c r="S2559" s="19"/>
      <c r="T2559" s="19"/>
      <c r="U2559" s="21"/>
    </row>
    <row r="2560" spans="1:21" ht="17" hidden="1" thickBot="1" x14ac:dyDescent="0.25">
      <c r="A2560" s="49">
        <v>2017</v>
      </c>
      <c r="B2560" s="15" t="s">
        <v>50</v>
      </c>
      <c r="C2560" s="53" t="s">
        <v>22</v>
      </c>
      <c r="D2560" s="16" t="str">
        <f>A2560&amp;"_"&amp;B2560&amp;"_"&amp;C2560</f>
        <v>2017_2017 Sample Plot # 08_Avi</v>
      </c>
      <c r="E2560" s="17">
        <v>2.8</v>
      </c>
      <c r="F2560" s="17">
        <f t="shared" si="3246"/>
        <v>1.28</v>
      </c>
      <c r="G2560" s="18">
        <v>128</v>
      </c>
      <c r="H2560" s="19">
        <f t="shared" si="3252"/>
        <v>1.74</v>
      </c>
      <c r="I2560" s="20">
        <f t="shared" si="3247"/>
        <v>174</v>
      </c>
      <c r="J2560" s="19">
        <v>546.70799999999997</v>
      </c>
      <c r="K2560" s="19">
        <f>2.14*(LOG(H2560,10))+0.2</f>
        <v>0.71477539132476342</v>
      </c>
      <c r="L2560" s="19">
        <f t="shared" ref="L2560" si="3347">10^K2560</f>
        <v>5.1853179499136486</v>
      </c>
      <c r="M2560" s="19">
        <f t="shared" si="3299"/>
        <v>0.20741271799654595</v>
      </c>
      <c r="N2560" s="19">
        <f t="shared" ref="N2560" si="3348">0.923*L2560</f>
        <v>4.7860484677702981</v>
      </c>
      <c r="O2560" s="19">
        <f t="shared" si="3239"/>
        <v>0.19144193871081194</v>
      </c>
      <c r="P2560" s="19">
        <f t="shared" si="3240"/>
        <v>0.39885465670735787</v>
      </c>
      <c r="Q2560" s="19">
        <f t="shared" si="3303"/>
        <v>2.4889526159585511</v>
      </c>
      <c r="R2560" s="19">
        <f t="shared" si="3242"/>
        <v>1.8665589024304163</v>
      </c>
      <c r="S2560" s="19">
        <f t="shared" si="3243"/>
        <v>4.3555115183889672</v>
      </c>
      <c r="T2560" s="19">
        <f t="shared" si="3244"/>
        <v>0.17422046073555866</v>
      </c>
      <c r="U2560" s="21">
        <f t="shared" si="3307"/>
        <v>9.9713664176839458</v>
      </c>
    </row>
    <row r="2561" spans="1:21" ht="16" hidden="1" thickBot="1" x14ac:dyDescent="0.25">
      <c r="A2561" s="49"/>
      <c r="B2561" s="15"/>
      <c r="C2561" s="53"/>
      <c r="D2561" s="16"/>
      <c r="E2561" s="17"/>
      <c r="F2561" s="17"/>
      <c r="G2561" s="18"/>
      <c r="H2561" s="19"/>
      <c r="I2561" s="20"/>
      <c r="J2561" s="19"/>
      <c r="K2561" s="21"/>
      <c r="L2561" s="19"/>
      <c r="M2561" s="19"/>
      <c r="N2561" s="19"/>
      <c r="O2561" s="19"/>
      <c r="P2561" s="19"/>
      <c r="Q2561" s="19"/>
      <c r="R2561" s="19"/>
      <c r="S2561" s="19"/>
      <c r="T2561" s="19"/>
      <c r="U2561" s="21"/>
    </row>
    <row r="2562" spans="1:21" ht="16" hidden="1" thickBot="1" x14ac:dyDescent="0.25">
      <c r="A2562" s="49"/>
      <c r="B2562" s="15"/>
      <c r="C2562" s="53"/>
      <c r="D2562" s="16"/>
      <c r="E2562" s="17"/>
      <c r="F2562" s="17"/>
      <c r="G2562" s="18"/>
      <c r="H2562" s="19"/>
      <c r="I2562" s="20"/>
      <c r="J2562" s="19"/>
      <c r="K2562" s="21"/>
      <c r="L2562" s="19"/>
      <c r="M2562" s="19"/>
      <c r="N2562" s="19"/>
      <c r="O2562" s="19"/>
      <c r="P2562" s="19"/>
      <c r="Q2562" s="19"/>
      <c r="R2562" s="19"/>
      <c r="S2562" s="19"/>
      <c r="T2562" s="19"/>
      <c r="U2562" s="21"/>
    </row>
    <row r="2563" spans="1:21" ht="16" hidden="1" thickBot="1" x14ac:dyDescent="0.25">
      <c r="A2563" s="49"/>
      <c r="B2563" s="15"/>
      <c r="C2563" s="53"/>
      <c r="D2563" s="16"/>
      <c r="E2563" s="17"/>
      <c r="F2563" s="17"/>
      <c r="G2563" s="18"/>
      <c r="H2563" s="19"/>
      <c r="I2563" s="20"/>
      <c r="J2563" s="19"/>
      <c r="K2563" s="21"/>
      <c r="L2563" s="19"/>
      <c r="M2563" s="19"/>
      <c r="N2563" s="19"/>
      <c r="O2563" s="19"/>
      <c r="P2563" s="19"/>
      <c r="Q2563" s="19"/>
      <c r="R2563" s="19"/>
      <c r="S2563" s="19"/>
      <c r="T2563" s="19"/>
      <c r="U2563" s="21"/>
    </row>
    <row r="2564" spans="1:21" ht="16" hidden="1" thickBot="1" x14ac:dyDescent="0.25">
      <c r="A2564" s="49"/>
      <c r="B2564" s="15"/>
      <c r="C2564" s="53"/>
      <c r="D2564" s="16"/>
      <c r="E2564" s="17"/>
      <c r="F2564" s="17"/>
      <c r="G2564" s="18"/>
      <c r="H2564" s="19"/>
      <c r="I2564" s="20"/>
      <c r="J2564" s="19"/>
      <c r="K2564" s="21"/>
      <c r="L2564" s="19"/>
      <c r="M2564" s="19"/>
      <c r="N2564" s="19"/>
      <c r="O2564" s="19"/>
      <c r="P2564" s="19"/>
      <c r="Q2564" s="19"/>
      <c r="R2564" s="19"/>
      <c r="S2564" s="19"/>
      <c r="T2564" s="19"/>
      <c r="U2564" s="21"/>
    </row>
    <row r="2565" spans="1:21" ht="16" hidden="1" thickBot="1" x14ac:dyDescent="0.25">
      <c r="A2565" s="49"/>
      <c r="B2565" s="15"/>
      <c r="C2565" s="53"/>
      <c r="D2565" s="16"/>
      <c r="E2565" s="17"/>
      <c r="F2565" s="17"/>
      <c r="G2565" s="18"/>
      <c r="H2565" s="19"/>
      <c r="I2565" s="20"/>
      <c r="J2565" s="19"/>
      <c r="K2565" s="21"/>
      <c r="L2565" s="19"/>
      <c r="M2565" s="19"/>
      <c r="N2565" s="19"/>
      <c r="O2565" s="19"/>
      <c r="P2565" s="19"/>
      <c r="Q2565" s="19"/>
      <c r="R2565" s="19"/>
      <c r="S2565" s="19"/>
      <c r="T2565" s="19"/>
      <c r="U2565" s="21"/>
    </row>
    <row r="2566" spans="1:21" ht="16" hidden="1" thickBot="1" x14ac:dyDescent="0.25">
      <c r="A2566" s="49"/>
      <c r="B2566" s="15"/>
      <c r="C2566" s="53"/>
      <c r="D2566" s="16"/>
      <c r="E2566" s="17"/>
      <c r="F2566" s="17"/>
      <c r="G2566" s="18"/>
      <c r="H2566" s="19"/>
      <c r="I2566" s="20"/>
      <c r="J2566" s="19"/>
      <c r="K2566" s="21"/>
      <c r="L2566" s="19"/>
      <c r="M2566" s="19"/>
      <c r="N2566" s="19"/>
      <c r="O2566" s="19"/>
      <c r="P2566" s="19"/>
      <c r="Q2566" s="19"/>
      <c r="R2566" s="19"/>
      <c r="S2566" s="19"/>
      <c r="T2566" s="19"/>
      <c r="U2566" s="21"/>
    </row>
    <row r="2567" spans="1:21" ht="16" hidden="1" thickBot="1" x14ac:dyDescent="0.25">
      <c r="A2567" s="49"/>
      <c r="B2567" s="15"/>
      <c r="C2567" s="53"/>
      <c r="D2567" s="16"/>
      <c r="E2567" s="17"/>
      <c r="F2567" s="17"/>
      <c r="G2567" s="18"/>
      <c r="H2567" s="19"/>
      <c r="I2567" s="20"/>
      <c r="J2567" s="19"/>
      <c r="K2567" s="19"/>
      <c r="L2567" s="19"/>
      <c r="M2567" s="19"/>
      <c r="N2567" s="19"/>
      <c r="O2567" s="19"/>
      <c r="P2567" s="19"/>
      <c r="Q2567" s="19"/>
      <c r="R2567" s="19"/>
      <c r="S2567" s="19"/>
      <c r="T2567" s="19"/>
      <c r="U2567" s="21"/>
    </row>
    <row r="2568" spans="1:21" ht="17" hidden="1" thickBot="1" x14ac:dyDescent="0.25">
      <c r="A2568" s="49">
        <v>2017</v>
      </c>
      <c r="B2568" s="15" t="s">
        <v>50</v>
      </c>
      <c r="C2568" s="53" t="s">
        <v>22</v>
      </c>
      <c r="D2568" s="16" t="str">
        <f>A2568&amp;"_"&amp;B2568&amp;"_"&amp;C2568</f>
        <v>2017_2017 Sample Plot # 08_Avi</v>
      </c>
      <c r="E2568" s="17">
        <v>1.9</v>
      </c>
      <c r="F2568" s="17">
        <f t="shared" si="3246"/>
        <v>1.1200000000000001</v>
      </c>
      <c r="G2568" s="18">
        <v>112</v>
      </c>
      <c r="H2568" s="19">
        <f t="shared" si="3252"/>
        <v>2.1199999999999997</v>
      </c>
      <c r="I2568" s="20">
        <f t="shared" si="3247"/>
        <v>211.99999999999997</v>
      </c>
      <c r="J2568" s="19">
        <v>666.10399999999993</v>
      </c>
      <c r="K2568" s="19">
        <f>2.14*(LOG(H2568,10))+0.2</f>
        <v>0.89835874238752789</v>
      </c>
      <c r="L2568" s="19">
        <f t="shared" ref="L2568" si="3349">10^K2568</f>
        <v>7.9133202594807246</v>
      </c>
      <c r="M2568" s="19">
        <f t="shared" si="3299"/>
        <v>0.31653281037922898</v>
      </c>
      <c r="N2568" s="19">
        <f t="shared" ref="N2568" si="3350">0.923*L2568</f>
        <v>7.303994599500709</v>
      </c>
      <c r="O2568" s="19">
        <f t="shared" si="3239"/>
        <v>0.29215978398002834</v>
      </c>
      <c r="P2568" s="19">
        <f t="shared" si="3240"/>
        <v>0.60869259435925738</v>
      </c>
      <c r="Q2568" s="19">
        <f t="shared" si="3303"/>
        <v>3.7983937245507478</v>
      </c>
      <c r="R2568" s="19">
        <f t="shared" si="3242"/>
        <v>2.8485578938052765</v>
      </c>
      <c r="S2568" s="19">
        <f t="shared" si="3243"/>
        <v>6.6469516183560238</v>
      </c>
      <c r="T2568" s="19">
        <f t="shared" si="3244"/>
        <v>0.26587806473424097</v>
      </c>
      <c r="U2568" s="21">
        <f t="shared" si="3307"/>
        <v>15.217314858981434</v>
      </c>
    </row>
    <row r="2569" spans="1:21" ht="16" hidden="1" thickBot="1" x14ac:dyDescent="0.25">
      <c r="A2569" s="49"/>
      <c r="B2569" s="15"/>
      <c r="C2569" s="53"/>
      <c r="D2569" s="16"/>
      <c r="E2569" s="17"/>
      <c r="F2569" s="17"/>
      <c r="G2569" s="18"/>
      <c r="H2569" s="19"/>
      <c r="I2569" s="20"/>
      <c r="J2569" s="19"/>
      <c r="K2569" s="21"/>
      <c r="L2569" s="19"/>
      <c r="M2569" s="19"/>
      <c r="N2569" s="19"/>
      <c r="O2569" s="19"/>
      <c r="P2569" s="19"/>
      <c r="Q2569" s="19"/>
      <c r="R2569" s="19"/>
      <c r="S2569" s="19"/>
      <c r="T2569" s="19"/>
      <c r="U2569" s="21"/>
    </row>
    <row r="2570" spans="1:21" ht="16" hidden="1" thickBot="1" x14ac:dyDescent="0.25">
      <c r="A2570" s="49"/>
      <c r="B2570" s="15"/>
      <c r="C2570" s="53"/>
      <c r="D2570" s="16"/>
      <c r="E2570" s="17"/>
      <c r="F2570" s="17"/>
      <c r="G2570" s="18"/>
      <c r="H2570" s="19"/>
      <c r="I2570" s="20"/>
      <c r="J2570" s="19"/>
      <c r="K2570" s="21"/>
      <c r="L2570" s="19"/>
      <c r="M2570" s="19"/>
      <c r="N2570" s="19"/>
      <c r="O2570" s="19"/>
      <c r="P2570" s="19"/>
      <c r="Q2570" s="19"/>
      <c r="R2570" s="19"/>
      <c r="S2570" s="19"/>
      <c r="T2570" s="19"/>
      <c r="U2570" s="21"/>
    </row>
    <row r="2571" spans="1:21" ht="17" hidden="1" thickBot="1" x14ac:dyDescent="0.25">
      <c r="A2571" s="49">
        <v>2017</v>
      </c>
      <c r="B2571" s="15" t="s">
        <v>50</v>
      </c>
      <c r="C2571" s="53" t="s">
        <v>22</v>
      </c>
      <c r="D2571" s="16" t="str">
        <f>A2571&amp;"_"&amp;B2571&amp;"_"&amp;C2571</f>
        <v>2017_2017 Sample Plot # 08_Avi</v>
      </c>
      <c r="E2571" s="17">
        <v>2.2000000000000002</v>
      </c>
      <c r="F2571" s="17">
        <f t="shared" si="3246"/>
        <v>0.98</v>
      </c>
      <c r="G2571" s="18">
        <v>98</v>
      </c>
      <c r="H2571" s="19">
        <f t="shared" si="3252"/>
        <v>0.90999999999999981</v>
      </c>
      <c r="I2571" s="20">
        <f t="shared" si="3247"/>
        <v>90.999999999999986</v>
      </c>
      <c r="J2571" s="19">
        <v>285.92199999999997</v>
      </c>
      <c r="K2571" s="19">
        <f>2.14*(LOG(H2571,10))+0.2</f>
        <v>0.11234857956714012</v>
      </c>
      <c r="L2571" s="19">
        <f t="shared" ref="L2571" si="3351">10^K2571</f>
        <v>1.2952350241698123</v>
      </c>
      <c r="M2571" s="19">
        <f t="shared" si="3299"/>
        <v>5.1809400966792492E-2</v>
      </c>
      <c r="N2571" s="19">
        <f t="shared" ref="N2571" si="3352">0.923*L2571</f>
        <v>1.1955019273087368</v>
      </c>
      <c r="O2571" s="19">
        <f t="shared" ref="O2571:O2859" si="3353">N2571*40/1000</f>
        <v>4.7820077092349471E-2</v>
      </c>
      <c r="P2571" s="19">
        <f t="shared" ref="P2571:P2836" si="3354">M2571+O2571</f>
        <v>9.9629478059141963E-2</v>
      </c>
      <c r="Q2571" s="19">
        <f t="shared" si="3303"/>
        <v>0.62171281160150993</v>
      </c>
      <c r="R2571" s="19">
        <f t="shared" ref="R2571:R2836" si="3355">N2571*0.39</f>
        <v>0.46624575165040738</v>
      </c>
      <c r="S2571" s="19">
        <f t="shared" ref="S2571:S2836" si="3356">R2571+Q2571</f>
        <v>1.0879585632519173</v>
      </c>
      <c r="T2571" s="19">
        <f t="shared" ref="T2571:T2859" si="3357">S2571*40/1000</f>
        <v>4.3518342530076692E-2</v>
      </c>
      <c r="U2571" s="21">
        <f t="shared" si="3307"/>
        <v>2.4907369514785493</v>
      </c>
    </row>
    <row r="2572" spans="1:21" ht="16" hidden="1" thickBot="1" x14ac:dyDescent="0.25">
      <c r="A2572" s="49"/>
      <c r="B2572" s="15"/>
      <c r="C2572" s="53"/>
      <c r="D2572" s="16"/>
      <c r="E2572" s="17"/>
      <c r="F2572" s="17"/>
      <c r="G2572" s="18"/>
      <c r="H2572" s="19"/>
      <c r="I2572" s="20"/>
      <c r="J2572" s="19"/>
      <c r="K2572" s="19"/>
      <c r="L2572" s="19"/>
      <c r="M2572" s="19"/>
      <c r="N2572" s="19"/>
      <c r="O2572" s="19"/>
      <c r="P2572" s="19"/>
      <c r="Q2572" s="19"/>
      <c r="R2572" s="19"/>
      <c r="S2572" s="19"/>
      <c r="T2572" s="19"/>
      <c r="U2572" s="21"/>
    </row>
    <row r="2573" spans="1:21" ht="16" hidden="1" thickBot="1" x14ac:dyDescent="0.25">
      <c r="A2573" s="49"/>
      <c r="B2573" s="15"/>
      <c r="C2573" s="53"/>
      <c r="D2573" s="16"/>
      <c r="E2573" s="17"/>
      <c r="F2573" s="17"/>
      <c r="G2573" s="18"/>
      <c r="H2573" s="19"/>
      <c r="I2573" s="20"/>
      <c r="J2573" s="19"/>
      <c r="K2573" s="21"/>
      <c r="L2573" s="19"/>
      <c r="M2573" s="19"/>
      <c r="N2573" s="19"/>
      <c r="O2573" s="19"/>
      <c r="P2573" s="19"/>
      <c r="Q2573" s="19"/>
      <c r="R2573" s="19"/>
      <c r="S2573" s="19"/>
      <c r="T2573" s="19"/>
      <c r="U2573" s="21"/>
    </row>
    <row r="2574" spans="1:21" ht="16" hidden="1" thickBot="1" x14ac:dyDescent="0.25">
      <c r="A2574" s="54"/>
      <c r="B2574" s="39"/>
      <c r="C2574" s="55"/>
      <c r="D2574" s="40"/>
      <c r="E2574" s="41"/>
      <c r="F2574" s="41"/>
      <c r="G2574" s="42"/>
      <c r="H2574" s="43"/>
      <c r="I2574" s="44"/>
      <c r="J2574" s="43"/>
      <c r="K2574" s="43"/>
      <c r="L2574" s="43"/>
      <c r="M2574" s="43"/>
      <c r="N2574" s="43"/>
      <c r="O2574" s="43"/>
      <c r="P2574" s="43"/>
      <c r="Q2574" s="43"/>
      <c r="R2574" s="43"/>
      <c r="S2574" s="43"/>
      <c r="T2574" s="43"/>
      <c r="U2574" s="45"/>
    </row>
    <row r="2575" spans="1:21" ht="16" hidden="1" thickBot="1" x14ac:dyDescent="0.25">
      <c r="A2575" s="56">
        <v>2017</v>
      </c>
      <c r="B2575" s="57" t="s">
        <v>51</v>
      </c>
      <c r="C2575" s="8" t="s">
        <v>22</v>
      </c>
      <c r="D2575" s="8" t="str">
        <f>A2575&amp;"_"&amp;B2575&amp;"_"&amp;C2575</f>
        <v>2017_2017 Sample Plot # 09_Avi</v>
      </c>
      <c r="E2575" s="9">
        <v>3.2</v>
      </c>
      <c r="F2575" s="9">
        <f t="shared" si="3246"/>
        <v>0.5</v>
      </c>
      <c r="G2575" s="10">
        <v>50</v>
      </c>
      <c r="H2575" s="11">
        <f t="shared" si="3252"/>
        <v>1.8427753023551878</v>
      </c>
      <c r="I2575" s="12">
        <f t="shared" si="3247"/>
        <v>184.27753023551878</v>
      </c>
      <c r="J2575" s="11">
        <v>579</v>
      </c>
      <c r="K2575" s="11">
        <f t="shared" ref="K2575:K2576" si="3358">2.14*(LOG(H2575,10))+0.2</f>
        <v>0.76811089967025081</v>
      </c>
      <c r="L2575" s="11">
        <f t="shared" ref="L2575:L2582" si="3359">10^K2575</f>
        <v>5.862878574803732</v>
      </c>
      <c r="M2575" s="11">
        <f t="shared" si="3299"/>
        <v>0.23451514299214926</v>
      </c>
      <c r="N2575" s="11">
        <f t="shared" ref="N2575:N2582" si="3360">0.923*L2575</f>
        <v>5.4114369245438452</v>
      </c>
      <c r="O2575" s="11">
        <f t="shared" si="3353"/>
        <v>0.21645747698175383</v>
      </c>
      <c r="P2575" s="11">
        <f t="shared" si="3354"/>
        <v>0.45097261997390309</v>
      </c>
      <c r="Q2575" s="11">
        <f t="shared" si="3303"/>
        <v>2.8141817159057911</v>
      </c>
      <c r="R2575" s="11">
        <f t="shared" si="3355"/>
        <v>2.1104604005720997</v>
      </c>
      <c r="S2575" s="11">
        <f t="shared" si="3356"/>
        <v>4.9246421164778909</v>
      </c>
      <c r="T2575" s="11">
        <f t="shared" si="3357"/>
        <v>0.19698568465911565</v>
      </c>
      <c r="U2575" s="13">
        <f t="shared" si="3307"/>
        <v>11.274315499347576</v>
      </c>
    </row>
    <row r="2576" spans="1:21" ht="16" hidden="1" thickBot="1" x14ac:dyDescent="0.25">
      <c r="A2576" s="49">
        <v>2017</v>
      </c>
      <c r="B2576" s="15" t="s">
        <v>51</v>
      </c>
      <c r="C2576" s="16" t="s">
        <v>22</v>
      </c>
      <c r="D2576" s="16" t="str">
        <f>A2576&amp;"_"&amp;B2576&amp;"_"&amp;C2576</f>
        <v>2017_2017 Sample Plot # 09_Avi</v>
      </c>
      <c r="E2576" s="17">
        <v>1.5</v>
      </c>
      <c r="F2576" s="17">
        <f t="shared" si="3246"/>
        <v>0.7</v>
      </c>
      <c r="G2576" s="18">
        <v>70</v>
      </c>
      <c r="H2576" s="19">
        <f t="shared" si="3252"/>
        <v>0.88796944621260354</v>
      </c>
      <c r="I2576" s="20">
        <f t="shared" si="3247"/>
        <v>88.796944621260351</v>
      </c>
      <c r="J2576" s="19">
        <v>279</v>
      </c>
      <c r="K2576" s="19">
        <f t="shared" si="3358"/>
        <v>8.9571768299036209E-2</v>
      </c>
      <c r="L2576" s="19">
        <f t="shared" si="3359"/>
        <v>1.2290562745616143</v>
      </c>
      <c r="M2576" s="19">
        <f t="shared" si="3299"/>
        <v>4.9162250982464573E-2</v>
      </c>
      <c r="N2576" s="19">
        <f t="shared" si="3360"/>
        <v>1.13441894142037</v>
      </c>
      <c r="O2576" s="19">
        <f t="shared" si="3353"/>
        <v>4.5376757656814801E-2</v>
      </c>
      <c r="P2576" s="19">
        <f t="shared" si="3354"/>
        <v>9.4539008639279373E-2</v>
      </c>
      <c r="Q2576" s="19">
        <f t="shared" si="3303"/>
        <v>0.58994701178957487</v>
      </c>
      <c r="R2576" s="19">
        <f t="shared" si="3355"/>
        <v>0.4424233871539443</v>
      </c>
      <c r="S2576" s="19">
        <f t="shared" si="3356"/>
        <v>1.0323703989435191</v>
      </c>
      <c r="T2576" s="19">
        <f t="shared" si="3357"/>
        <v>4.1294815957740767E-2</v>
      </c>
      <c r="U2576" s="21">
        <f t="shared" si="3307"/>
        <v>2.3634752159819845</v>
      </c>
    </row>
    <row r="2577" spans="1:21" ht="16" hidden="1" thickBot="1" x14ac:dyDescent="0.25">
      <c r="A2577" s="49"/>
      <c r="B2577" s="15"/>
      <c r="C2577" s="16"/>
      <c r="D2577" s="16"/>
      <c r="E2577" s="17"/>
      <c r="F2577" s="17"/>
      <c r="G2577" s="18"/>
      <c r="H2577" s="19"/>
      <c r="I2577" s="20"/>
      <c r="J2577" s="19"/>
      <c r="K2577" s="19"/>
      <c r="L2577" s="19"/>
      <c r="M2577" s="19"/>
      <c r="N2577" s="19"/>
      <c r="O2577" s="19"/>
      <c r="P2577" s="19"/>
      <c r="Q2577" s="19"/>
      <c r="R2577" s="19"/>
      <c r="S2577" s="19"/>
      <c r="T2577" s="19"/>
      <c r="U2577" s="21"/>
    </row>
    <row r="2578" spans="1:21" ht="16" hidden="1" thickBot="1" x14ac:dyDescent="0.25">
      <c r="A2578" s="49">
        <v>2017</v>
      </c>
      <c r="B2578" s="15" t="s">
        <v>51</v>
      </c>
      <c r="C2578" s="16" t="s">
        <v>22</v>
      </c>
      <c r="D2578" s="16" t="str">
        <f>A2578&amp;"_"&amp;B2578&amp;"_"&amp;C2578</f>
        <v>2017_2017 Sample Plot # 09_Avi</v>
      </c>
      <c r="E2578" s="17">
        <v>3.1</v>
      </c>
      <c r="F2578" s="17">
        <f t="shared" si="3246"/>
        <v>0.52</v>
      </c>
      <c r="G2578" s="18">
        <v>52</v>
      </c>
      <c r="H2578" s="19">
        <f t="shared" si="3252"/>
        <v>1.1807765754296626</v>
      </c>
      <c r="I2578" s="20">
        <f t="shared" si="3247"/>
        <v>118.07765754296626</v>
      </c>
      <c r="J2578" s="19">
        <v>371</v>
      </c>
      <c r="K2578" s="19">
        <f t="shared" ref="K2578:K2582" si="3361">2.14*(LOG(H2578,10))+0.2</f>
        <v>0.35443893986973551</v>
      </c>
      <c r="L2578" s="19">
        <f t="shared" si="3359"/>
        <v>2.2617205282255743</v>
      </c>
      <c r="M2578" s="19">
        <f t="shared" si="3299"/>
        <v>9.0468821129022964E-2</v>
      </c>
      <c r="N2578" s="19">
        <f t="shared" si="3360"/>
        <v>2.0875680475522054</v>
      </c>
      <c r="O2578" s="19">
        <f t="shared" si="3353"/>
        <v>8.3502721902088212E-2</v>
      </c>
      <c r="P2578" s="19">
        <f t="shared" si="3354"/>
        <v>0.17397154303111118</v>
      </c>
      <c r="Q2578" s="19">
        <f t="shared" si="3303"/>
        <v>1.0856258535482757</v>
      </c>
      <c r="R2578" s="19">
        <f t="shared" si="3355"/>
        <v>0.81415153854536015</v>
      </c>
      <c r="S2578" s="19">
        <f t="shared" si="3356"/>
        <v>1.8997773920936358</v>
      </c>
      <c r="T2578" s="19">
        <f t="shared" si="3357"/>
        <v>7.599109568374543E-2</v>
      </c>
      <c r="U2578" s="21">
        <f t="shared" si="3307"/>
        <v>4.3492885757777797</v>
      </c>
    </row>
    <row r="2579" spans="1:21" ht="16" hidden="1" thickBot="1" x14ac:dyDescent="0.25">
      <c r="A2579" s="49">
        <v>2017</v>
      </c>
      <c r="B2579" s="15" t="s">
        <v>51</v>
      </c>
      <c r="C2579" s="16" t="s">
        <v>22</v>
      </c>
      <c r="D2579" s="16" t="str">
        <f>A2579&amp;"_"&amp;B2579&amp;"_"&amp;C2579</f>
        <v>2017_2017 Sample Plot # 09_Avi</v>
      </c>
      <c r="E2579" s="17">
        <v>2.5</v>
      </c>
      <c r="F2579" s="17">
        <f t="shared" si="3246"/>
        <v>0.7</v>
      </c>
      <c r="G2579" s="18">
        <v>70</v>
      </c>
      <c r="H2579" s="19">
        <f t="shared" si="3252"/>
        <v>1.1012094207511141</v>
      </c>
      <c r="I2579" s="20">
        <f t="shared" si="3247"/>
        <v>110.1209420751114</v>
      </c>
      <c r="J2579" s="19">
        <v>346</v>
      </c>
      <c r="K2579" s="19">
        <f t="shared" si="3361"/>
        <v>0.28960162471007939</v>
      </c>
      <c r="L2579" s="19">
        <f t="shared" ref="L2579:L2580" si="3362">0.8069*E2579^2.5154</f>
        <v>8.0871968295825845</v>
      </c>
      <c r="M2579" s="19">
        <f t="shared" si="3299"/>
        <v>0.32348787318330335</v>
      </c>
      <c r="N2579" s="19">
        <f t="shared" ref="N2579:N2580" si="3363">0.6648*L2579^0.9437</f>
        <v>4.7794728168419001</v>
      </c>
      <c r="O2579" s="19">
        <f t="shared" si="3353"/>
        <v>0.19117891267367598</v>
      </c>
      <c r="P2579" s="19">
        <f t="shared" si="3354"/>
        <v>0.51466678585697934</v>
      </c>
      <c r="Q2579" s="19">
        <f t="shared" si="3303"/>
        <v>3.8818544781996405</v>
      </c>
      <c r="R2579" s="19">
        <f t="shared" si="3355"/>
        <v>1.8639943985683411</v>
      </c>
      <c r="S2579" s="19">
        <f t="shared" si="3356"/>
        <v>5.7458488767679814</v>
      </c>
      <c r="T2579" s="19">
        <f t="shared" si="3357"/>
        <v>0.22983395507071924</v>
      </c>
      <c r="U2579" s="21">
        <f t="shared" si="3307"/>
        <v>12.866669646424484</v>
      </c>
    </row>
    <row r="2580" spans="1:21" ht="16" hidden="1" thickBot="1" x14ac:dyDescent="0.25">
      <c r="A2580" s="49">
        <v>2017</v>
      </c>
      <c r="B2580" s="15" t="s">
        <v>51</v>
      </c>
      <c r="C2580" s="16" t="s">
        <v>22</v>
      </c>
      <c r="D2580" s="16" t="str">
        <f>A2580&amp;"_"&amp;B2580&amp;"_"&amp;C2580</f>
        <v>2017_2017 Sample Plot # 09_Avi</v>
      </c>
      <c r="E2580" s="17">
        <v>2.7</v>
      </c>
      <c r="F2580" s="17">
        <f t="shared" ref="F2580:F2643" si="3364">G2580/100</f>
        <v>0.57999999999999996</v>
      </c>
      <c r="G2580" s="18">
        <v>58</v>
      </c>
      <c r="H2580" s="19">
        <f t="shared" si="3252"/>
        <v>1.1171228516868237</v>
      </c>
      <c r="I2580" s="20">
        <f t="shared" ref="I2580:I2643" si="3365">J2580/3.142</f>
        <v>111.71228516868237</v>
      </c>
      <c r="J2580" s="19">
        <v>351</v>
      </c>
      <c r="K2580" s="19">
        <f t="shared" si="3361"/>
        <v>0.30293600253040087</v>
      </c>
      <c r="L2580" s="19">
        <f t="shared" si="3362"/>
        <v>9.8145892309602996</v>
      </c>
      <c r="M2580" s="19">
        <f t="shared" si="3299"/>
        <v>0.39258356923841198</v>
      </c>
      <c r="N2580" s="19">
        <f t="shared" si="3363"/>
        <v>5.7374740966389481</v>
      </c>
      <c r="O2580" s="19">
        <f t="shared" si="3353"/>
        <v>0.22949896386555793</v>
      </c>
      <c r="P2580" s="19">
        <f t="shared" si="3354"/>
        <v>0.62208253310396988</v>
      </c>
      <c r="Q2580" s="19">
        <f t="shared" si="3303"/>
        <v>4.7110028308609433</v>
      </c>
      <c r="R2580" s="19">
        <f t="shared" si="3355"/>
        <v>2.2376148976891899</v>
      </c>
      <c r="S2580" s="19">
        <f t="shared" si="3356"/>
        <v>6.9486177285501327</v>
      </c>
      <c r="T2580" s="19">
        <f t="shared" si="3357"/>
        <v>0.27794470914200531</v>
      </c>
      <c r="U2580" s="21">
        <f t="shared" si="3307"/>
        <v>15.552063327599248</v>
      </c>
    </row>
    <row r="2581" spans="1:21" ht="16" hidden="1" thickBot="1" x14ac:dyDescent="0.25">
      <c r="A2581" s="49">
        <v>2017</v>
      </c>
      <c r="B2581" s="15" t="s">
        <v>51</v>
      </c>
      <c r="C2581" s="16" t="s">
        <v>22</v>
      </c>
      <c r="D2581" s="16" t="str">
        <f>A2581&amp;"_"&amp;B2581&amp;"_"&amp;C2581</f>
        <v>2017_2017 Sample Plot # 09_Avi</v>
      </c>
      <c r="E2581" s="17">
        <v>2.6</v>
      </c>
      <c r="F2581" s="17">
        <f t="shared" si="3364"/>
        <v>0.55000000000000004</v>
      </c>
      <c r="G2581" s="18">
        <v>55</v>
      </c>
      <c r="H2581" s="19">
        <f t="shared" si="3252"/>
        <v>1.0025461489497136</v>
      </c>
      <c r="I2581" s="20">
        <f t="shared" si="3365"/>
        <v>100.25461489497135</v>
      </c>
      <c r="J2581" s="19">
        <v>315</v>
      </c>
      <c r="K2581" s="19">
        <f t="shared" si="3361"/>
        <v>0.20236335840328246</v>
      </c>
      <c r="L2581" s="19">
        <f t="shared" si="3359"/>
        <v>1.5935414276381847</v>
      </c>
      <c r="M2581" s="19">
        <f t="shared" si="3299"/>
        <v>6.3741657105527386E-2</v>
      </c>
      <c r="N2581" s="19">
        <f t="shared" si="3360"/>
        <v>1.4708387377100445</v>
      </c>
      <c r="O2581" s="19">
        <f t="shared" si="3353"/>
        <v>5.8833549508401778E-2</v>
      </c>
      <c r="P2581" s="19">
        <f t="shared" si="3354"/>
        <v>0.12257520661392916</v>
      </c>
      <c r="Q2581" s="19">
        <f t="shared" si="3303"/>
        <v>0.76489988526632868</v>
      </c>
      <c r="R2581" s="19">
        <f t="shared" si="3355"/>
        <v>0.57362710770691738</v>
      </c>
      <c r="S2581" s="19">
        <f t="shared" si="3356"/>
        <v>1.3385269929732462</v>
      </c>
      <c r="T2581" s="19">
        <f t="shared" si="3357"/>
        <v>5.3541079718929852E-2</v>
      </c>
      <c r="U2581" s="21">
        <f t="shared" si="3307"/>
        <v>3.0643801653482292</v>
      </c>
    </row>
    <row r="2582" spans="1:21" ht="16" hidden="1" thickBot="1" x14ac:dyDescent="0.25">
      <c r="A2582" s="49">
        <v>2017</v>
      </c>
      <c r="B2582" s="15" t="s">
        <v>51</v>
      </c>
      <c r="C2582" s="16" t="s">
        <v>22</v>
      </c>
      <c r="D2582" s="16" t="str">
        <f>A2582&amp;"_"&amp;B2582&amp;"_"&amp;C2582</f>
        <v>2017_2017 Sample Plot # 09_Avi</v>
      </c>
      <c r="E2582" s="17">
        <v>3.5</v>
      </c>
      <c r="F2582" s="17">
        <f t="shared" si="3364"/>
        <v>0.7</v>
      </c>
      <c r="G2582" s="18">
        <v>70</v>
      </c>
      <c r="H2582" s="19">
        <f t="shared" si="3252"/>
        <v>1.4353914704010184</v>
      </c>
      <c r="I2582" s="20">
        <f t="shared" si="3365"/>
        <v>143.53914704010185</v>
      </c>
      <c r="J2582" s="19">
        <v>451</v>
      </c>
      <c r="K2582" s="19">
        <f t="shared" si="3361"/>
        <v>0.53591657291237293</v>
      </c>
      <c r="L2582" s="19">
        <f t="shared" si="3359"/>
        <v>3.4349195745460039</v>
      </c>
      <c r="M2582" s="19">
        <f t="shared" si="3299"/>
        <v>0.13739678298184016</v>
      </c>
      <c r="N2582" s="19">
        <f t="shared" si="3360"/>
        <v>3.170430767305962</v>
      </c>
      <c r="O2582" s="19">
        <f t="shared" si="3353"/>
        <v>0.12681723069223849</v>
      </c>
      <c r="P2582" s="19">
        <f t="shared" si="3354"/>
        <v>0.26421401367407865</v>
      </c>
      <c r="Q2582" s="19">
        <f t="shared" si="3303"/>
        <v>1.6487613957820819</v>
      </c>
      <c r="R2582" s="19">
        <f t="shared" si="3355"/>
        <v>1.2364679992493253</v>
      </c>
      <c r="S2582" s="19">
        <f t="shared" si="3356"/>
        <v>2.8852293950314074</v>
      </c>
      <c r="T2582" s="19">
        <f t="shared" si="3357"/>
        <v>0.1154091758012563</v>
      </c>
      <c r="U2582" s="21">
        <f t="shared" si="3307"/>
        <v>6.6053503418519659</v>
      </c>
    </row>
    <row r="2583" spans="1:21" ht="16" hidden="1" thickBot="1" x14ac:dyDescent="0.25">
      <c r="A2583" s="49"/>
      <c r="B2583" s="15"/>
      <c r="C2583" s="16"/>
      <c r="D2583" s="16"/>
      <c r="E2583" s="17"/>
      <c r="F2583" s="17"/>
      <c r="G2583" s="18"/>
      <c r="H2583" s="19"/>
      <c r="I2583" s="20"/>
      <c r="J2583" s="19"/>
      <c r="K2583" s="19"/>
      <c r="L2583" s="19"/>
      <c r="M2583" s="19"/>
      <c r="N2583" s="19"/>
      <c r="O2583" s="19"/>
      <c r="P2583" s="19"/>
      <c r="Q2583" s="19"/>
      <c r="R2583" s="19"/>
      <c r="S2583" s="19"/>
      <c r="T2583" s="19"/>
      <c r="U2583" s="21"/>
    </row>
    <row r="2584" spans="1:21" ht="16" hidden="1" thickBot="1" x14ac:dyDescent="0.25">
      <c r="A2584" s="49">
        <v>2017</v>
      </c>
      <c r="B2584" s="15" t="s">
        <v>51</v>
      </c>
      <c r="C2584" s="16" t="s">
        <v>22</v>
      </c>
      <c r="D2584" s="16" t="str">
        <f>A2584&amp;"_"&amp;B2584&amp;"_"&amp;C2584</f>
        <v>2017_2017 Sample Plot # 09_Avi</v>
      </c>
      <c r="E2584" s="17">
        <v>2.5499999999999998</v>
      </c>
      <c r="F2584" s="17">
        <f t="shared" si="3364"/>
        <v>0.7</v>
      </c>
      <c r="G2584" s="18">
        <v>70</v>
      </c>
      <c r="H2584" s="19">
        <f t="shared" si="3252"/>
        <v>1.1998726925525143</v>
      </c>
      <c r="I2584" s="20">
        <f t="shared" si="3365"/>
        <v>119.98726925525143</v>
      </c>
      <c r="J2584" s="19">
        <v>377</v>
      </c>
      <c r="K2584" s="19">
        <f>2.14*(LOG(H2584,10))+0.2</f>
        <v>0.36934926273393398</v>
      </c>
      <c r="L2584" s="19">
        <f>0.8069*E2584^2.5154</f>
        <v>8.5002340765044515</v>
      </c>
      <c r="M2584" s="19">
        <f>L2584*40/1000</f>
        <v>0.34000936306017809</v>
      </c>
      <c r="N2584" s="19">
        <f>0.6648*L2584^0.9437</f>
        <v>5.0095064170493764</v>
      </c>
      <c r="O2584" s="19">
        <f>N2584*40/1000</f>
        <v>0.20038025668197507</v>
      </c>
      <c r="P2584" s="19">
        <f>M2584+O2584</f>
        <v>0.54038961974215316</v>
      </c>
      <c r="Q2584" s="19">
        <f>L2584*0.48</f>
        <v>4.0801123567221369</v>
      </c>
      <c r="R2584" s="19">
        <f>N2584*0.39</f>
        <v>1.953707502649257</v>
      </c>
      <c r="S2584" s="19">
        <f>R2584+Q2584</f>
        <v>6.0338198593713939</v>
      </c>
      <c r="T2584" s="19">
        <f>S2584*40/1000</f>
        <v>0.24135279437485577</v>
      </c>
      <c r="U2584" s="21">
        <f>(L2584+N2584)</f>
        <v>13.509740493553828</v>
      </c>
    </row>
    <row r="2585" spans="1:21" ht="16" hidden="1" thickBot="1" x14ac:dyDescent="0.25">
      <c r="A2585" s="49"/>
      <c r="B2585" s="15"/>
      <c r="C2585" s="16"/>
      <c r="D2585" s="16"/>
      <c r="E2585" s="17"/>
      <c r="F2585" s="17"/>
      <c r="G2585" s="18"/>
      <c r="H2585" s="19"/>
      <c r="I2585" s="20"/>
      <c r="J2585" s="19"/>
      <c r="K2585" s="19"/>
      <c r="L2585" s="19"/>
      <c r="M2585" s="19"/>
      <c r="N2585" s="19"/>
      <c r="O2585" s="19"/>
      <c r="P2585" s="19"/>
      <c r="Q2585" s="19"/>
      <c r="R2585" s="19"/>
      <c r="S2585" s="19"/>
      <c r="T2585" s="19"/>
      <c r="U2585" s="21"/>
    </row>
    <row r="2586" spans="1:21" ht="16" hidden="1" thickBot="1" x14ac:dyDescent="0.25">
      <c r="A2586" s="49"/>
      <c r="B2586" s="15"/>
      <c r="C2586" s="16"/>
      <c r="D2586" s="16"/>
      <c r="E2586" s="17"/>
      <c r="F2586" s="17"/>
      <c r="G2586" s="18"/>
      <c r="H2586" s="19"/>
      <c r="I2586" s="20"/>
      <c r="J2586" s="19"/>
      <c r="K2586" s="19"/>
      <c r="L2586" s="19"/>
      <c r="M2586" s="19"/>
      <c r="N2586" s="19"/>
      <c r="O2586" s="19"/>
      <c r="P2586" s="19"/>
      <c r="Q2586" s="19"/>
      <c r="R2586" s="19"/>
      <c r="S2586" s="19"/>
      <c r="T2586" s="19"/>
      <c r="U2586" s="21"/>
    </row>
    <row r="2587" spans="1:21" ht="16" hidden="1" thickBot="1" x14ac:dyDescent="0.25">
      <c r="A2587" s="49"/>
      <c r="B2587" s="15"/>
      <c r="C2587" s="16"/>
      <c r="D2587" s="16"/>
      <c r="E2587" s="17"/>
      <c r="F2587" s="17"/>
      <c r="G2587" s="18"/>
      <c r="H2587" s="19"/>
      <c r="I2587" s="20"/>
      <c r="J2587" s="19"/>
      <c r="K2587" s="19"/>
      <c r="L2587" s="19"/>
      <c r="M2587" s="19"/>
      <c r="N2587" s="19"/>
      <c r="O2587" s="19"/>
      <c r="P2587" s="19"/>
      <c r="Q2587" s="19"/>
      <c r="R2587" s="19"/>
      <c r="S2587" s="19"/>
      <c r="T2587" s="19"/>
      <c r="U2587" s="21"/>
    </row>
    <row r="2588" spans="1:21" ht="16" hidden="1" thickBot="1" x14ac:dyDescent="0.25">
      <c r="A2588" s="49">
        <v>2017</v>
      </c>
      <c r="B2588" s="15" t="s">
        <v>51</v>
      </c>
      <c r="C2588" s="16" t="s">
        <v>22</v>
      </c>
      <c r="D2588" s="16" t="str">
        <f>A2588&amp;"_"&amp;B2588&amp;"_"&amp;C2588</f>
        <v>2017_2017 Sample Plot # 09_Avi</v>
      </c>
      <c r="E2588" s="17">
        <v>2.1</v>
      </c>
      <c r="F2588" s="17">
        <f t="shared" si="3364"/>
        <v>0.56999999999999995</v>
      </c>
      <c r="G2588" s="18">
        <v>57</v>
      </c>
      <c r="H2588" s="19">
        <f t="shared" ref="H2588:H2650" si="3366">I2588/100</f>
        <v>0.94525779758115847</v>
      </c>
      <c r="I2588" s="20">
        <f t="shared" si="3365"/>
        <v>94.525779758115846</v>
      </c>
      <c r="J2588" s="19">
        <v>297</v>
      </c>
      <c r="K2588" s="19">
        <f>2.14*(LOG(H2588,10))+0.2</f>
        <v>0.14767757483237173</v>
      </c>
      <c r="L2588" s="19">
        <f>0.8069*E2588^2.5154</f>
        <v>5.2159104847162974</v>
      </c>
      <c r="M2588" s="19">
        <f>L2588*40/1000</f>
        <v>0.20863641938865188</v>
      </c>
      <c r="N2588" s="19">
        <f>0.6648*L2588^0.9437</f>
        <v>3.1596243632629673</v>
      </c>
      <c r="O2588" s="19">
        <f>N2588*40/1000</f>
        <v>0.1263849745305187</v>
      </c>
      <c r="P2588" s="19">
        <f>M2588+O2588</f>
        <v>0.33502139391917057</v>
      </c>
      <c r="Q2588" s="19">
        <f>L2588*0.48</f>
        <v>2.5036370326638226</v>
      </c>
      <c r="R2588" s="19">
        <f>N2588*0.39</f>
        <v>1.2322535016725573</v>
      </c>
      <c r="S2588" s="19">
        <f>R2588+Q2588</f>
        <v>3.73589053433638</v>
      </c>
      <c r="T2588" s="19">
        <f>S2588*40/1000</f>
        <v>0.1494356213734552</v>
      </c>
      <c r="U2588" s="21">
        <f>(L2588+N2588)</f>
        <v>8.3755348479792637</v>
      </c>
    </row>
    <row r="2589" spans="1:21" ht="16" hidden="1" thickBot="1" x14ac:dyDescent="0.25">
      <c r="A2589" s="49"/>
      <c r="B2589" s="15"/>
      <c r="C2589" s="16"/>
      <c r="D2589" s="16"/>
      <c r="E2589" s="17"/>
      <c r="F2589" s="17"/>
      <c r="G2589" s="18"/>
      <c r="H2589" s="19"/>
      <c r="I2589" s="20"/>
      <c r="J2589" s="19"/>
      <c r="K2589" s="19"/>
      <c r="L2589" s="19"/>
      <c r="M2589" s="19"/>
      <c r="N2589" s="19"/>
      <c r="O2589" s="19"/>
      <c r="P2589" s="19"/>
      <c r="Q2589" s="19"/>
      <c r="R2589" s="19"/>
      <c r="S2589" s="19"/>
      <c r="T2589" s="19"/>
      <c r="U2589" s="21"/>
    </row>
    <row r="2590" spans="1:21" ht="16" hidden="1" thickBot="1" x14ac:dyDescent="0.25">
      <c r="A2590" s="49"/>
      <c r="B2590" s="15"/>
      <c r="C2590" s="16"/>
      <c r="D2590" s="16"/>
      <c r="E2590" s="17"/>
      <c r="F2590" s="17"/>
      <c r="G2590" s="18"/>
      <c r="H2590" s="19"/>
      <c r="I2590" s="20"/>
      <c r="J2590" s="19"/>
      <c r="K2590" s="19"/>
      <c r="L2590" s="19"/>
      <c r="M2590" s="19"/>
      <c r="N2590" s="19"/>
      <c r="O2590" s="19"/>
      <c r="P2590" s="19"/>
      <c r="Q2590" s="19"/>
      <c r="R2590" s="19"/>
      <c r="S2590" s="19"/>
      <c r="T2590" s="19"/>
      <c r="U2590" s="21"/>
    </row>
    <row r="2591" spans="1:21" ht="16" hidden="1" thickBot="1" x14ac:dyDescent="0.25">
      <c r="A2591" s="49"/>
      <c r="B2591" s="15"/>
      <c r="C2591" s="16"/>
      <c r="D2591" s="16"/>
      <c r="E2591" s="17"/>
      <c r="F2591" s="17"/>
      <c r="G2591" s="18"/>
      <c r="H2591" s="19"/>
      <c r="I2591" s="20"/>
      <c r="J2591" s="19"/>
      <c r="K2591" s="19"/>
      <c r="L2591" s="19"/>
      <c r="M2591" s="19"/>
      <c r="N2591" s="19"/>
      <c r="O2591" s="19"/>
      <c r="P2591" s="19"/>
      <c r="Q2591" s="19"/>
      <c r="R2591" s="19"/>
      <c r="S2591" s="19"/>
      <c r="T2591" s="19"/>
      <c r="U2591" s="21"/>
    </row>
    <row r="2592" spans="1:21" ht="16" hidden="1" thickBot="1" x14ac:dyDescent="0.25">
      <c r="A2592" s="49"/>
      <c r="B2592" s="15"/>
      <c r="C2592" s="16"/>
      <c r="D2592" s="16"/>
      <c r="E2592" s="17"/>
      <c r="F2592" s="17"/>
      <c r="G2592" s="18"/>
      <c r="H2592" s="19"/>
      <c r="I2592" s="20"/>
      <c r="J2592" s="19"/>
      <c r="K2592" s="19"/>
      <c r="L2592" s="19"/>
      <c r="M2592" s="19"/>
      <c r="N2592" s="19"/>
      <c r="O2592" s="19"/>
      <c r="P2592" s="19"/>
      <c r="Q2592" s="19"/>
      <c r="R2592" s="19"/>
      <c r="S2592" s="19"/>
      <c r="T2592" s="19"/>
      <c r="U2592" s="21"/>
    </row>
    <row r="2593" spans="1:21" ht="16" hidden="1" thickBot="1" x14ac:dyDescent="0.25">
      <c r="A2593" s="49"/>
      <c r="B2593" s="15"/>
      <c r="C2593" s="16"/>
      <c r="D2593" s="16"/>
      <c r="E2593" s="17"/>
      <c r="F2593" s="17"/>
      <c r="G2593" s="18"/>
      <c r="H2593" s="19"/>
      <c r="I2593" s="20"/>
      <c r="J2593" s="19"/>
      <c r="K2593" s="19"/>
      <c r="L2593" s="19"/>
      <c r="M2593" s="19"/>
      <c r="N2593" s="19"/>
      <c r="O2593" s="19"/>
      <c r="P2593" s="19"/>
      <c r="Q2593" s="19"/>
      <c r="R2593" s="19"/>
      <c r="S2593" s="19"/>
      <c r="T2593" s="19"/>
      <c r="U2593" s="21"/>
    </row>
    <row r="2594" spans="1:21" ht="16" hidden="1" thickBot="1" x14ac:dyDescent="0.25">
      <c r="A2594" s="49"/>
      <c r="B2594" s="15"/>
      <c r="C2594" s="16"/>
      <c r="D2594" s="16"/>
      <c r="E2594" s="17"/>
      <c r="F2594" s="17"/>
      <c r="G2594" s="18"/>
      <c r="H2594" s="19"/>
      <c r="I2594" s="20"/>
      <c r="J2594" s="19"/>
      <c r="K2594" s="19"/>
      <c r="L2594" s="19"/>
      <c r="M2594" s="19"/>
      <c r="N2594" s="19"/>
      <c r="O2594" s="19"/>
      <c r="P2594" s="19"/>
      <c r="Q2594" s="19"/>
      <c r="R2594" s="19"/>
      <c r="S2594" s="19"/>
      <c r="T2594" s="19"/>
      <c r="U2594" s="21"/>
    </row>
    <row r="2595" spans="1:21" ht="16" hidden="1" thickBot="1" x14ac:dyDescent="0.25">
      <c r="A2595" s="49"/>
      <c r="B2595" s="15"/>
      <c r="C2595" s="16"/>
      <c r="D2595" s="16"/>
      <c r="E2595" s="17"/>
      <c r="F2595" s="17"/>
      <c r="G2595" s="18"/>
      <c r="H2595" s="19"/>
      <c r="I2595" s="20"/>
      <c r="J2595" s="19"/>
      <c r="K2595" s="19"/>
      <c r="L2595" s="19"/>
      <c r="M2595" s="19"/>
      <c r="N2595" s="19"/>
      <c r="O2595" s="19"/>
      <c r="P2595" s="19"/>
      <c r="Q2595" s="19"/>
      <c r="R2595" s="19"/>
      <c r="S2595" s="19"/>
      <c r="T2595" s="19"/>
      <c r="U2595" s="21"/>
    </row>
    <row r="2596" spans="1:21" ht="16" hidden="1" thickBot="1" x14ac:dyDescent="0.25">
      <c r="A2596" s="49"/>
      <c r="B2596" s="15"/>
      <c r="C2596" s="16"/>
      <c r="D2596" s="16"/>
      <c r="E2596" s="17"/>
      <c r="F2596" s="17"/>
      <c r="G2596" s="18"/>
      <c r="H2596" s="19"/>
      <c r="I2596" s="20"/>
      <c r="J2596" s="19"/>
      <c r="K2596" s="19"/>
      <c r="L2596" s="19"/>
      <c r="M2596" s="19"/>
      <c r="N2596" s="19"/>
      <c r="O2596" s="19"/>
      <c r="P2596" s="19"/>
      <c r="Q2596" s="19"/>
      <c r="R2596" s="19"/>
      <c r="S2596" s="19"/>
      <c r="T2596" s="19"/>
      <c r="U2596" s="21"/>
    </row>
    <row r="2597" spans="1:21" ht="16" hidden="1" thickBot="1" x14ac:dyDescent="0.25">
      <c r="A2597" s="49">
        <v>2017</v>
      </c>
      <c r="B2597" s="15" t="s">
        <v>51</v>
      </c>
      <c r="C2597" s="16" t="s">
        <v>22</v>
      </c>
      <c r="D2597" s="16" t="str">
        <f t="shared" ref="D2597:D2604" si="3367">A2597&amp;"_"&amp;B2597&amp;"_"&amp;C2597</f>
        <v>2017_2017 Sample Plot # 09_Avi</v>
      </c>
      <c r="E2597" s="17">
        <v>2.2999999999999998</v>
      </c>
      <c r="F2597" s="17">
        <f t="shared" si="3364"/>
        <v>0.45</v>
      </c>
      <c r="G2597" s="18">
        <v>45</v>
      </c>
      <c r="H2597" s="19">
        <f t="shared" si="3366"/>
        <v>0.70050922978994268</v>
      </c>
      <c r="I2597" s="20">
        <f t="shared" si="3365"/>
        <v>70.050922978994265</v>
      </c>
      <c r="J2597" s="19">
        <v>220.1</v>
      </c>
      <c r="K2597" s="19">
        <f t="shared" ref="K2597:K2619" si="3368">2.14*(LOG(H2597,10))+0.2</f>
        <v>-0.13081433564229805</v>
      </c>
      <c r="L2597" s="19">
        <f t="shared" ref="L2597:L2619" si="3369">10^K2597</f>
        <v>0.73992152981300896</v>
      </c>
      <c r="M2597" s="19">
        <f t="shared" ref="M2597:M2619" si="3370">L2597*40/1000</f>
        <v>2.9596861192520356E-2</v>
      </c>
      <c r="N2597" s="19">
        <f t="shared" ref="N2597:N2619" si="3371">0.923*L2597</f>
        <v>0.6829475720174073</v>
      </c>
      <c r="O2597" s="19">
        <f t="shared" ref="O2597:O2619" si="3372">N2597*40/1000</f>
        <v>2.7317902880696292E-2</v>
      </c>
      <c r="P2597" s="19">
        <f t="shared" ref="P2597:P2619" si="3373">M2597+O2597</f>
        <v>5.6914764073216648E-2</v>
      </c>
      <c r="Q2597" s="19">
        <f t="shared" ref="Q2597:Q2619" si="3374">L2597*0.48</f>
        <v>0.3551623343102443</v>
      </c>
      <c r="R2597" s="19">
        <f t="shared" ref="R2597:R2619" si="3375">N2597*0.39</f>
        <v>0.26634955308678887</v>
      </c>
      <c r="S2597" s="19">
        <f t="shared" ref="S2597:S2619" si="3376">R2597+Q2597</f>
        <v>0.62151188739703311</v>
      </c>
      <c r="T2597" s="19">
        <f t="shared" ref="T2597:T2619" si="3377">S2597*40/1000</f>
        <v>2.4860475495881326E-2</v>
      </c>
      <c r="U2597" s="21">
        <f t="shared" ref="U2597:U2619" si="3378">(L2597+N2597)</f>
        <v>1.4228691018304163</v>
      </c>
    </row>
    <row r="2598" spans="1:21" ht="16" hidden="1" thickBot="1" x14ac:dyDescent="0.25">
      <c r="A2598" s="49">
        <v>2017</v>
      </c>
      <c r="B2598" s="15" t="s">
        <v>51</v>
      </c>
      <c r="C2598" s="16" t="s">
        <v>22</v>
      </c>
      <c r="D2598" s="16" t="str">
        <f t="shared" si="3367"/>
        <v>2017_2017 Sample Plot # 09_Avi</v>
      </c>
      <c r="E2598" s="17">
        <v>1.1000000000000001</v>
      </c>
      <c r="F2598" s="17">
        <f t="shared" si="3364"/>
        <v>0.5</v>
      </c>
      <c r="G2598" s="18">
        <v>50</v>
      </c>
      <c r="H2598" s="19">
        <f t="shared" si="3366"/>
        <v>0.59197963080840232</v>
      </c>
      <c r="I2598" s="20">
        <f t="shared" si="3365"/>
        <v>59.197963080840232</v>
      </c>
      <c r="J2598" s="19">
        <v>186</v>
      </c>
      <c r="K2598" s="19">
        <f t="shared" si="3368"/>
        <v>-0.28726352608012173</v>
      </c>
      <c r="L2598" s="19">
        <f t="shared" si="3369"/>
        <v>0.516103107403308</v>
      </c>
      <c r="M2598" s="19">
        <f t="shared" si="3370"/>
        <v>2.064412429613232E-2</v>
      </c>
      <c r="N2598" s="19">
        <f t="shared" si="3371"/>
        <v>0.4763631681332533</v>
      </c>
      <c r="O2598" s="19">
        <f t="shared" si="3372"/>
        <v>1.9054526725330131E-2</v>
      </c>
      <c r="P2598" s="19">
        <f t="shared" si="3373"/>
        <v>3.9698651021462451E-2</v>
      </c>
      <c r="Q2598" s="19">
        <f t="shared" si="3374"/>
        <v>0.24772949155358784</v>
      </c>
      <c r="R2598" s="19">
        <f t="shared" si="3375"/>
        <v>0.18578163557196881</v>
      </c>
      <c r="S2598" s="19">
        <f t="shared" si="3376"/>
        <v>0.43351112712555662</v>
      </c>
      <c r="T2598" s="19">
        <f t="shared" si="3377"/>
        <v>1.7340445085022263E-2</v>
      </c>
      <c r="U2598" s="21">
        <f t="shared" si="3378"/>
        <v>0.9924662755365613</v>
      </c>
    </row>
    <row r="2599" spans="1:21" ht="16" hidden="1" thickBot="1" x14ac:dyDescent="0.25">
      <c r="A2599" s="49">
        <v>2017</v>
      </c>
      <c r="B2599" s="15" t="s">
        <v>51</v>
      </c>
      <c r="C2599" s="16" t="s">
        <v>22</v>
      </c>
      <c r="D2599" s="16" t="str">
        <f t="shared" si="3367"/>
        <v>2017_2017 Sample Plot # 09_Avi</v>
      </c>
      <c r="E2599" s="17">
        <v>1.3</v>
      </c>
      <c r="F2599" s="17">
        <f t="shared" si="3364"/>
        <v>0.45</v>
      </c>
      <c r="G2599" s="18">
        <v>45</v>
      </c>
      <c r="H2599" s="19">
        <f t="shared" si="3366"/>
        <v>0.69064290260980277</v>
      </c>
      <c r="I2599" s="20">
        <f t="shared" si="3365"/>
        <v>69.064290260980272</v>
      </c>
      <c r="J2599" s="19">
        <v>217</v>
      </c>
      <c r="K2599" s="19">
        <f t="shared" si="3368"/>
        <v>-0.14399739627060937</v>
      </c>
      <c r="L2599" s="19">
        <f t="shared" si="3369"/>
        <v>0.71779859468246399</v>
      </c>
      <c r="M2599" s="19">
        <f t="shared" si="3370"/>
        <v>2.871194378729856E-2</v>
      </c>
      <c r="N2599" s="19">
        <f t="shared" si="3371"/>
        <v>0.66252810289191433</v>
      </c>
      <c r="O2599" s="19">
        <f t="shared" si="3372"/>
        <v>2.6501124115676573E-2</v>
      </c>
      <c r="P2599" s="19">
        <f t="shared" si="3373"/>
        <v>5.521306790297513E-2</v>
      </c>
      <c r="Q2599" s="19">
        <f t="shared" si="3374"/>
        <v>0.3445433254475827</v>
      </c>
      <c r="R2599" s="19">
        <f t="shared" si="3375"/>
        <v>0.25838596012784659</v>
      </c>
      <c r="S2599" s="19">
        <f t="shared" si="3376"/>
        <v>0.60292928557542935</v>
      </c>
      <c r="T2599" s="19">
        <f t="shared" si="3377"/>
        <v>2.4117171423017177E-2</v>
      </c>
      <c r="U2599" s="21">
        <f t="shared" si="3378"/>
        <v>1.3803266975743784</v>
      </c>
    </row>
    <row r="2600" spans="1:21" ht="16" hidden="1" thickBot="1" x14ac:dyDescent="0.25">
      <c r="A2600" s="49">
        <v>2017</v>
      </c>
      <c r="B2600" s="15" t="s">
        <v>51</v>
      </c>
      <c r="C2600" s="16" t="s">
        <v>22</v>
      </c>
      <c r="D2600" s="16" t="str">
        <f t="shared" si="3367"/>
        <v>2017_2017 Sample Plot # 09_Avi</v>
      </c>
      <c r="E2600" s="17">
        <v>1.7</v>
      </c>
      <c r="F2600" s="17">
        <f t="shared" si="3364"/>
        <v>0.4</v>
      </c>
      <c r="G2600" s="18">
        <v>40</v>
      </c>
      <c r="H2600" s="19">
        <f t="shared" si="3366"/>
        <v>0.64131126670910243</v>
      </c>
      <c r="I2600" s="20">
        <f t="shared" si="3365"/>
        <v>64.131126670910248</v>
      </c>
      <c r="J2600" s="19">
        <v>201.5</v>
      </c>
      <c r="K2600" s="19">
        <f t="shared" si="3368"/>
        <v>-0.21287261868540824</v>
      </c>
      <c r="L2600" s="19">
        <f t="shared" si="3369"/>
        <v>0.61253002430473302</v>
      </c>
      <c r="M2600" s="19">
        <f t="shared" si="3370"/>
        <v>2.4501200972189319E-2</v>
      </c>
      <c r="N2600" s="19">
        <f t="shared" si="3371"/>
        <v>0.56536521243326865</v>
      </c>
      <c r="O2600" s="19">
        <f t="shared" si="3372"/>
        <v>2.2614608497330747E-2</v>
      </c>
      <c r="P2600" s="19">
        <f t="shared" si="3373"/>
        <v>4.711580946952007E-2</v>
      </c>
      <c r="Q2600" s="19">
        <f t="shared" si="3374"/>
        <v>0.29401441166627185</v>
      </c>
      <c r="R2600" s="19">
        <f t="shared" si="3375"/>
        <v>0.22049243284897477</v>
      </c>
      <c r="S2600" s="19">
        <f t="shared" si="3376"/>
        <v>0.51450684451524664</v>
      </c>
      <c r="T2600" s="19">
        <f t="shared" si="3377"/>
        <v>2.0580273780609865E-2</v>
      </c>
      <c r="U2600" s="21">
        <f t="shared" si="3378"/>
        <v>1.1778952367380016</v>
      </c>
    </row>
    <row r="2601" spans="1:21" ht="16" hidden="1" thickBot="1" x14ac:dyDescent="0.25">
      <c r="A2601" s="49">
        <v>2017</v>
      </c>
      <c r="B2601" s="15" t="s">
        <v>51</v>
      </c>
      <c r="C2601" s="16" t="s">
        <v>22</v>
      </c>
      <c r="D2601" s="16" t="str">
        <f t="shared" si="3367"/>
        <v>2017_2017 Sample Plot # 09_Avi</v>
      </c>
      <c r="E2601" s="17">
        <v>1.8</v>
      </c>
      <c r="F2601" s="17">
        <f t="shared" si="3364"/>
        <v>0.4</v>
      </c>
      <c r="G2601" s="18">
        <v>40</v>
      </c>
      <c r="H2601" s="19">
        <f t="shared" si="3366"/>
        <v>0.29598981540420116</v>
      </c>
      <c r="I2601" s="20">
        <f t="shared" si="3365"/>
        <v>29.598981540420116</v>
      </c>
      <c r="J2601" s="19">
        <v>93</v>
      </c>
      <c r="K2601" s="19">
        <f t="shared" si="3368"/>
        <v>-0.93146771680104168</v>
      </c>
      <c r="L2601" s="19">
        <f t="shared" si="3369"/>
        <v>0.11709336402180293</v>
      </c>
      <c r="M2601" s="19">
        <f t="shared" si="3370"/>
        <v>4.6837345608721171E-3</v>
      </c>
      <c r="N2601" s="19">
        <f t="shared" si="3371"/>
        <v>0.1080771749921241</v>
      </c>
      <c r="O2601" s="19">
        <f t="shared" si="3372"/>
        <v>4.3230869996849644E-3</v>
      </c>
      <c r="P2601" s="19">
        <f t="shared" si="3373"/>
        <v>9.0068215605570816E-3</v>
      </c>
      <c r="Q2601" s="19">
        <f t="shared" si="3374"/>
        <v>5.6204814730465402E-2</v>
      </c>
      <c r="R2601" s="19">
        <f t="shared" si="3375"/>
        <v>4.2150098246928398E-2</v>
      </c>
      <c r="S2601" s="19">
        <f t="shared" si="3376"/>
        <v>9.8354912977393794E-2</v>
      </c>
      <c r="T2601" s="19">
        <f t="shared" si="3377"/>
        <v>3.9341965190957517E-3</v>
      </c>
      <c r="U2601" s="21">
        <f t="shared" si="3378"/>
        <v>0.22517053901392703</v>
      </c>
    </row>
    <row r="2602" spans="1:21" ht="16" hidden="1" thickBot="1" x14ac:dyDescent="0.25">
      <c r="A2602" s="49">
        <v>2017</v>
      </c>
      <c r="B2602" s="15" t="s">
        <v>51</v>
      </c>
      <c r="C2602" s="16" t="s">
        <v>22</v>
      </c>
      <c r="D2602" s="16" t="str">
        <f t="shared" si="3367"/>
        <v>2017_2017 Sample Plot # 09_Avi</v>
      </c>
      <c r="E2602" s="17">
        <v>1.7</v>
      </c>
      <c r="F2602" s="17">
        <f t="shared" si="3364"/>
        <v>0.5</v>
      </c>
      <c r="G2602" s="18">
        <v>50</v>
      </c>
      <c r="H2602" s="19">
        <f t="shared" si="3366"/>
        <v>0.5426479949077021</v>
      </c>
      <c r="I2602" s="20">
        <f t="shared" si="3365"/>
        <v>54.264799490770208</v>
      </c>
      <c r="J2602" s="19">
        <v>170.5</v>
      </c>
      <c r="K2602" s="19">
        <f t="shared" si="3368"/>
        <v>-0.36813104638343724</v>
      </c>
      <c r="L2602" s="19">
        <f t="shared" si="3369"/>
        <v>0.42841922733951365</v>
      </c>
      <c r="M2602" s="19">
        <f t="shared" si="3370"/>
        <v>1.7136769093580546E-2</v>
      </c>
      <c r="N2602" s="19">
        <f t="shared" si="3371"/>
        <v>0.39543094683437113</v>
      </c>
      <c r="O2602" s="19">
        <f t="shared" si="3372"/>
        <v>1.5817237873374846E-2</v>
      </c>
      <c r="P2602" s="19">
        <f t="shared" si="3373"/>
        <v>3.2954006966955392E-2</v>
      </c>
      <c r="Q2602" s="19">
        <f t="shared" si="3374"/>
        <v>0.20564122912296653</v>
      </c>
      <c r="R2602" s="19">
        <f t="shared" si="3375"/>
        <v>0.15421806926540474</v>
      </c>
      <c r="S2602" s="19">
        <f t="shared" si="3376"/>
        <v>0.35985929838837127</v>
      </c>
      <c r="T2602" s="19">
        <f t="shared" si="3377"/>
        <v>1.4394371935534851E-2</v>
      </c>
      <c r="U2602" s="21">
        <f t="shared" si="3378"/>
        <v>0.82385017417388484</v>
      </c>
    </row>
    <row r="2603" spans="1:21" ht="16" hidden="1" thickBot="1" x14ac:dyDescent="0.25">
      <c r="A2603" s="49">
        <v>2017</v>
      </c>
      <c r="B2603" s="15" t="s">
        <v>51</v>
      </c>
      <c r="C2603" s="16" t="s">
        <v>22</v>
      </c>
      <c r="D2603" s="16" t="str">
        <f t="shared" si="3367"/>
        <v>2017_2017 Sample Plot # 09_Avi</v>
      </c>
      <c r="E2603" s="17">
        <v>3.2</v>
      </c>
      <c r="F2603" s="17">
        <f t="shared" si="3364"/>
        <v>0.5</v>
      </c>
      <c r="G2603" s="18">
        <v>50</v>
      </c>
      <c r="H2603" s="19">
        <f t="shared" si="3366"/>
        <v>1.2778485041374921</v>
      </c>
      <c r="I2603" s="20">
        <f t="shared" si="3365"/>
        <v>127.78485041374921</v>
      </c>
      <c r="J2603" s="19">
        <v>401.5</v>
      </c>
      <c r="K2603" s="19">
        <f t="shared" si="3368"/>
        <v>0.42786584946899481</v>
      </c>
      <c r="L2603" s="19">
        <f t="shared" si="3369"/>
        <v>2.6783408762462071</v>
      </c>
      <c r="M2603" s="19">
        <f t="shared" si="3370"/>
        <v>0.10713363504984828</v>
      </c>
      <c r="N2603" s="19">
        <f t="shared" si="3371"/>
        <v>2.4721086287752492</v>
      </c>
      <c r="O2603" s="19">
        <f t="shared" si="3372"/>
        <v>9.8884345151009967E-2</v>
      </c>
      <c r="P2603" s="19">
        <f t="shared" si="3373"/>
        <v>0.20601798020085826</v>
      </c>
      <c r="Q2603" s="19">
        <f t="shared" si="3374"/>
        <v>1.2856036205981793</v>
      </c>
      <c r="R2603" s="19">
        <f t="shared" si="3375"/>
        <v>0.96412236522234718</v>
      </c>
      <c r="S2603" s="19">
        <f t="shared" si="3376"/>
        <v>2.2497259858205263</v>
      </c>
      <c r="T2603" s="19">
        <f t="shared" si="3377"/>
        <v>8.998903943282105E-2</v>
      </c>
      <c r="U2603" s="21">
        <f t="shared" si="3378"/>
        <v>5.1504495050214558</v>
      </c>
    </row>
    <row r="2604" spans="1:21" ht="16" hidden="1" thickBot="1" x14ac:dyDescent="0.25">
      <c r="A2604" s="49">
        <v>2017</v>
      </c>
      <c r="B2604" s="15" t="s">
        <v>51</v>
      </c>
      <c r="C2604" s="16" t="s">
        <v>22</v>
      </c>
      <c r="D2604" s="16" t="str">
        <f t="shared" si="3367"/>
        <v>2017_2017 Sample Plot # 09_Avi</v>
      </c>
      <c r="E2604" s="17">
        <v>1.7</v>
      </c>
      <c r="F2604" s="17">
        <f t="shared" si="3364"/>
        <v>0.6</v>
      </c>
      <c r="G2604" s="18">
        <v>60</v>
      </c>
      <c r="H2604" s="19">
        <f t="shared" si="3366"/>
        <v>0.73997453851050299</v>
      </c>
      <c r="I2604" s="20">
        <f t="shared" si="3365"/>
        <v>73.997453851050295</v>
      </c>
      <c r="J2604" s="19">
        <v>232.5</v>
      </c>
      <c r="K2604" s="19">
        <f t="shared" si="3368"/>
        <v>-7.9876098242880889E-2</v>
      </c>
      <c r="L2604" s="19">
        <f t="shared" si="3369"/>
        <v>0.83200110245093573</v>
      </c>
      <c r="M2604" s="19">
        <f t="shared" si="3370"/>
        <v>3.3280044098037427E-2</v>
      </c>
      <c r="N2604" s="19">
        <f t="shared" si="3371"/>
        <v>0.76793701756221366</v>
      </c>
      <c r="O2604" s="19">
        <f t="shared" si="3372"/>
        <v>3.0717480702488548E-2</v>
      </c>
      <c r="P2604" s="19">
        <f t="shared" si="3373"/>
        <v>6.3997524800525979E-2</v>
      </c>
      <c r="Q2604" s="19">
        <f t="shared" si="3374"/>
        <v>0.39936052917644915</v>
      </c>
      <c r="R2604" s="19">
        <f t="shared" si="3375"/>
        <v>0.29949543684926333</v>
      </c>
      <c r="S2604" s="19">
        <f t="shared" si="3376"/>
        <v>0.69885596602571254</v>
      </c>
      <c r="T2604" s="19">
        <f t="shared" si="3377"/>
        <v>2.7954238641028504E-2</v>
      </c>
      <c r="U2604" s="21">
        <f t="shared" si="3378"/>
        <v>1.5999381200131495</v>
      </c>
    </row>
    <row r="2605" spans="1:21" ht="16" hidden="1" thickBot="1" x14ac:dyDescent="0.25">
      <c r="A2605" s="49"/>
      <c r="B2605" s="15"/>
      <c r="C2605" s="16"/>
      <c r="D2605" s="16"/>
      <c r="E2605" s="17"/>
      <c r="F2605" s="17"/>
      <c r="G2605" s="18"/>
      <c r="H2605" s="19"/>
      <c r="I2605" s="20"/>
      <c r="J2605" s="19"/>
      <c r="K2605" s="19"/>
      <c r="L2605" s="19"/>
      <c r="M2605" s="19"/>
      <c r="N2605" s="19"/>
      <c r="O2605" s="19"/>
      <c r="P2605" s="19"/>
      <c r="Q2605" s="19"/>
      <c r="R2605" s="19"/>
      <c r="S2605" s="19"/>
      <c r="T2605" s="19"/>
      <c r="U2605" s="21"/>
    </row>
    <row r="2606" spans="1:21" ht="16" hidden="1" thickBot="1" x14ac:dyDescent="0.25">
      <c r="A2606" s="49"/>
      <c r="B2606" s="15"/>
      <c r="C2606" s="16"/>
      <c r="D2606" s="16"/>
      <c r="E2606" s="17"/>
      <c r="F2606" s="17"/>
      <c r="G2606" s="18"/>
      <c r="H2606" s="19"/>
      <c r="I2606" s="20"/>
      <c r="J2606" s="19"/>
      <c r="K2606" s="19"/>
      <c r="L2606" s="19"/>
      <c r="M2606" s="19"/>
      <c r="N2606" s="19"/>
      <c r="O2606" s="19"/>
      <c r="P2606" s="19"/>
      <c r="Q2606" s="19"/>
      <c r="R2606" s="19"/>
      <c r="S2606" s="19"/>
      <c r="T2606" s="19"/>
      <c r="U2606" s="21"/>
    </row>
    <row r="2607" spans="1:21" ht="16" hidden="1" thickBot="1" x14ac:dyDescent="0.25">
      <c r="A2607" s="49"/>
      <c r="B2607" s="15"/>
      <c r="C2607" s="16"/>
      <c r="D2607" s="16"/>
      <c r="E2607" s="17"/>
      <c r="F2607" s="17"/>
      <c r="G2607" s="18"/>
      <c r="H2607" s="19"/>
      <c r="I2607" s="20"/>
      <c r="J2607" s="19"/>
      <c r="K2607" s="19"/>
      <c r="L2607" s="19"/>
      <c r="M2607" s="19"/>
      <c r="N2607" s="19"/>
      <c r="O2607" s="19"/>
      <c r="P2607" s="19"/>
      <c r="Q2607" s="19"/>
      <c r="R2607" s="19"/>
      <c r="S2607" s="19"/>
      <c r="T2607" s="19"/>
      <c r="U2607" s="21"/>
    </row>
    <row r="2608" spans="1:21" ht="16" hidden="1" thickBot="1" x14ac:dyDescent="0.25">
      <c r="A2608" s="49"/>
      <c r="B2608" s="15"/>
      <c r="C2608" s="16"/>
      <c r="D2608" s="16"/>
      <c r="E2608" s="17"/>
      <c r="F2608" s="17"/>
      <c r="G2608" s="18"/>
      <c r="H2608" s="19"/>
      <c r="I2608" s="20"/>
      <c r="J2608" s="19"/>
      <c r="K2608" s="19"/>
      <c r="L2608" s="19"/>
      <c r="M2608" s="19"/>
      <c r="N2608" s="19"/>
      <c r="O2608" s="19"/>
      <c r="P2608" s="19"/>
      <c r="Q2608" s="19"/>
      <c r="R2608" s="19"/>
      <c r="S2608" s="19"/>
      <c r="T2608" s="19"/>
      <c r="U2608" s="21"/>
    </row>
    <row r="2609" spans="1:21" ht="16" hidden="1" thickBot="1" x14ac:dyDescent="0.25">
      <c r="A2609" s="49"/>
      <c r="B2609" s="15"/>
      <c r="C2609" s="16"/>
      <c r="D2609" s="16"/>
      <c r="E2609" s="17"/>
      <c r="F2609" s="17"/>
      <c r="G2609" s="18"/>
      <c r="H2609" s="19"/>
      <c r="I2609" s="20"/>
      <c r="J2609" s="19"/>
      <c r="K2609" s="19"/>
      <c r="L2609" s="19"/>
      <c r="M2609" s="19"/>
      <c r="N2609" s="19"/>
      <c r="O2609" s="19"/>
      <c r="P2609" s="19"/>
      <c r="Q2609" s="19"/>
      <c r="R2609" s="19"/>
      <c r="S2609" s="19"/>
      <c r="T2609" s="19"/>
      <c r="U2609" s="21"/>
    </row>
    <row r="2610" spans="1:21" ht="16" hidden="1" thickBot="1" x14ac:dyDescent="0.25">
      <c r="A2610" s="49"/>
      <c r="B2610" s="15"/>
      <c r="C2610" s="16"/>
      <c r="D2610" s="16"/>
      <c r="E2610" s="17"/>
      <c r="F2610" s="17"/>
      <c r="G2610" s="18"/>
      <c r="H2610" s="19"/>
      <c r="I2610" s="20"/>
      <c r="J2610" s="19"/>
      <c r="K2610" s="19"/>
      <c r="L2610" s="19"/>
      <c r="M2610" s="19"/>
      <c r="N2610" s="19"/>
      <c r="O2610" s="19"/>
      <c r="P2610" s="19"/>
      <c r="Q2610" s="19"/>
      <c r="R2610" s="19"/>
      <c r="S2610" s="19"/>
      <c r="T2610" s="19"/>
      <c r="U2610" s="21"/>
    </row>
    <row r="2611" spans="1:21" ht="16" hidden="1" thickBot="1" x14ac:dyDescent="0.25">
      <c r="A2611" s="49"/>
      <c r="B2611" s="15"/>
      <c r="C2611" s="16"/>
      <c r="D2611" s="16"/>
      <c r="E2611" s="17"/>
      <c r="F2611" s="17"/>
      <c r="G2611" s="18"/>
      <c r="H2611" s="19"/>
      <c r="I2611" s="20"/>
      <c r="J2611" s="19"/>
      <c r="K2611" s="19"/>
      <c r="L2611" s="19"/>
      <c r="M2611" s="19"/>
      <c r="N2611" s="19"/>
      <c r="O2611" s="19"/>
      <c r="P2611" s="19"/>
      <c r="Q2611" s="19"/>
      <c r="R2611" s="19"/>
      <c r="S2611" s="19"/>
      <c r="T2611" s="19"/>
      <c r="U2611" s="21"/>
    </row>
    <row r="2612" spans="1:21" ht="16" hidden="1" thickBot="1" x14ac:dyDescent="0.25">
      <c r="A2612" s="49">
        <v>2017</v>
      </c>
      <c r="B2612" s="15" t="s">
        <v>51</v>
      </c>
      <c r="C2612" s="16" t="s">
        <v>22</v>
      </c>
      <c r="D2612" s="16" t="str">
        <f>A2612&amp;"_"&amp;B2612&amp;"_"&amp;C2612</f>
        <v>2017_2017 Sample Plot # 09_Avi</v>
      </c>
      <c r="E2612" s="17">
        <v>4.0999999999999996</v>
      </c>
      <c r="F2612" s="17">
        <f t="shared" si="3364"/>
        <v>0.84</v>
      </c>
      <c r="G2612" s="18">
        <v>84</v>
      </c>
      <c r="H2612" s="19">
        <f t="shared" si="3366"/>
        <v>1.3653723742838957</v>
      </c>
      <c r="I2612" s="20">
        <f t="shared" si="3365"/>
        <v>136.53723742838957</v>
      </c>
      <c r="J2612" s="19">
        <v>429</v>
      </c>
      <c r="K2612" s="19">
        <f t="shared" si="3368"/>
        <v>0.48943737856884728</v>
      </c>
      <c r="L2612" s="19">
        <f t="shared" si="3369"/>
        <v>3.0862945971577105</v>
      </c>
      <c r="M2612" s="19">
        <f t="shared" si="3370"/>
        <v>0.12345178388630842</v>
      </c>
      <c r="N2612" s="19">
        <f t="shared" si="3371"/>
        <v>2.8486499131765668</v>
      </c>
      <c r="O2612" s="19">
        <f t="shared" si="3372"/>
        <v>0.11394599652706268</v>
      </c>
      <c r="P2612" s="19">
        <f t="shared" si="3373"/>
        <v>0.23739778041337112</v>
      </c>
      <c r="Q2612" s="19">
        <f t="shared" si="3374"/>
        <v>1.481421406635701</v>
      </c>
      <c r="R2612" s="19">
        <f t="shared" si="3375"/>
        <v>1.1109734661388611</v>
      </c>
      <c r="S2612" s="19">
        <f t="shared" si="3376"/>
        <v>2.592394872774562</v>
      </c>
      <c r="T2612" s="19">
        <f t="shared" si="3377"/>
        <v>0.10369579491098249</v>
      </c>
      <c r="U2612" s="21">
        <f t="shared" si="3378"/>
        <v>5.9349445103342777</v>
      </c>
    </row>
    <row r="2613" spans="1:21" ht="16" hidden="1" thickBot="1" x14ac:dyDescent="0.25">
      <c r="A2613" s="49">
        <v>2017</v>
      </c>
      <c r="B2613" s="15" t="s">
        <v>51</v>
      </c>
      <c r="C2613" s="16" t="s">
        <v>22</v>
      </c>
      <c r="D2613" s="16" t="str">
        <f>A2613&amp;"_"&amp;B2613&amp;"_"&amp;C2613</f>
        <v>2017_2017 Sample Plot # 09_Avi</v>
      </c>
      <c r="E2613" s="17">
        <v>3.1</v>
      </c>
      <c r="F2613" s="17">
        <f t="shared" si="3364"/>
        <v>0.8</v>
      </c>
      <c r="G2613" s="18">
        <v>80</v>
      </c>
      <c r="H2613" s="19">
        <f t="shared" si="3366"/>
        <v>1.1871419478039467</v>
      </c>
      <c r="I2613" s="20">
        <f t="shared" si="3365"/>
        <v>118.71419478039466</v>
      </c>
      <c r="J2613" s="19">
        <v>373</v>
      </c>
      <c r="K2613" s="19">
        <f t="shared" si="3368"/>
        <v>0.3594356733641289</v>
      </c>
      <c r="L2613" s="19">
        <f t="shared" si="3369"/>
        <v>2.2878928093928637</v>
      </c>
      <c r="M2613" s="19">
        <f t="shared" si="3370"/>
        <v>9.1515712375714542E-2</v>
      </c>
      <c r="N2613" s="19">
        <f t="shared" si="3371"/>
        <v>2.1117250630696134</v>
      </c>
      <c r="O2613" s="19">
        <f t="shared" si="3372"/>
        <v>8.4469002522784539E-2</v>
      </c>
      <c r="P2613" s="19">
        <f t="shared" si="3373"/>
        <v>0.17598471489849909</v>
      </c>
      <c r="Q2613" s="19">
        <f t="shared" si="3374"/>
        <v>1.0981885485085745</v>
      </c>
      <c r="R2613" s="19">
        <f t="shared" si="3375"/>
        <v>0.82357277459714928</v>
      </c>
      <c r="S2613" s="19">
        <f t="shared" si="3376"/>
        <v>1.9217613231057238</v>
      </c>
      <c r="T2613" s="19">
        <f t="shared" si="3377"/>
        <v>7.6870452924228963E-2</v>
      </c>
      <c r="U2613" s="21">
        <f t="shared" si="3378"/>
        <v>4.3996178724624766</v>
      </c>
    </row>
    <row r="2614" spans="1:21" ht="16" hidden="1" thickBot="1" x14ac:dyDescent="0.25">
      <c r="A2614" s="49"/>
      <c r="B2614" s="15"/>
      <c r="C2614" s="16"/>
      <c r="D2614" s="16"/>
      <c r="E2614" s="17"/>
      <c r="F2614" s="17"/>
      <c r="G2614" s="18"/>
      <c r="H2614" s="19"/>
      <c r="I2614" s="20"/>
      <c r="J2614" s="19"/>
      <c r="K2614" s="19"/>
      <c r="L2614" s="19"/>
      <c r="M2614" s="19"/>
      <c r="N2614" s="19"/>
      <c r="O2614" s="19"/>
      <c r="P2614" s="19"/>
      <c r="Q2614" s="19"/>
      <c r="R2614" s="19"/>
      <c r="S2614" s="19"/>
      <c r="T2614" s="19"/>
      <c r="U2614" s="21"/>
    </row>
    <row r="2615" spans="1:21" ht="16" hidden="1" thickBot="1" x14ac:dyDescent="0.25">
      <c r="A2615" s="49">
        <v>2017</v>
      </c>
      <c r="B2615" s="15" t="s">
        <v>51</v>
      </c>
      <c r="C2615" s="16" t="s">
        <v>22</v>
      </c>
      <c r="D2615" s="16" t="str">
        <f>A2615&amp;"_"&amp;B2615&amp;"_"&amp;C2615</f>
        <v>2017_2017 Sample Plot # 09_Avi</v>
      </c>
      <c r="E2615" s="17">
        <v>3.8</v>
      </c>
      <c r="F2615" s="17">
        <f t="shared" si="3364"/>
        <v>0.83</v>
      </c>
      <c r="G2615" s="18">
        <v>83</v>
      </c>
      <c r="H2615" s="19">
        <f t="shared" si="3366"/>
        <v>1.3558243157224696</v>
      </c>
      <c r="I2615" s="20">
        <f t="shared" si="3365"/>
        <v>135.58243157224697</v>
      </c>
      <c r="J2615" s="19">
        <v>426</v>
      </c>
      <c r="K2615" s="19">
        <f t="shared" si="3368"/>
        <v>0.48291531537335575</v>
      </c>
      <c r="L2615" s="19">
        <f t="shared" si="3369"/>
        <v>3.0402921304901156</v>
      </c>
      <c r="M2615" s="19">
        <f t="shared" si="3370"/>
        <v>0.12161168521960462</v>
      </c>
      <c r="N2615" s="19">
        <f t="shared" si="3371"/>
        <v>2.8061896364423768</v>
      </c>
      <c r="O2615" s="19">
        <f t="shared" si="3372"/>
        <v>0.11224758545769507</v>
      </c>
      <c r="P2615" s="19">
        <f t="shared" si="3373"/>
        <v>0.2338592706772997</v>
      </c>
      <c r="Q2615" s="19">
        <f t="shared" si="3374"/>
        <v>1.4593402226352554</v>
      </c>
      <c r="R2615" s="19">
        <f t="shared" si="3375"/>
        <v>1.094413958212527</v>
      </c>
      <c r="S2615" s="19">
        <f t="shared" si="3376"/>
        <v>2.5537541808477826</v>
      </c>
      <c r="T2615" s="19">
        <f t="shared" si="3377"/>
        <v>0.10215016723391131</v>
      </c>
      <c r="U2615" s="21">
        <f t="shared" si="3378"/>
        <v>5.8464817669324924</v>
      </c>
    </row>
    <row r="2616" spans="1:21" ht="16" hidden="1" thickBot="1" x14ac:dyDescent="0.25">
      <c r="A2616" s="49">
        <v>2017</v>
      </c>
      <c r="B2616" s="15" t="s">
        <v>51</v>
      </c>
      <c r="C2616" s="16" t="s">
        <v>22</v>
      </c>
      <c r="D2616" s="16" t="str">
        <f>A2616&amp;"_"&amp;B2616&amp;"_"&amp;C2616</f>
        <v>2017_2017 Sample Plot # 09_Avi</v>
      </c>
      <c r="E2616" s="17">
        <v>2.15</v>
      </c>
      <c r="F2616" s="17">
        <f t="shared" si="3364"/>
        <v>0.7</v>
      </c>
      <c r="G2616" s="18">
        <v>70</v>
      </c>
      <c r="H2616" s="19">
        <f t="shared" si="3366"/>
        <v>1.1266709102482495</v>
      </c>
      <c r="I2616" s="20">
        <f t="shared" si="3365"/>
        <v>112.66709102482496</v>
      </c>
      <c r="J2616" s="19">
        <v>354</v>
      </c>
      <c r="K2616" s="19">
        <f t="shared" si="3368"/>
        <v>0.31084575402872328</v>
      </c>
      <c r="L2616" s="19">
        <f t="shared" si="3369"/>
        <v>2.0457179413472937</v>
      </c>
      <c r="M2616" s="19">
        <f t="shared" si="3370"/>
        <v>8.1828717653891742E-2</v>
      </c>
      <c r="N2616" s="19">
        <f t="shared" si="3371"/>
        <v>1.8881976598635521</v>
      </c>
      <c r="O2616" s="19">
        <f t="shared" si="3372"/>
        <v>7.5527906394542085E-2</v>
      </c>
      <c r="P2616" s="19">
        <f t="shared" si="3373"/>
        <v>0.15735662404843381</v>
      </c>
      <c r="Q2616" s="19">
        <f t="shared" si="3374"/>
        <v>0.9819446118467009</v>
      </c>
      <c r="R2616" s="19">
        <f t="shared" si="3375"/>
        <v>0.73639708734678533</v>
      </c>
      <c r="S2616" s="19">
        <f t="shared" si="3376"/>
        <v>1.7183416991934863</v>
      </c>
      <c r="T2616" s="19">
        <f t="shared" si="3377"/>
        <v>6.8733667967739456E-2</v>
      </c>
      <c r="U2616" s="21">
        <f t="shared" si="3378"/>
        <v>3.9339156012108458</v>
      </c>
    </row>
    <row r="2617" spans="1:21" ht="16" hidden="1" thickBot="1" x14ac:dyDescent="0.25">
      <c r="A2617" s="49">
        <v>2017</v>
      </c>
      <c r="B2617" s="15" t="s">
        <v>51</v>
      </c>
      <c r="C2617" s="16" t="s">
        <v>22</v>
      </c>
      <c r="D2617" s="16" t="str">
        <f>A2617&amp;"_"&amp;B2617&amp;"_"&amp;C2617</f>
        <v>2017_2017 Sample Plot # 09_Avi</v>
      </c>
      <c r="E2617" s="17">
        <v>2.36</v>
      </c>
      <c r="F2617" s="17">
        <f t="shared" si="3364"/>
        <v>0.4</v>
      </c>
      <c r="G2617" s="18">
        <v>40</v>
      </c>
      <c r="H2617" s="19">
        <f t="shared" si="3366"/>
        <v>1.1489497135582432</v>
      </c>
      <c r="I2617" s="20">
        <f t="shared" si="3365"/>
        <v>114.89497135582432</v>
      </c>
      <c r="J2617" s="19">
        <v>361</v>
      </c>
      <c r="K2617" s="19">
        <f t="shared" si="3368"/>
        <v>0.32904418537164526</v>
      </c>
      <c r="L2617" s="19">
        <f t="shared" si="3369"/>
        <v>2.1332619414092111</v>
      </c>
      <c r="M2617" s="19">
        <f t="shared" si="3370"/>
        <v>8.5330477656368448E-2</v>
      </c>
      <c r="N2617" s="19">
        <f t="shared" si="3371"/>
        <v>1.9690007719207019</v>
      </c>
      <c r="O2617" s="19">
        <f t="shared" si="3372"/>
        <v>7.8760030876828063E-2</v>
      </c>
      <c r="P2617" s="19">
        <f t="shared" si="3373"/>
        <v>0.16409050853319651</v>
      </c>
      <c r="Q2617" s="19">
        <f t="shared" si="3374"/>
        <v>1.0239657318764213</v>
      </c>
      <c r="R2617" s="19">
        <f t="shared" si="3375"/>
        <v>0.76791030104907376</v>
      </c>
      <c r="S2617" s="19">
        <f t="shared" si="3376"/>
        <v>1.791876032925495</v>
      </c>
      <c r="T2617" s="19">
        <f t="shared" si="3377"/>
        <v>7.1675041317019808E-2</v>
      </c>
      <c r="U2617" s="21">
        <f t="shared" si="3378"/>
        <v>4.102262713329913</v>
      </c>
    </row>
    <row r="2618" spans="1:21" ht="16" hidden="1" thickBot="1" x14ac:dyDescent="0.25">
      <c r="A2618" s="49">
        <v>2017</v>
      </c>
      <c r="B2618" s="15" t="s">
        <v>51</v>
      </c>
      <c r="C2618" s="16" t="s">
        <v>22</v>
      </c>
      <c r="D2618" s="16" t="str">
        <f>A2618&amp;"_"&amp;B2618&amp;"_"&amp;C2618</f>
        <v>2017_2017 Sample Plot # 09_Avi</v>
      </c>
      <c r="E2618" s="17">
        <v>2.4700000000000002</v>
      </c>
      <c r="F2618" s="17">
        <f t="shared" si="3364"/>
        <v>0.95</v>
      </c>
      <c r="G2618" s="18">
        <v>95</v>
      </c>
      <c r="H2618" s="19">
        <f t="shared" si="3366"/>
        <v>0.91979630808402291</v>
      </c>
      <c r="I2618" s="20">
        <f t="shared" si="3365"/>
        <v>91.979630808402291</v>
      </c>
      <c r="J2618" s="19">
        <v>289</v>
      </c>
      <c r="K2618" s="19">
        <f t="shared" si="3368"/>
        <v>0.12230015679254973</v>
      </c>
      <c r="L2618" s="19">
        <f t="shared" si="3369"/>
        <v>1.3252571524141996</v>
      </c>
      <c r="M2618" s="19">
        <f t="shared" si="3370"/>
        <v>5.301028609656798E-2</v>
      </c>
      <c r="N2618" s="19">
        <f t="shared" si="3371"/>
        <v>1.2232123516783062</v>
      </c>
      <c r="O2618" s="19">
        <f t="shared" si="3372"/>
        <v>4.8928494067132247E-2</v>
      </c>
      <c r="P2618" s="19">
        <f t="shared" si="3373"/>
        <v>0.10193878016370023</v>
      </c>
      <c r="Q2618" s="19">
        <f t="shared" si="3374"/>
        <v>0.63612343315881581</v>
      </c>
      <c r="R2618" s="19">
        <f t="shared" si="3375"/>
        <v>0.47705281715453945</v>
      </c>
      <c r="S2618" s="19">
        <f t="shared" si="3376"/>
        <v>1.1131762503133553</v>
      </c>
      <c r="T2618" s="19">
        <f t="shared" si="3377"/>
        <v>4.4527050012534208E-2</v>
      </c>
      <c r="U2618" s="21">
        <f t="shared" si="3378"/>
        <v>2.5484695040925058</v>
      </c>
    </row>
    <row r="2619" spans="1:21" ht="16" hidden="1" thickBot="1" x14ac:dyDescent="0.25">
      <c r="A2619" s="49">
        <v>2017</v>
      </c>
      <c r="B2619" s="15" t="s">
        <v>51</v>
      </c>
      <c r="C2619" s="16" t="s">
        <v>22</v>
      </c>
      <c r="D2619" s="16" t="str">
        <f>A2619&amp;"_"&amp;B2619&amp;"_"&amp;C2619</f>
        <v>2017_2017 Sample Plot # 09_Avi</v>
      </c>
      <c r="E2619" s="17">
        <v>2.17</v>
      </c>
      <c r="F2619" s="17">
        <f t="shared" si="3364"/>
        <v>0.5</v>
      </c>
      <c r="G2619" s="18">
        <v>50</v>
      </c>
      <c r="H2619" s="19">
        <f t="shared" si="3366"/>
        <v>1.1807765754296626</v>
      </c>
      <c r="I2619" s="20">
        <f t="shared" si="3365"/>
        <v>118.07765754296626</v>
      </c>
      <c r="J2619" s="19">
        <v>371</v>
      </c>
      <c r="K2619" s="19">
        <f t="shared" si="3368"/>
        <v>0.35443893986973551</v>
      </c>
      <c r="L2619" s="19">
        <f t="shared" si="3369"/>
        <v>2.2617205282255743</v>
      </c>
      <c r="M2619" s="19">
        <f t="shared" si="3370"/>
        <v>9.0468821129022964E-2</v>
      </c>
      <c r="N2619" s="19">
        <f t="shared" si="3371"/>
        <v>2.0875680475522054</v>
      </c>
      <c r="O2619" s="19">
        <f t="shared" si="3372"/>
        <v>8.3502721902088212E-2</v>
      </c>
      <c r="P2619" s="19">
        <f t="shared" si="3373"/>
        <v>0.17397154303111118</v>
      </c>
      <c r="Q2619" s="19">
        <f t="shared" si="3374"/>
        <v>1.0856258535482757</v>
      </c>
      <c r="R2619" s="19">
        <f t="shared" si="3375"/>
        <v>0.81415153854536015</v>
      </c>
      <c r="S2619" s="19">
        <f t="shared" si="3376"/>
        <v>1.8997773920936358</v>
      </c>
      <c r="T2619" s="19">
        <f t="shared" si="3377"/>
        <v>7.599109568374543E-2</v>
      </c>
      <c r="U2619" s="21">
        <f t="shared" si="3378"/>
        <v>4.3492885757777797</v>
      </c>
    </row>
    <row r="2620" spans="1:21" ht="16" hidden="1" thickBot="1" x14ac:dyDescent="0.25">
      <c r="A2620" s="49"/>
      <c r="B2620" s="15"/>
      <c r="C2620" s="16"/>
      <c r="D2620" s="16"/>
      <c r="E2620" s="17"/>
      <c r="F2620" s="17"/>
      <c r="G2620" s="18"/>
      <c r="H2620" s="19"/>
      <c r="I2620" s="20"/>
      <c r="J2620" s="19"/>
      <c r="K2620" s="19"/>
      <c r="L2620" s="19"/>
      <c r="M2620" s="19"/>
      <c r="N2620" s="19"/>
      <c r="O2620" s="19"/>
      <c r="P2620" s="19"/>
      <c r="Q2620" s="19"/>
      <c r="R2620" s="19"/>
      <c r="S2620" s="19"/>
      <c r="T2620" s="19"/>
      <c r="U2620" s="21"/>
    </row>
    <row r="2621" spans="1:21" ht="16" hidden="1" thickBot="1" x14ac:dyDescent="0.25">
      <c r="A2621" s="49"/>
      <c r="B2621" s="15"/>
      <c r="C2621" s="16"/>
      <c r="D2621" s="16"/>
      <c r="E2621" s="17"/>
      <c r="F2621" s="17"/>
      <c r="G2621" s="18"/>
      <c r="H2621" s="19"/>
      <c r="I2621" s="20"/>
      <c r="J2621" s="19"/>
      <c r="K2621" s="19"/>
      <c r="L2621" s="19"/>
      <c r="M2621" s="19"/>
      <c r="N2621" s="19"/>
      <c r="O2621" s="19"/>
      <c r="P2621" s="19"/>
      <c r="Q2621" s="19"/>
      <c r="R2621" s="19"/>
      <c r="S2621" s="19"/>
      <c r="T2621" s="19"/>
      <c r="U2621" s="21"/>
    </row>
    <row r="2622" spans="1:21" ht="16" hidden="1" thickBot="1" x14ac:dyDescent="0.25">
      <c r="A2622" s="49"/>
      <c r="B2622" s="15"/>
      <c r="C2622" s="16"/>
      <c r="D2622" s="16"/>
      <c r="E2622" s="17"/>
      <c r="F2622" s="17"/>
      <c r="G2622" s="18"/>
      <c r="H2622" s="19"/>
      <c r="I2622" s="20"/>
      <c r="J2622" s="19"/>
      <c r="K2622" s="19"/>
      <c r="L2622" s="19"/>
      <c r="M2622" s="19"/>
      <c r="N2622" s="19"/>
      <c r="O2622" s="19"/>
      <c r="P2622" s="19"/>
      <c r="Q2622" s="19"/>
      <c r="R2622" s="19"/>
      <c r="S2622" s="19"/>
      <c r="T2622" s="19"/>
      <c r="U2622" s="21"/>
    </row>
    <row r="2623" spans="1:21" ht="16" hidden="1" thickBot="1" x14ac:dyDescent="0.25">
      <c r="A2623" s="49"/>
      <c r="B2623" s="15"/>
      <c r="C2623" s="16"/>
      <c r="D2623" s="16"/>
      <c r="E2623" s="17"/>
      <c r="F2623" s="17"/>
      <c r="G2623" s="18"/>
      <c r="H2623" s="19"/>
      <c r="I2623" s="20"/>
      <c r="J2623" s="19"/>
      <c r="K2623" s="19"/>
      <c r="L2623" s="19"/>
      <c r="M2623" s="19"/>
      <c r="N2623" s="19"/>
      <c r="O2623" s="19"/>
      <c r="P2623" s="19"/>
      <c r="Q2623" s="19"/>
      <c r="R2623" s="19"/>
      <c r="S2623" s="19"/>
      <c r="T2623" s="19"/>
      <c r="U2623" s="21"/>
    </row>
    <row r="2624" spans="1:21" ht="16" hidden="1" thickBot="1" x14ac:dyDescent="0.25">
      <c r="A2624" s="49">
        <v>2017</v>
      </c>
      <c r="B2624" s="15" t="s">
        <v>51</v>
      </c>
      <c r="C2624" s="16" t="s">
        <v>22</v>
      </c>
      <c r="D2624" s="16" t="str">
        <f>A2624&amp;"_"&amp;B2624&amp;"_"&amp;C2624</f>
        <v>2017_2017 Sample Plot # 09_Avi</v>
      </c>
      <c r="E2624" s="17">
        <v>2.1</v>
      </c>
      <c r="F2624" s="17">
        <f t="shared" si="3364"/>
        <v>0.5</v>
      </c>
      <c r="G2624" s="18">
        <v>50</v>
      </c>
      <c r="H2624" s="19">
        <f t="shared" si="3366"/>
        <v>0.99299809038828768</v>
      </c>
      <c r="I2624" s="20">
        <f t="shared" si="3365"/>
        <v>99.299809038828769</v>
      </c>
      <c r="J2624" s="19">
        <v>312</v>
      </c>
      <c r="K2624" s="19">
        <f t="shared" ref="K2624:K2648" si="3379">2.14*(LOG(H2624,10))+0.2</f>
        <v>0.19346960449300488</v>
      </c>
      <c r="L2624" s="19">
        <f t="shared" ref="L2624:L2648" si="3380">10^K2624</f>
        <v>1.5612397657203567</v>
      </c>
      <c r="M2624" s="19">
        <f t="shared" ref="M2624:M2685" si="3381">L2624*40/1000</f>
        <v>6.2449590628814271E-2</v>
      </c>
      <c r="N2624" s="19">
        <f t="shared" ref="N2624:N2648" si="3382">0.923*L2624</f>
        <v>1.4410243037598893</v>
      </c>
      <c r="O2624" s="19">
        <f t="shared" ref="O2624:O2685" si="3383">N2624*40/1000</f>
        <v>5.764097215039557E-2</v>
      </c>
      <c r="P2624" s="19">
        <f t="shared" ref="P2624:P2685" si="3384">M2624+O2624</f>
        <v>0.12009056277920985</v>
      </c>
      <c r="Q2624" s="19">
        <f t="shared" ref="Q2624:Q2685" si="3385">L2624*0.48</f>
        <v>0.74939508754577122</v>
      </c>
      <c r="R2624" s="19">
        <f t="shared" ref="R2624:R2685" si="3386">N2624*0.39</f>
        <v>0.56199947846635689</v>
      </c>
      <c r="S2624" s="19">
        <f t="shared" ref="S2624:S2685" si="3387">R2624+Q2624</f>
        <v>1.3113945660121282</v>
      </c>
      <c r="T2624" s="19">
        <f t="shared" ref="T2624:T2685" si="3388">S2624*40/1000</f>
        <v>5.2455782640485123E-2</v>
      </c>
      <c r="U2624" s="21">
        <f t="shared" ref="U2624:U2685" si="3389">(L2624+N2624)</f>
        <v>3.0022640694802458</v>
      </c>
    </row>
    <row r="2625" spans="1:21" ht="16" hidden="1" thickBot="1" x14ac:dyDescent="0.25">
      <c r="A2625" s="49"/>
      <c r="B2625" s="15"/>
      <c r="C2625" s="16"/>
      <c r="D2625" s="16"/>
      <c r="E2625" s="17"/>
      <c r="F2625" s="17"/>
      <c r="G2625" s="18"/>
      <c r="H2625" s="19"/>
      <c r="I2625" s="20"/>
      <c r="J2625" s="19"/>
      <c r="K2625" s="19"/>
      <c r="L2625" s="19"/>
      <c r="M2625" s="19"/>
      <c r="N2625" s="19"/>
      <c r="O2625" s="19"/>
      <c r="P2625" s="19"/>
      <c r="Q2625" s="19"/>
      <c r="R2625" s="19"/>
      <c r="S2625" s="19"/>
      <c r="T2625" s="19"/>
      <c r="U2625" s="21"/>
    </row>
    <row r="2626" spans="1:21" ht="16" hidden="1" thickBot="1" x14ac:dyDescent="0.25">
      <c r="A2626" s="49">
        <v>2017</v>
      </c>
      <c r="B2626" s="15" t="s">
        <v>51</v>
      </c>
      <c r="C2626" s="16" t="s">
        <v>22</v>
      </c>
      <c r="D2626" s="16" t="str">
        <f>A2626&amp;"_"&amp;B2626&amp;"_"&amp;C2626</f>
        <v>2017_2017 Sample Plot # 09_Avi</v>
      </c>
      <c r="E2626" s="17">
        <v>3.21</v>
      </c>
      <c r="F2626" s="17">
        <f t="shared" si="3364"/>
        <v>0.5</v>
      </c>
      <c r="G2626" s="18">
        <v>50</v>
      </c>
      <c r="H2626" s="19">
        <f t="shared" si="3366"/>
        <v>1.1457670273711011</v>
      </c>
      <c r="I2626" s="20">
        <f t="shared" si="3365"/>
        <v>114.57670273711012</v>
      </c>
      <c r="J2626" s="19">
        <v>360</v>
      </c>
      <c r="K2626" s="19">
        <f t="shared" si="3379"/>
        <v>0.32646612493553201</v>
      </c>
      <c r="L2626" s="19">
        <f t="shared" si="3380"/>
        <v>2.1206359765694507</v>
      </c>
      <c r="M2626" s="19">
        <f t="shared" si="3381"/>
        <v>8.4825439062778035E-2</v>
      </c>
      <c r="N2626" s="19">
        <f t="shared" si="3382"/>
        <v>1.9573470063736031</v>
      </c>
      <c r="O2626" s="19">
        <f t="shared" si="3383"/>
        <v>7.8293880254944132E-2</v>
      </c>
      <c r="P2626" s="19">
        <f t="shared" si="3384"/>
        <v>0.16311931931772217</v>
      </c>
      <c r="Q2626" s="19">
        <f t="shared" si="3385"/>
        <v>1.0179052687533363</v>
      </c>
      <c r="R2626" s="19">
        <f t="shared" si="3386"/>
        <v>0.76336533248570526</v>
      </c>
      <c r="S2626" s="19">
        <f t="shared" si="3387"/>
        <v>1.7812706012390416</v>
      </c>
      <c r="T2626" s="19">
        <f t="shared" si="3388"/>
        <v>7.1250824049561651E-2</v>
      </c>
      <c r="U2626" s="21">
        <f t="shared" si="3389"/>
        <v>4.0779829829430536</v>
      </c>
    </row>
    <row r="2627" spans="1:21" ht="16" hidden="1" thickBot="1" x14ac:dyDescent="0.25">
      <c r="A2627" s="49">
        <v>2017</v>
      </c>
      <c r="B2627" s="15" t="s">
        <v>51</v>
      </c>
      <c r="C2627" s="16" t="s">
        <v>22</v>
      </c>
      <c r="D2627" s="16" t="str">
        <f>A2627&amp;"_"&amp;B2627&amp;"_"&amp;C2627</f>
        <v>2017_2017 Sample Plot # 09_Avi</v>
      </c>
      <c r="E2627" s="17">
        <v>3.14</v>
      </c>
      <c r="F2627" s="17">
        <f t="shared" si="3364"/>
        <v>0.76</v>
      </c>
      <c r="G2627" s="18">
        <v>76</v>
      </c>
      <c r="H2627" s="19">
        <f t="shared" si="3366"/>
        <v>1.098026734563972</v>
      </c>
      <c r="I2627" s="20">
        <f t="shared" si="3365"/>
        <v>109.8026734563972</v>
      </c>
      <c r="J2627" s="19">
        <v>345</v>
      </c>
      <c r="K2627" s="19">
        <f t="shared" si="3379"/>
        <v>0.28691163675034398</v>
      </c>
      <c r="L2627" s="19">
        <f t="shared" si="3380"/>
        <v>1.9360280120578679</v>
      </c>
      <c r="M2627" s="19">
        <f t="shared" si="3381"/>
        <v>7.7441120482314718E-2</v>
      </c>
      <c r="N2627" s="19">
        <f t="shared" si="3382"/>
        <v>1.7869538551294122</v>
      </c>
      <c r="O2627" s="19">
        <f t="shared" si="3383"/>
        <v>7.1478154205176475E-2</v>
      </c>
      <c r="P2627" s="19">
        <f t="shared" si="3384"/>
        <v>0.14891927468749119</v>
      </c>
      <c r="Q2627" s="19">
        <f t="shared" si="3385"/>
        <v>0.92929344578777651</v>
      </c>
      <c r="R2627" s="19">
        <f t="shared" si="3386"/>
        <v>0.69691200350047078</v>
      </c>
      <c r="S2627" s="19">
        <f t="shared" si="3387"/>
        <v>1.6262054492882472</v>
      </c>
      <c r="T2627" s="19">
        <f t="shared" si="3388"/>
        <v>6.5048217971529876E-2</v>
      </c>
      <c r="U2627" s="21">
        <f t="shared" si="3389"/>
        <v>3.7229818671872801</v>
      </c>
    </row>
    <row r="2628" spans="1:21" ht="16" hidden="1" thickBot="1" x14ac:dyDescent="0.25">
      <c r="A2628" s="49"/>
      <c r="B2628" s="15"/>
      <c r="C2628" s="16"/>
      <c r="D2628" s="16"/>
      <c r="E2628" s="17"/>
      <c r="F2628" s="17"/>
      <c r="G2628" s="18"/>
      <c r="H2628" s="19"/>
      <c r="I2628" s="20"/>
      <c r="J2628" s="19"/>
      <c r="K2628" s="19"/>
      <c r="L2628" s="19"/>
      <c r="M2628" s="19"/>
      <c r="N2628" s="19"/>
      <c r="O2628" s="19"/>
      <c r="P2628" s="19"/>
      <c r="Q2628" s="19"/>
      <c r="R2628" s="19"/>
      <c r="S2628" s="19"/>
      <c r="T2628" s="19"/>
      <c r="U2628" s="21"/>
    </row>
    <row r="2629" spans="1:21" ht="16" hidden="1" thickBot="1" x14ac:dyDescent="0.25">
      <c r="A2629" s="49"/>
      <c r="B2629" s="15"/>
      <c r="C2629" s="16"/>
      <c r="D2629" s="16"/>
      <c r="E2629" s="17"/>
      <c r="F2629" s="17"/>
      <c r="G2629" s="18"/>
      <c r="H2629" s="19"/>
      <c r="I2629" s="20"/>
      <c r="J2629" s="19"/>
      <c r="K2629" s="19"/>
      <c r="L2629" s="19"/>
      <c r="M2629" s="19"/>
      <c r="N2629" s="19"/>
      <c r="O2629" s="19"/>
      <c r="P2629" s="19"/>
      <c r="Q2629" s="19"/>
      <c r="R2629" s="19"/>
      <c r="S2629" s="19"/>
      <c r="T2629" s="19"/>
      <c r="U2629" s="21"/>
    </row>
    <row r="2630" spans="1:21" ht="16" hidden="1" thickBot="1" x14ac:dyDescent="0.25">
      <c r="A2630" s="49">
        <v>2017</v>
      </c>
      <c r="B2630" s="15" t="s">
        <v>51</v>
      </c>
      <c r="C2630" s="16" t="s">
        <v>22</v>
      </c>
      <c r="D2630" s="16" t="str">
        <f t="shared" ref="D2630:D2638" si="3390">A2630&amp;"_"&amp;B2630&amp;"_"&amp;C2630</f>
        <v>2017_2017 Sample Plot # 09_Avi</v>
      </c>
      <c r="E2630" s="17">
        <v>3.54</v>
      </c>
      <c r="F2630" s="17">
        <f t="shared" si="3364"/>
        <v>0.5</v>
      </c>
      <c r="G2630" s="18">
        <v>50</v>
      </c>
      <c r="H2630" s="19">
        <f t="shared" si="3366"/>
        <v>1.2889879057924889</v>
      </c>
      <c r="I2630" s="20">
        <f t="shared" si="3365"/>
        <v>128.8987905792489</v>
      </c>
      <c r="J2630" s="19">
        <v>405</v>
      </c>
      <c r="K2630" s="19">
        <f t="shared" si="3379"/>
        <v>0.43593252297292806</v>
      </c>
      <c r="L2630" s="19">
        <f t="shared" si="3380"/>
        <v>2.7285538101101996</v>
      </c>
      <c r="M2630" s="19">
        <f t="shared" si="3381"/>
        <v>0.10914215240440799</v>
      </c>
      <c r="N2630" s="19">
        <f t="shared" si="3382"/>
        <v>2.5184551667317145</v>
      </c>
      <c r="O2630" s="19">
        <f t="shared" si="3383"/>
        <v>0.10073820666926858</v>
      </c>
      <c r="P2630" s="19">
        <f t="shared" si="3384"/>
        <v>0.20988035907367658</v>
      </c>
      <c r="Q2630" s="19">
        <f t="shared" si="3385"/>
        <v>1.3097058288528958</v>
      </c>
      <c r="R2630" s="19">
        <f t="shared" si="3386"/>
        <v>0.98219751502536867</v>
      </c>
      <c r="S2630" s="19">
        <f t="shared" si="3387"/>
        <v>2.2919033438782646</v>
      </c>
      <c r="T2630" s="19">
        <f t="shared" si="3388"/>
        <v>9.1676133755130576E-2</v>
      </c>
      <c r="U2630" s="21">
        <f t="shared" si="3389"/>
        <v>5.2470089768419141</v>
      </c>
    </row>
    <row r="2631" spans="1:21" ht="16" hidden="1" thickBot="1" x14ac:dyDescent="0.25">
      <c r="A2631" s="49">
        <v>2017</v>
      </c>
      <c r="B2631" s="15" t="s">
        <v>51</v>
      </c>
      <c r="C2631" s="16" t="s">
        <v>22</v>
      </c>
      <c r="D2631" s="16" t="str">
        <f t="shared" si="3390"/>
        <v>2017_2017 Sample Plot # 09_Avi</v>
      </c>
      <c r="E2631" s="17">
        <v>1.8</v>
      </c>
      <c r="F2631" s="17">
        <f t="shared" si="3364"/>
        <v>0.42</v>
      </c>
      <c r="G2631" s="18">
        <v>42</v>
      </c>
      <c r="H2631" s="19">
        <f t="shared" si="3366"/>
        <v>0.5821133036282623</v>
      </c>
      <c r="I2631" s="20">
        <f t="shared" si="3365"/>
        <v>58.211330362826232</v>
      </c>
      <c r="J2631" s="19">
        <v>182.9</v>
      </c>
      <c r="K2631" s="19">
        <f t="shared" si="3379"/>
        <v>-0.30288389698693047</v>
      </c>
      <c r="L2631" s="19">
        <f t="shared" si="3380"/>
        <v>0.49787016633944153</v>
      </c>
      <c r="M2631" s="19">
        <f t="shared" si="3381"/>
        <v>1.9914806653577661E-2</v>
      </c>
      <c r="N2631" s="19">
        <f t="shared" si="3382"/>
        <v>0.45953416353130455</v>
      </c>
      <c r="O2631" s="19">
        <f t="shared" si="3383"/>
        <v>1.8381366541252182E-2</v>
      </c>
      <c r="P2631" s="19">
        <f t="shared" si="3384"/>
        <v>3.8296173194829843E-2</v>
      </c>
      <c r="Q2631" s="19">
        <f t="shared" si="3385"/>
        <v>0.23897767984293192</v>
      </c>
      <c r="R2631" s="19">
        <f t="shared" si="3386"/>
        <v>0.17921832377720878</v>
      </c>
      <c r="S2631" s="19">
        <f t="shared" si="3387"/>
        <v>0.4181960036201407</v>
      </c>
      <c r="T2631" s="19">
        <f t="shared" si="3388"/>
        <v>1.672784014480563E-2</v>
      </c>
      <c r="U2631" s="21">
        <f t="shared" si="3389"/>
        <v>0.95740432987074608</v>
      </c>
    </row>
    <row r="2632" spans="1:21" ht="16" hidden="1" thickBot="1" x14ac:dyDescent="0.25">
      <c r="A2632" s="49">
        <v>2017</v>
      </c>
      <c r="B2632" s="15" t="s">
        <v>51</v>
      </c>
      <c r="C2632" s="16" t="s">
        <v>22</v>
      </c>
      <c r="D2632" s="16" t="str">
        <f t="shared" si="3390"/>
        <v>2017_2017 Sample Plot # 09_Avi</v>
      </c>
      <c r="E2632" s="17">
        <v>1.7</v>
      </c>
      <c r="F2632" s="17">
        <f t="shared" si="3364"/>
        <v>0.5</v>
      </c>
      <c r="G2632" s="18">
        <v>50</v>
      </c>
      <c r="H2632" s="19">
        <f t="shared" si="3366"/>
        <v>0.64131126670910243</v>
      </c>
      <c r="I2632" s="20">
        <f t="shared" si="3365"/>
        <v>64.131126670910248</v>
      </c>
      <c r="J2632" s="19">
        <v>201.5</v>
      </c>
      <c r="K2632" s="19">
        <f t="shared" si="3379"/>
        <v>-0.21287261868540824</v>
      </c>
      <c r="L2632" s="19">
        <f t="shared" si="3380"/>
        <v>0.61253002430473302</v>
      </c>
      <c r="M2632" s="19">
        <f t="shared" si="3381"/>
        <v>2.4501200972189319E-2</v>
      </c>
      <c r="N2632" s="19">
        <f t="shared" si="3382"/>
        <v>0.56536521243326865</v>
      </c>
      <c r="O2632" s="19">
        <f t="shared" si="3383"/>
        <v>2.2614608497330747E-2</v>
      </c>
      <c r="P2632" s="19">
        <f t="shared" si="3384"/>
        <v>4.711580946952007E-2</v>
      </c>
      <c r="Q2632" s="19">
        <f t="shared" si="3385"/>
        <v>0.29401441166627185</v>
      </c>
      <c r="R2632" s="19">
        <f t="shared" si="3386"/>
        <v>0.22049243284897477</v>
      </c>
      <c r="S2632" s="19">
        <f t="shared" si="3387"/>
        <v>0.51450684451524664</v>
      </c>
      <c r="T2632" s="19">
        <f t="shared" si="3388"/>
        <v>2.0580273780609865E-2</v>
      </c>
      <c r="U2632" s="21">
        <f t="shared" si="3389"/>
        <v>1.1778952367380016</v>
      </c>
    </row>
    <row r="2633" spans="1:21" ht="16" hidden="1" thickBot="1" x14ac:dyDescent="0.25">
      <c r="A2633" s="49">
        <v>2017</v>
      </c>
      <c r="B2633" s="15" t="s">
        <v>51</v>
      </c>
      <c r="C2633" s="16" t="s">
        <v>22</v>
      </c>
      <c r="D2633" s="16" t="str">
        <f t="shared" si="3390"/>
        <v>2017_2017 Sample Plot # 09_Avi</v>
      </c>
      <c r="E2633" s="17">
        <v>1.8</v>
      </c>
      <c r="F2633" s="17">
        <f t="shared" si="3364"/>
        <v>0.45</v>
      </c>
      <c r="G2633" s="18">
        <v>45</v>
      </c>
      <c r="H2633" s="19">
        <f t="shared" si="3366"/>
        <v>0.5426479949077021</v>
      </c>
      <c r="I2633" s="20">
        <f t="shared" si="3365"/>
        <v>54.264799490770208</v>
      </c>
      <c r="J2633" s="19">
        <v>170.5</v>
      </c>
      <c r="K2633" s="19">
        <f t="shared" si="3379"/>
        <v>-0.36813104638343724</v>
      </c>
      <c r="L2633" s="19">
        <f t="shared" si="3380"/>
        <v>0.42841922733951365</v>
      </c>
      <c r="M2633" s="19">
        <f t="shared" si="3381"/>
        <v>1.7136769093580546E-2</v>
      </c>
      <c r="N2633" s="19">
        <f t="shared" si="3382"/>
        <v>0.39543094683437113</v>
      </c>
      <c r="O2633" s="19">
        <f t="shared" si="3383"/>
        <v>1.5817237873374846E-2</v>
      </c>
      <c r="P2633" s="19">
        <f t="shared" si="3384"/>
        <v>3.2954006966955392E-2</v>
      </c>
      <c r="Q2633" s="19">
        <f t="shared" si="3385"/>
        <v>0.20564122912296653</v>
      </c>
      <c r="R2633" s="19">
        <f t="shared" si="3386"/>
        <v>0.15421806926540474</v>
      </c>
      <c r="S2633" s="19">
        <f t="shared" si="3387"/>
        <v>0.35985929838837127</v>
      </c>
      <c r="T2633" s="19">
        <f t="shared" si="3388"/>
        <v>1.4394371935534851E-2</v>
      </c>
      <c r="U2633" s="21">
        <f t="shared" si="3389"/>
        <v>0.82385017417388484</v>
      </c>
    </row>
    <row r="2634" spans="1:21" ht="16" hidden="1" thickBot="1" x14ac:dyDescent="0.25">
      <c r="A2634" s="49">
        <v>2017</v>
      </c>
      <c r="B2634" s="15" t="s">
        <v>51</v>
      </c>
      <c r="C2634" s="16" t="s">
        <v>22</v>
      </c>
      <c r="D2634" s="16" t="str">
        <f t="shared" si="3390"/>
        <v>2017_2017 Sample Plot # 09_Avi</v>
      </c>
      <c r="E2634" s="17">
        <v>2.7</v>
      </c>
      <c r="F2634" s="17">
        <f t="shared" si="3364"/>
        <v>0.4</v>
      </c>
      <c r="G2634" s="18">
        <v>40</v>
      </c>
      <c r="H2634" s="19">
        <f t="shared" si="3366"/>
        <v>0.64131126670910243</v>
      </c>
      <c r="I2634" s="20">
        <f t="shared" si="3365"/>
        <v>64.131126670910248</v>
      </c>
      <c r="J2634" s="19">
        <v>201.5</v>
      </c>
      <c r="K2634" s="19">
        <f t="shared" si="3379"/>
        <v>-0.21287261868540824</v>
      </c>
      <c r="L2634" s="19">
        <f t="shared" si="3380"/>
        <v>0.61253002430473302</v>
      </c>
      <c r="M2634" s="19">
        <f t="shared" si="3381"/>
        <v>2.4501200972189319E-2</v>
      </c>
      <c r="N2634" s="19">
        <f t="shared" si="3382"/>
        <v>0.56536521243326865</v>
      </c>
      <c r="O2634" s="19">
        <f t="shared" si="3383"/>
        <v>2.2614608497330747E-2</v>
      </c>
      <c r="P2634" s="19">
        <f t="shared" si="3384"/>
        <v>4.711580946952007E-2</v>
      </c>
      <c r="Q2634" s="19">
        <f t="shared" si="3385"/>
        <v>0.29401441166627185</v>
      </c>
      <c r="R2634" s="19">
        <f t="shared" si="3386"/>
        <v>0.22049243284897477</v>
      </c>
      <c r="S2634" s="19">
        <f t="shared" si="3387"/>
        <v>0.51450684451524664</v>
      </c>
      <c r="T2634" s="19">
        <f t="shared" si="3388"/>
        <v>2.0580273780609865E-2</v>
      </c>
      <c r="U2634" s="21">
        <f t="shared" si="3389"/>
        <v>1.1778952367380016</v>
      </c>
    </row>
    <row r="2635" spans="1:21" ht="16" hidden="1" thickBot="1" x14ac:dyDescent="0.25">
      <c r="A2635" s="49">
        <v>2017</v>
      </c>
      <c r="B2635" s="15" t="s">
        <v>51</v>
      </c>
      <c r="C2635" s="16" t="s">
        <v>22</v>
      </c>
      <c r="D2635" s="16" t="str">
        <f t="shared" si="3390"/>
        <v>2017_2017 Sample Plot # 09_Avi</v>
      </c>
      <c r="E2635" s="17">
        <v>3.4</v>
      </c>
      <c r="F2635" s="17">
        <f t="shared" si="3364"/>
        <v>0.7</v>
      </c>
      <c r="G2635" s="18">
        <v>70</v>
      </c>
      <c r="H2635" s="19">
        <f t="shared" si="3366"/>
        <v>1.4751750477402927</v>
      </c>
      <c r="I2635" s="20">
        <f t="shared" si="3365"/>
        <v>147.51750477402928</v>
      </c>
      <c r="J2635" s="19">
        <v>463.5</v>
      </c>
      <c r="K2635" s="19">
        <f t="shared" si="3379"/>
        <v>0.56132521364184118</v>
      </c>
      <c r="L2635" s="19">
        <f t="shared" si="3380"/>
        <v>3.6418764944007385</v>
      </c>
      <c r="M2635" s="19">
        <f t="shared" si="3381"/>
        <v>0.14567505977602954</v>
      </c>
      <c r="N2635" s="19">
        <f t="shared" si="3382"/>
        <v>3.3614520043318818</v>
      </c>
      <c r="O2635" s="19">
        <f t="shared" si="3383"/>
        <v>0.13445808017327529</v>
      </c>
      <c r="P2635" s="19">
        <f t="shared" si="3384"/>
        <v>0.28013313994930483</v>
      </c>
      <c r="Q2635" s="19">
        <f t="shared" si="3385"/>
        <v>1.7481007173123544</v>
      </c>
      <c r="R2635" s="19">
        <f t="shared" si="3386"/>
        <v>1.3109662816894341</v>
      </c>
      <c r="S2635" s="19">
        <f t="shared" si="3387"/>
        <v>3.0590669990017885</v>
      </c>
      <c r="T2635" s="19">
        <f t="shared" si="3388"/>
        <v>0.12236267996007155</v>
      </c>
      <c r="U2635" s="21">
        <f t="shared" si="3389"/>
        <v>7.0033284987326203</v>
      </c>
    </row>
    <row r="2636" spans="1:21" ht="16" hidden="1" thickBot="1" x14ac:dyDescent="0.25">
      <c r="A2636" s="49">
        <v>2017</v>
      </c>
      <c r="B2636" s="15" t="s">
        <v>51</v>
      </c>
      <c r="C2636" s="16" t="s">
        <v>22</v>
      </c>
      <c r="D2636" s="16" t="str">
        <f t="shared" si="3390"/>
        <v>2017_2017 Sample Plot # 09_Avi</v>
      </c>
      <c r="E2636" s="17">
        <v>2.1</v>
      </c>
      <c r="F2636" s="17">
        <f t="shared" si="3364"/>
        <v>0.4</v>
      </c>
      <c r="G2636" s="18">
        <v>40</v>
      </c>
      <c r="H2636" s="19">
        <f t="shared" si="3366"/>
        <v>0.73997453851050299</v>
      </c>
      <c r="I2636" s="20">
        <f t="shared" si="3365"/>
        <v>73.997453851050295</v>
      </c>
      <c r="J2636" s="19">
        <v>232.5</v>
      </c>
      <c r="K2636" s="19">
        <f t="shared" si="3379"/>
        <v>-7.9876098242880889E-2</v>
      </c>
      <c r="L2636" s="19">
        <f t="shared" si="3380"/>
        <v>0.83200110245093573</v>
      </c>
      <c r="M2636" s="19">
        <f t="shared" si="3381"/>
        <v>3.3280044098037427E-2</v>
      </c>
      <c r="N2636" s="19">
        <f t="shared" si="3382"/>
        <v>0.76793701756221366</v>
      </c>
      <c r="O2636" s="19">
        <f t="shared" si="3383"/>
        <v>3.0717480702488548E-2</v>
      </c>
      <c r="P2636" s="19">
        <f t="shared" si="3384"/>
        <v>6.3997524800525979E-2</v>
      </c>
      <c r="Q2636" s="19">
        <f t="shared" si="3385"/>
        <v>0.39936052917644915</v>
      </c>
      <c r="R2636" s="19">
        <f t="shared" si="3386"/>
        <v>0.29949543684926333</v>
      </c>
      <c r="S2636" s="19">
        <f t="shared" si="3387"/>
        <v>0.69885596602571254</v>
      </c>
      <c r="T2636" s="19">
        <f t="shared" si="3388"/>
        <v>2.7954238641028504E-2</v>
      </c>
      <c r="U2636" s="21">
        <f t="shared" si="3389"/>
        <v>1.5999381200131495</v>
      </c>
    </row>
    <row r="2637" spans="1:21" ht="16" hidden="1" thickBot="1" x14ac:dyDescent="0.25">
      <c r="A2637" s="49">
        <v>2017</v>
      </c>
      <c r="B2637" s="15" t="s">
        <v>51</v>
      </c>
      <c r="C2637" s="16" t="s">
        <v>22</v>
      </c>
      <c r="D2637" s="16" t="str">
        <f t="shared" si="3390"/>
        <v>2017_2017 Sample Plot # 09_Avi</v>
      </c>
      <c r="E2637" s="17">
        <v>2.2000000000000002</v>
      </c>
      <c r="F2637" s="17">
        <f t="shared" si="3364"/>
        <v>0.42</v>
      </c>
      <c r="G2637" s="18">
        <v>42</v>
      </c>
      <c r="H2637" s="19">
        <f t="shared" si="3366"/>
        <v>0.71037555697008292</v>
      </c>
      <c r="I2637" s="20">
        <f t="shared" si="3365"/>
        <v>71.037555697008287</v>
      </c>
      <c r="J2637" s="19">
        <v>223.20000000000002</v>
      </c>
      <c r="K2637" s="19">
        <f t="shared" si="3379"/>
        <v>-0.11781565953820439</v>
      </c>
      <c r="L2637" s="19">
        <f t="shared" si="3380"/>
        <v>0.76240255043675187</v>
      </c>
      <c r="M2637" s="19">
        <f t="shared" si="3381"/>
        <v>3.0496102017470075E-2</v>
      </c>
      <c r="N2637" s="19">
        <f t="shared" si="3382"/>
        <v>0.70369755405312195</v>
      </c>
      <c r="O2637" s="19">
        <f t="shared" si="3383"/>
        <v>2.8147902162124878E-2</v>
      </c>
      <c r="P2637" s="19">
        <f t="shared" si="3384"/>
        <v>5.864400417959495E-2</v>
      </c>
      <c r="Q2637" s="19">
        <f t="shared" si="3385"/>
        <v>0.36595322420964088</v>
      </c>
      <c r="R2637" s="19">
        <f t="shared" si="3386"/>
        <v>0.27444204608071759</v>
      </c>
      <c r="S2637" s="19">
        <f t="shared" si="3387"/>
        <v>0.64039527029035848</v>
      </c>
      <c r="T2637" s="19">
        <f t="shared" si="3388"/>
        <v>2.5615810811614338E-2</v>
      </c>
      <c r="U2637" s="21">
        <f t="shared" si="3389"/>
        <v>1.4661001044898738</v>
      </c>
    </row>
    <row r="2638" spans="1:21" ht="16" hidden="1" thickBot="1" x14ac:dyDescent="0.25">
      <c r="A2638" s="49">
        <v>2017</v>
      </c>
      <c r="B2638" s="15" t="s">
        <v>51</v>
      </c>
      <c r="C2638" s="16" t="s">
        <v>22</v>
      </c>
      <c r="D2638" s="16" t="str">
        <f t="shared" si="3390"/>
        <v>2017_2017 Sample Plot # 09_Avi</v>
      </c>
      <c r="E2638" s="17">
        <v>2.2999999999999998</v>
      </c>
      <c r="F2638" s="17">
        <f t="shared" si="3364"/>
        <v>0.32</v>
      </c>
      <c r="G2638" s="18">
        <v>32</v>
      </c>
      <c r="H2638" s="19">
        <f t="shared" si="3366"/>
        <v>0.59197963080840232</v>
      </c>
      <c r="I2638" s="20">
        <f t="shared" si="3365"/>
        <v>59.197963080840232</v>
      </c>
      <c r="J2638" s="19">
        <v>186</v>
      </c>
      <c r="K2638" s="19">
        <f t="shared" si="3379"/>
        <v>-0.28726352608012173</v>
      </c>
      <c r="L2638" s="19">
        <f t="shared" si="3380"/>
        <v>0.516103107403308</v>
      </c>
      <c r="M2638" s="19">
        <f t="shared" si="3381"/>
        <v>2.064412429613232E-2</v>
      </c>
      <c r="N2638" s="19">
        <f t="shared" si="3382"/>
        <v>0.4763631681332533</v>
      </c>
      <c r="O2638" s="19">
        <f t="shared" si="3383"/>
        <v>1.9054526725330131E-2</v>
      </c>
      <c r="P2638" s="19">
        <f t="shared" si="3384"/>
        <v>3.9698651021462451E-2</v>
      </c>
      <c r="Q2638" s="19">
        <f t="shared" si="3385"/>
        <v>0.24772949155358784</v>
      </c>
      <c r="R2638" s="19">
        <f t="shared" si="3386"/>
        <v>0.18578163557196881</v>
      </c>
      <c r="S2638" s="19">
        <f t="shared" si="3387"/>
        <v>0.43351112712555662</v>
      </c>
      <c r="T2638" s="19">
        <f t="shared" si="3388"/>
        <v>1.7340445085022263E-2</v>
      </c>
      <c r="U2638" s="21">
        <f t="shared" si="3389"/>
        <v>0.9924662755365613</v>
      </c>
    </row>
    <row r="2639" spans="1:21" ht="16" hidden="1" thickBot="1" x14ac:dyDescent="0.25">
      <c r="A2639" s="49"/>
      <c r="B2639" s="15"/>
      <c r="C2639" s="16"/>
      <c r="D2639" s="16"/>
      <c r="E2639" s="17"/>
      <c r="F2639" s="17"/>
      <c r="G2639" s="18"/>
      <c r="H2639" s="19"/>
      <c r="I2639" s="20"/>
      <c r="J2639" s="19"/>
      <c r="K2639" s="19"/>
      <c r="L2639" s="19"/>
      <c r="M2639" s="19"/>
      <c r="N2639" s="19"/>
      <c r="O2639" s="19"/>
      <c r="P2639" s="19"/>
      <c r="Q2639" s="19"/>
      <c r="R2639" s="19"/>
      <c r="S2639" s="19"/>
      <c r="T2639" s="19"/>
      <c r="U2639" s="21"/>
    </row>
    <row r="2640" spans="1:21" ht="16" hidden="1" thickBot="1" x14ac:dyDescent="0.25">
      <c r="A2640" s="49"/>
      <c r="B2640" s="15"/>
      <c r="C2640" s="16"/>
      <c r="D2640" s="16"/>
      <c r="E2640" s="17"/>
      <c r="F2640" s="17"/>
      <c r="G2640" s="18"/>
      <c r="H2640" s="19"/>
      <c r="I2640" s="20"/>
      <c r="J2640" s="19"/>
      <c r="K2640" s="19"/>
      <c r="L2640" s="19"/>
      <c r="M2640" s="19"/>
      <c r="N2640" s="19"/>
      <c r="O2640" s="19"/>
      <c r="P2640" s="19"/>
      <c r="Q2640" s="19"/>
      <c r="R2640" s="19"/>
      <c r="S2640" s="19"/>
      <c r="T2640" s="19"/>
      <c r="U2640" s="21"/>
    </row>
    <row r="2641" spans="1:21" ht="16" hidden="1" thickBot="1" x14ac:dyDescent="0.25">
      <c r="A2641" s="49"/>
      <c r="B2641" s="15"/>
      <c r="C2641" s="16"/>
      <c r="D2641" s="16"/>
      <c r="E2641" s="17"/>
      <c r="F2641" s="17"/>
      <c r="G2641" s="18"/>
      <c r="H2641" s="19"/>
      <c r="I2641" s="20"/>
      <c r="J2641" s="19"/>
      <c r="K2641" s="19"/>
      <c r="L2641" s="19"/>
      <c r="M2641" s="19"/>
      <c r="N2641" s="19"/>
      <c r="O2641" s="19"/>
      <c r="P2641" s="19"/>
      <c r="Q2641" s="19"/>
      <c r="R2641" s="19"/>
      <c r="S2641" s="19"/>
      <c r="T2641" s="19"/>
      <c r="U2641" s="21"/>
    </row>
    <row r="2642" spans="1:21" ht="16" hidden="1" thickBot="1" x14ac:dyDescent="0.25">
      <c r="A2642" s="49"/>
      <c r="B2642" s="15"/>
      <c r="C2642" s="16"/>
      <c r="D2642" s="16"/>
      <c r="E2642" s="17"/>
      <c r="F2642" s="17"/>
      <c r="G2642" s="18"/>
      <c r="H2642" s="19"/>
      <c r="I2642" s="20"/>
      <c r="J2642" s="19"/>
      <c r="K2642" s="19"/>
      <c r="L2642" s="19"/>
      <c r="M2642" s="19"/>
      <c r="N2642" s="19"/>
      <c r="O2642" s="19"/>
      <c r="P2642" s="19"/>
      <c r="Q2642" s="19"/>
      <c r="R2642" s="19"/>
      <c r="S2642" s="19"/>
      <c r="T2642" s="19"/>
      <c r="U2642" s="21"/>
    </row>
    <row r="2643" spans="1:21" ht="16" hidden="1" thickBot="1" x14ac:dyDescent="0.25">
      <c r="A2643" s="49">
        <v>2017</v>
      </c>
      <c r="B2643" s="15" t="s">
        <v>51</v>
      </c>
      <c r="C2643" s="16" t="s">
        <v>22</v>
      </c>
      <c r="D2643" s="16" t="str">
        <f t="shared" ref="D2643:D2648" si="3391">A2643&amp;"_"&amp;B2643&amp;"_"&amp;C2643</f>
        <v>2017_2017 Sample Plot # 09_Avi</v>
      </c>
      <c r="E2643" s="17">
        <v>1.8</v>
      </c>
      <c r="F2643" s="17">
        <f t="shared" si="3364"/>
        <v>0.4</v>
      </c>
      <c r="G2643" s="18">
        <v>40</v>
      </c>
      <c r="H2643" s="19">
        <f t="shared" si="3366"/>
        <v>0.64131126670910243</v>
      </c>
      <c r="I2643" s="20">
        <f t="shared" si="3365"/>
        <v>64.131126670910248</v>
      </c>
      <c r="J2643" s="19">
        <v>201.5</v>
      </c>
      <c r="K2643" s="19">
        <f t="shared" si="3379"/>
        <v>-0.21287261868540824</v>
      </c>
      <c r="L2643" s="19">
        <f t="shared" si="3380"/>
        <v>0.61253002430473302</v>
      </c>
      <c r="M2643" s="19">
        <f t="shared" si="3381"/>
        <v>2.4501200972189319E-2</v>
      </c>
      <c r="N2643" s="19">
        <f t="shared" si="3382"/>
        <v>0.56536521243326865</v>
      </c>
      <c r="O2643" s="19">
        <f t="shared" si="3383"/>
        <v>2.2614608497330747E-2</v>
      </c>
      <c r="P2643" s="19">
        <f t="shared" si="3384"/>
        <v>4.711580946952007E-2</v>
      </c>
      <c r="Q2643" s="19">
        <f t="shared" si="3385"/>
        <v>0.29401441166627185</v>
      </c>
      <c r="R2643" s="19">
        <f t="shared" si="3386"/>
        <v>0.22049243284897477</v>
      </c>
      <c r="S2643" s="19">
        <f t="shared" si="3387"/>
        <v>0.51450684451524664</v>
      </c>
      <c r="T2643" s="19">
        <f t="shared" si="3388"/>
        <v>2.0580273780609865E-2</v>
      </c>
      <c r="U2643" s="21">
        <f t="shared" si="3389"/>
        <v>1.1778952367380016</v>
      </c>
    </row>
    <row r="2644" spans="1:21" ht="16" hidden="1" thickBot="1" x14ac:dyDescent="0.25">
      <c r="A2644" s="49">
        <v>2017</v>
      </c>
      <c r="B2644" s="15" t="s">
        <v>51</v>
      </c>
      <c r="C2644" s="16" t="s">
        <v>22</v>
      </c>
      <c r="D2644" s="16" t="str">
        <f t="shared" si="3391"/>
        <v>2017_2017 Sample Plot # 09_Avi</v>
      </c>
      <c r="E2644" s="17">
        <v>2.8</v>
      </c>
      <c r="F2644" s="17">
        <f t="shared" ref="F2644:F2705" si="3392">G2644/100</f>
        <v>0.5</v>
      </c>
      <c r="G2644" s="18">
        <v>50</v>
      </c>
      <c r="H2644" s="19">
        <f t="shared" si="3366"/>
        <v>0.5426479949077021</v>
      </c>
      <c r="I2644" s="20">
        <f t="shared" ref="I2644:I2705" si="3393">J2644/3.142</f>
        <v>54.264799490770208</v>
      </c>
      <c r="J2644" s="19">
        <v>170.5</v>
      </c>
      <c r="K2644" s="19">
        <f t="shared" si="3379"/>
        <v>-0.36813104638343724</v>
      </c>
      <c r="L2644" s="19">
        <f t="shared" si="3380"/>
        <v>0.42841922733951365</v>
      </c>
      <c r="M2644" s="19">
        <f t="shared" si="3381"/>
        <v>1.7136769093580546E-2</v>
      </c>
      <c r="N2644" s="19">
        <f t="shared" si="3382"/>
        <v>0.39543094683437113</v>
      </c>
      <c r="O2644" s="19">
        <f t="shared" si="3383"/>
        <v>1.5817237873374846E-2</v>
      </c>
      <c r="P2644" s="19">
        <f t="shared" si="3384"/>
        <v>3.2954006966955392E-2</v>
      </c>
      <c r="Q2644" s="19">
        <f t="shared" si="3385"/>
        <v>0.20564122912296653</v>
      </c>
      <c r="R2644" s="19">
        <f t="shared" si="3386"/>
        <v>0.15421806926540474</v>
      </c>
      <c r="S2644" s="19">
        <f t="shared" si="3387"/>
        <v>0.35985929838837127</v>
      </c>
      <c r="T2644" s="19">
        <f t="shared" si="3388"/>
        <v>1.4394371935534851E-2</v>
      </c>
      <c r="U2644" s="21">
        <f t="shared" si="3389"/>
        <v>0.82385017417388484</v>
      </c>
    </row>
    <row r="2645" spans="1:21" ht="16" hidden="1" thickBot="1" x14ac:dyDescent="0.25">
      <c r="A2645" s="50">
        <v>2017</v>
      </c>
      <c r="B2645" s="24" t="s">
        <v>51</v>
      </c>
      <c r="C2645" s="25" t="s">
        <v>22</v>
      </c>
      <c r="D2645" s="25" t="str">
        <f t="shared" si="3391"/>
        <v>2017_2017 Sample Plot # 09_Avi</v>
      </c>
      <c r="E2645" s="26">
        <v>2.1</v>
      </c>
      <c r="F2645" s="26">
        <f t="shared" si="3392"/>
        <v>0.4</v>
      </c>
      <c r="G2645" s="27">
        <v>40</v>
      </c>
      <c r="H2645" s="28">
        <f t="shared" si="3366"/>
        <v>0.49331635900700194</v>
      </c>
      <c r="I2645" s="29">
        <f t="shared" si="3393"/>
        <v>49.331635900700192</v>
      </c>
      <c r="J2645" s="28">
        <v>155</v>
      </c>
      <c r="K2645" s="28">
        <f t="shared" si="3379"/>
        <v>-0.45671139262203869</v>
      </c>
      <c r="L2645" s="28">
        <f t="shared" si="3380"/>
        <v>0.34937241135770286</v>
      </c>
      <c r="M2645" s="28">
        <f t="shared" si="3381"/>
        <v>1.3974896454308114E-2</v>
      </c>
      <c r="N2645" s="28">
        <f t="shared" si="3382"/>
        <v>0.32247073568315976</v>
      </c>
      <c r="O2645" s="28">
        <f t="shared" si="3383"/>
        <v>1.289882942732639E-2</v>
      </c>
      <c r="P2645" s="28">
        <f t="shared" si="3384"/>
        <v>2.6873725881634503E-2</v>
      </c>
      <c r="Q2645" s="28">
        <f t="shared" si="3385"/>
        <v>0.16769875745169738</v>
      </c>
      <c r="R2645" s="28">
        <f t="shared" si="3386"/>
        <v>0.1257635869164323</v>
      </c>
      <c r="S2645" s="28">
        <f t="shared" si="3387"/>
        <v>0.29346234436812968</v>
      </c>
      <c r="T2645" s="28">
        <f t="shared" si="3388"/>
        <v>1.1738493774725188E-2</v>
      </c>
      <c r="U2645" s="30">
        <f t="shared" si="3389"/>
        <v>0.67184314704086256</v>
      </c>
    </row>
    <row r="2646" spans="1:21" ht="16" hidden="1" thickBot="1" x14ac:dyDescent="0.25">
      <c r="A2646" s="51">
        <v>2017</v>
      </c>
      <c r="B2646" s="32" t="s">
        <v>52</v>
      </c>
      <c r="C2646" s="33" t="s">
        <v>22</v>
      </c>
      <c r="D2646" s="33" t="str">
        <f t="shared" si="3391"/>
        <v>2017_2017 Sample Plot # 10_Avi</v>
      </c>
      <c r="E2646" s="34">
        <v>1.7</v>
      </c>
      <c r="F2646" s="34">
        <f t="shared" si="3392"/>
        <v>0.7</v>
      </c>
      <c r="G2646" s="35">
        <v>70</v>
      </c>
      <c r="H2646" s="36">
        <f t="shared" si="3366"/>
        <v>0.15913430935709738</v>
      </c>
      <c r="I2646" s="22">
        <f t="shared" si="3393"/>
        <v>15.913430935709739</v>
      </c>
      <c r="J2646" s="36">
        <v>50</v>
      </c>
      <c r="K2646" s="36">
        <f t="shared" si="3379"/>
        <v>-1.5082254174273824</v>
      </c>
      <c r="L2646" s="36">
        <f t="shared" si="3380"/>
        <v>3.102948606922426E-2</v>
      </c>
      <c r="M2646" s="36">
        <f t="shared" si="3381"/>
        <v>1.2411794427689704E-3</v>
      </c>
      <c r="N2646" s="36">
        <f t="shared" si="3382"/>
        <v>2.8640215641893993E-2</v>
      </c>
      <c r="O2646" s="36">
        <f t="shared" si="3383"/>
        <v>1.1456086256757599E-3</v>
      </c>
      <c r="P2646" s="36">
        <f t="shared" si="3384"/>
        <v>2.3867880684447303E-3</v>
      </c>
      <c r="Q2646" s="36">
        <f t="shared" si="3385"/>
        <v>1.4894153313227644E-2</v>
      </c>
      <c r="R2646" s="36">
        <f t="shared" si="3386"/>
        <v>1.1169684100338658E-2</v>
      </c>
      <c r="S2646" s="36">
        <f t="shared" si="3387"/>
        <v>2.6063837413566302E-2</v>
      </c>
      <c r="T2646" s="36">
        <f t="shared" si="3388"/>
        <v>1.0425534965426521E-3</v>
      </c>
      <c r="U2646" s="37">
        <f t="shared" si="3389"/>
        <v>5.9669701711118253E-2</v>
      </c>
    </row>
    <row r="2647" spans="1:21" ht="16" hidden="1" thickBot="1" x14ac:dyDescent="0.25">
      <c r="A2647" s="49">
        <v>2017</v>
      </c>
      <c r="B2647" s="15" t="s">
        <v>52</v>
      </c>
      <c r="C2647" s="16" t="s">
        <v>22</v>
      </c>
      <c r="D2647" s="16" t="str">
        <f t="shared" si="3391"/>
        <v>2017_2017 Sample Plot # 10_Avi</v>
      </c>
      <c r="E2647" s="17">
        <v>1.1000000000000001</v>
      </c>
      <c r="F2647" s="17">
        <f t="shared" si="3392"/>
        <v>1.78</v>
      </c>
      <c r="G2647" s="18">
        <v>178</v>
      </c>
      <c r="H2647" s="19">
        <f t="shared" si="3366"/>
        <v>0.57999999999999996</v>
      </c>
      <c r="I2647" s="20">
        <f t="shared" si="3393"/>
        <v>58</v>
      </c>
      <c r="J2647" s="19">
        <v>182.23599999999999</v>
      </c>
      <c r="K2647" s="19">
        <f t="shared" si="3379"/>
        <v>-0.30626409377531433</v>
      </c>
      <c r="L2647" s="19">
        <f t="shared" si="3380"/>
        <v>0.49401018882930714</v>
      </c>
      <c r="M2647" s="19">
        <f t="shared" si="3381"/>
        <v>1.9760407553172286E-2</v>
      </c>
      <c r="N2647" s="19">
        <f t="shared" si="3382"/>
        <v>0.45597140428945049</v>
      </c>
      <c r="O2647" s="19">
        <f t="shared" si="3383"/>
        <v>1.823885617157802E-2</v>
      </c>
      <c r="P2647" s="19">
        <f t="shared" si="3384"/>
        <v>3.7999263724750307E-2</v>
      </c>
      <c r="Q2647" s="19">
        <f t="shared" si="3385"/>
        <v>0.23712489063806741</v>
      </c>
      <c r="R2647" s="19">
        <f t="shared" si="3386"/>
        <v>0.1778288476728857</v>
      </c>
      <c r="S2647" s="19">
        <f t="shared" si="3387"/>
        <v>0.41495373831095311</v>
      </c>
      <c r="T2647" s="19">
        <f t="shared" si="3388"/>
        <v>1.6598149532438124E-2</v>
      </c>
      <c r="U2647" s="21">
        <f t="shared" si="3389"/>
        <v>0.94998159311875763</v>
      </c>
    </row>
    <row r="2648" spans="1:21" ht="16" hidden="1" thickBot="1" x14ac:dyDescent="0.25">
      <c r="A2648" s="49">
        <v>2017</v>
      </c>
      <c r="B2648" s="15" t="s">
        <v>52</v>
      </c>
      <c r="C2648" s="16" t="s">
        <v>22</v>
      </c>
      <c r="D2648" s="16" t="str">
        <f t="shared" si="3391"/>
        <v>2017_2017 Sample Plot # 10_Avi</v>
      </c>
      <c r="E2648" s="17">
        <v>1.3</v>
      </c>
      <c r="F2648" s="17">
        <f t="shared" si="3392"/>
        <v>1.05</v>
      </c>
      <c r="G2648" s="18">
        <v>105</v>
      </c>
      <c r="H2648" s="19">
        <f t="shared" si="3366"/>
        <v>0.7</v>
      </c>
      <c r="I2648" s="20">
        <f t="shared" si="3393"/>
        <v>70</v>
      </c>
      <c r="J2648" s="19">
        <v>219.94</v>
      </c>
      <c r="K2648" s="19">
        <f t="shared" si="3379"/>
        <v>-0.13149019436949044</v>
      </c>
      <c r="L2648" s="19">
        <f t="shared" si="3380"/>
        <v>0.73877094299630919</v>
      </c>
      <c r="M2648" s="19">
        <f t="shared" si="3381"/>
        <v>2.9550837719852369E-2</v>
      </c>
      <c r="N2648" s="19">
        <f t="shared" si="3382"/>
        <v>0.68188558038559344</v>
      </c>
      <c r="O2648" s="19">
        <f t="shared" si="3383"/>
        <v>2.7275423215423734E-2</v>
      </c>
      <c r="P2648" s="19">
        <f t="shared" si="3384"/>
        <v>5.6826260935276103E-2</v>
      </c>
      <c r="Q2648" s="19">
        <f t="shared" si="3385"/>
        <v>0.35461005263822842</v>
      </c>
      <c r="R2648" s="19">
        <f t="shared" si="3386"/>
        <v>0.26593537635038145</v>
      </c>
      <c r="S2648" s="19">
        <f t="shared" si="3387"/>
        <v>0.62054542898860987</v>
      </c>
      <c r="T2648" s="19">
        <f t="shared" si="3388"/>
        <v>2.4821817159544395E-2</v>
      </c>
      <c r="U2648" s="21">
        <f t="shared" si="3389"/>
        <v>1.4206565233819026</v>
      </c>
    </row>
    <row r="2649" spans="1:21" ht="16" hidden="1" thickBot="1" x14ac:dyDescent="0.25">
      <c r="A2649" s="49"/>
      <c r="B2649" s="15"/>
      <c r="C2649" s="16"/>
      <c r="D2649" s="16"/>
      <c r="E2649" s="17"/>
      <c r="F2649" s="17"/>
      <c r="G2649" s="18"/>
      <c r="H2649" s="19"/>
      <c r="I2649" s="20"/>
      <c r="J2649" s="19"/>
      <c r="K2649" s="19"/>
      <c r="L2649" s="19"/>
      <c r="M2649" s="19"/>
      <c r="N2649" s="19"/>
      <c r="O2649" s="19"/>
      <c r="P2649" s="19"/>
      <c r="Q2649" s="19"/>
      <c r="R2649" s="19"/>
      <c r="S2649" s="19"/>
      <c r="T2649" s="19"/>
      <c r="U2649" s="21"/>
    </row>
    <row r="2650" spans="1:21" ht="16" hidden="1" thickBot="1" x14ac:dyDescent="0.25">
      <c r="A2650" s="49">
        <v>2017</v>
      </c>
      <c r="B2650" s="15" t="s">
        <v>52</v>
      </c>
      <c r="C2650" s="16" t="s">
        <v>22</v>
      </c>
      <c r="D2650" s="16" t="str">
        <f>A2650&amp;"_"&amp;B2650&amp;"_"&amp;C2650</f>
        <v>2017_2017 Sample Plot # 10_Avi</v>
      </c>
      <c r="E2650" s="17">
        <v>3.3</v>
      </c>
      <c r="F2650" s="17">
        <f t="shared" si="3392"/>
        <v>0.95</v>
      </c>
      <c r="G2650" s="18">
        <v>95</v>
      </c>
      <c r="H2650" s="19">
        <f t="shared" si="3366"/>
        <v>1.05</v>
      </c>
      <c r="I2650" s="20">
        <f t="shared" si="3393"/>
        <v>105</v>
      </c>
      <c r="J2650" s="19">
        <v>329.90999999999997</v>
      </c>
      <c r="K2650" s="19">
        <f t="shared" ref="K2650" si="3394">2.14*(LOG(H2650,10))+0.2</f>
        <v>0.24534510000966753</v>
      </c>
      <c r="L2650" s="19">
        <f t="shared" ref="L2650" si="3395">10^K2650</f>
        <v>1.7593210541239124</v>
      </c>
      <c r="M2650" s="19">
        <f t="shared" si="3381"/>
        <v>7.0372842164956498E-2</v>
      </c>
      <c r="N2650" s="19">
        <f t="shared" ref="N2650" si="3396">0.923*L2650</f>
        <v>1.6238533329563711</v>
      </c>
      <c r="O2650" s="19">
        <f t="shared" si="3383"/>
        <v>6.495413331825485E-2</v>
      </c>
      <c r="P2650" s="19">
        <f t="shared" si="3384"/>
        <v>0.13532697548321135</v>
      </c>
      <c r="Q2650" s="19">
        <f t="shared" si="3385"/>
        <v>0.84447410597947792</v>
      </c>
      <c r="R2650" s="19">
        <f t="shared" si="3386"/>
        <v>0.63330279985298477</v>
      </c>
      <c r="S2650" s="19">
        <f t="shared" si="3387"/>
        <v>1.4777769058324628</v>
      </c>
      <c r="T2650" s="19">
        <f t="shared" si="3388"/>
        <v>5.9111076233298511E-2</v>
      </c>
      <c r="U2650" s="21">
        <f t="shared" si="3389"/>
        <v>3.3831743870802837</v>
      </c>
    </row>
    <row r="2651" spans="1:21" ht="16" hidden="1" thickBot="1" x14ac:dyDescent="0.25">
      <c r="A2651" s="49"/>
      <c r="B2651" s="15"/>
      <c r="C2651" s="16"/>
      <c r="D2651" s="16"/>
      <c r="E2651" s="17"/>
      <c r="F2651" s="17"/>
      <c r="G2651" s="18"/>
      <c r="H2651" s="19"/>
      <c r="I2651" s="20"/>
      <c r="J2651" s="19"/>
      <c r="K2651" s="19"/>
      <c r="L2651" s="19"/>
      <c r="M2651" s="19"/>
      <c r="N2651" s="19"/>
      <c r="O2651" s="19"/>
      <c r="P2651" s="19"/>
      <c r="Q2651" s="19"/>
      <c r="R2651" s="19"/>
      <c r="S2651" s="19"/>
      <c r="T2651" s="19"/>
      <c r="U2651" s="21"/>
    </row>
    <row r="2652" spans="1:21" ht="16" hidden="1" thickBot="1" x14ac:dyDescent="0.25">
      <c r="A2652" s="49">
        <v>2017</v>
      </c>
      <c r="B2652" s="15" t="s">
        <v>52</v>
      </c>
      <c r="C2652" s="16" t="s">
        <v>22</v>
      </c>
      <c r="D2652" s="16" t="str">
        <f>A2652&amp;"_"&amp;B2652&amp;"_"&amp;C2652</f>
        <v>2017_2017 Sample Plot # 10_Avi</v>
      </c>
      <c r="E2652" s="17">
        <v>1.1000000000000001</v>
      </c>
      <c r="F2652" s="17">
        <f t="shared" si="3392"/>
        <v>0.6</v>
      </c>
      <c r="G2652" s="18">
        <v>60</v>
      </c>
      <c r="H2652" s="19">
        <f t="shared" ref="H2652:H2713" si="3397">I2652/100</f>
        <v>0.62</v>
      </c>
      <c r="I2652" s="20">
        <f t="shared" si="3393"/>
        <v>62</v>
      </c>
      <c r="J2652" s="19">
        <v>194.804</v>
      </c>
      <c r="K2652" s="19">
        <f t="shared" ref="K2652:K2654" si="3398">2.14*(LOG(H2652,10))+0.2</f>
        <v>-0.24428178447373666</v>
      </c>
      <c r="L2652" s="19">
        <f t="shared" ref="L2652:L2654" si="3399">10^K2652</f>
        <v>0.56979445102921722</v>
      </c>
      <c r="M2652" s="19">
        <f t="shared" si="3381"/>
        <v>2.2791778041168692E-2</v>
      </c>
      <c r="N2652" s="19">
        <f t="shared" ref="N2652:N2654" si="3400">0.923*L2652</f>
        <v>0.52592027829996757</v>
      </c>
      <c r="O2652" s="19">
        <f t="shared" si="3383"/>
        <v>2.1036811131998703E-2</v>
      </c>
      <c r="P2652" s="19">
        <f t="shared" si="3384"/>
        <v>4.3828589173167398E-2</v>
      </c>
      <c r="Q2652" s="19">
        <f t="shared" si="3385"/>
        <v>0.27350133649402425</v>
      </c>
      <c r="R2652" s="19">
        <f t="shared" si="3386"/>
        <v>0.20510890853698735</v>
      </c>
      <c r="S2652" s="19">
        <f t="shared" si="3387"/>
        <v>0.47861024503101157</v>
      </c>
      <c r="T2652" s="19">
        <f t="shared" si="3388"/>
        <v>1.9144409801240464E-2</v>
      </c>
      <c r="U2652" s="21">
        <f t="shared" si="3389"/>
        <v>1.0957147293291847</v>
      </c>
    </row>
    <row r="2653" spans="1:21" ht="16" hidden="1" thickBot="1" x14ac:dyDescent="0.25">
      <c r="A2653" s="49">
        <v>2017</v>
      </c>
      <c r="B2653" s="15" t="s">
        <v>52</v>
      </c>
      <c r="C2653" s="16" t="s">
        <v>22</v>
      </c>
      <c r="D2653" s="16" t="str">
        <f>A2653&amp;"_"&amp;B2653&amp;"_"&amp;C2653</f>
        <v>2017_2017 Sample Plot # 10_Avi</v>
      </c>
      <c r="E2653" s="17">
        <v>1.7</v>
      </c>
      <c r="F2653" s="17">
        <f t="shared" si="3392"/>
        <v>0.98</v>
      </c>
      <c r="G2653" s="18">
        <v>98</v>
      </c>
      <c r="H2653" s="19">
        <f t="shared" si="3397"/>
        <v>0.62</v>
      </c>
      <c r="I2653" s="20">
        <f t="shared" si="3393"/>
        <v>62</v>
      </c>
      <c r="J2653" s="19">
        <v>194.804</v>
      </c>
      <c r="K2653" s="19">
        <f t="shared" si="3398"/>
        <v>-0.24428178447373666</v>
      </c>
      <c r="L2653" s="19">
        <f t="shared" si="3399"/>
        <v>0.56979445102921722</v>
      </c>
      <c r="M2653" s="19">
        <f t="shared" si="3381"/>
        <v>2.2791778041168692E-2</v>
      </c>
      <c r="N2653" s="19">
        <f t="shared" si="3400"/>
        <v>0.52592027829996757</v>
      </c>
      <c r="O2653" s="19">
        <f t="shared" si="3383"/>
        <v>2.1036811131998703E-2</v>
      </c>
      <c r="P2653" s="19">
        <f t="shared" si="3384"/>
        <v>4.3828589173167398E-2</v>
      </c>
      <c r="Q2653" s="19">
        <f t="shared" si="3385"/>
        <v>0.27350133649402425</v>
      </c>
      <c r="R2653" s="19">
        <f t="shared" si="3386"/>
        <v>0.20510890853698735</v>
      </c>
      <c r="S2653" s="19">
        <f t="shared" si="3387"/>
        <v>0.47861024503101157</v>
      </c>
      <c r="T2653" s="19">
        <f t="shared" si="3388"/>
        <v>1.9144409801240464E-2</v>
      </c>
      <c r="U2653" s="21">
        <f t="shared" si="3389"/>
        <v>1.0957147293291847</v>
      </c>
    </row>
    <row r="2654" spans="1:21" ht="16" hidden="1" thickBot="1" x14ac:dyDescent="0.25">
      <c r="A2654" s="49">
        <v>2017</v>
      </c>
      <c r="B2654" s="15" t="s">
        <v>52</v>
      </c>
      <c r="C2654" s="16" t="s">
        <v>22</v>
      </c>
      <c r="D2654" s="16" t="str">
        <f>A2654&amp;"_"&amp;B2654&amp;"_"&amp;C2654</f>
        <v>2017_2017 Sample Plot # 10_Avi</v>
      </c>
      <c r="E2654" s="17">
        <v>1.4</v>
      </c>
      <c r="F2654" s="17">
        <f t="shared" si="3392"/>
        <v>0.52</v>
      </c>
      <c r="G2654" s="18">
        <v>52</v>
      </c>
      <c r="H2654" s="19">
        <f t="shared" si="3397"/>
        <v>0.62</v>
      </c>
      <c r="I2654" s="20">
        <f t="shared" si="3393"/>
        <v>62</v>
      </c>
      <c r="J2654" s="19">
        <v>194.804</v>
      </c>
      <c r="K2654" s="19">
        <f t="shared" si="3398"/>
        <v>-0.24428178447373666</v>
      </c>
      <c r="L2654" s="19">
        <f t="shared" si="3399"/>
        <v>0.56979445102921722</v>
      </c>
      <c r="M2654" s="19">
        <f t="shared" si="3381"/>
        <v>2.2791778041168692E-2</v>
      </c>
      <c r="N2654" s="19">
        <f t="shared" si="3400"/>
        <v>0.52592027829996757</v>
      </c>
      <c r="O2654" s="19">
        <f t="shared" si="3383"/>
        <v>2.1036811131998703E-2</v>
      </c>
      <c r="P2654" s="19">
        <f t="shared" si="3384"/>
        <v>4.3828589173167398E-2</v>
      </c>
      <c r="Q2654" s="19">
        <f t="shared" si="3385"/>
        <v>0.27350133649402425</v>
      </c>
      <c r="R2654" s="19">
        <f t="shared" si="3386"/>
        <v>0.20510890853698735</v>
      </c>
      <c r="S2654" s="19">
        <f t="shared" si="3387"/>
        <v>0.47861024503101157</v>
      </c>
      <c r="T2654" s="19">
        <f t="shared" si="3388"/>
        <v>1.9144409801240464E-2</v>
      </c>
      <c r="U2654" s="21">
        <f t="shared" si="3389"/>
        <v>1.0957147293291847</v>
      </c>
    </row>
    <row r="2655" spans="1:21" ht="16" hidden="1" thickBot="1" x14ac:dyDescent="0.25">
      <c r="A2655" s="49"/>
      <c r="B2655" s="15"/>
      <c r="C2655" s="16"/>
      <c r="D2655" s="25"/>
      <c r="E2655" s="17"/>
      <c r="F2655" s="17"/>
      <c r="G2655" s="18"/>
      <c r="H2655" s="19"/>
      <c r="I2655" s="20"/>
      <c r="J2655" s="43"/>
      <c r="K2655" s="19"/>
      <c r="L2655" s="19"/>
      <c r="M2655" s="19"/>
      <c r="N2655" s="19"/>
      <c r="O2655" s="19"/>
      <c r="P2655" s="19"/>
      <c r="Q2655" s="19"/>
      <c r="R2655" s="19"/>
      <c r="S2655" s="19"/>
      <c r="T2655" s="19"/>
      <c r="U2655" s="21"/>
    </row>
    <row r="2656" spans="1:21" ht="16" hidden="1" thickBot="1" x14ac:dyDescent="0.25">
      <c r="A2656" s="49">
        <v>2017</v>
      </c>
      <c r="B2656" s="15" t="s">
        <v>52</v>
      </c>
      <c r="C2656" s="33" t="s">
        <v>22</v>
      </c>
      <c r="D2656" s="16" t="str">
        <f>A2656&amp;"_"&amp;B2656&amp;"_"&amp;C2656</f>
        <v>2017_2017 Sample Plot # 10_Avi</v>
      </c>
      <c r="E2656" s="34">
        <v>2.2999999999999998</v>
      </c>
      <c r="F2656" s="17">
        <f t="shared" si="3392"/>
        <v>0.92</v>
      </c>
      <c r="G2656" s="35">
        <v>92</v>
      </c>
      <c r="H2656" s="19">
        <f t="shared" si="3397"/>
        <v>1.42</v>
      </c>
      <c r="I2656" s="20">
        <f t="shared" si="3393"/>
        <v>142</v>
      </c>
      <c r="J2656" s="19">
        <v>446.16399999999999</v>
      </c>
      <c r="K2656" s="19">
        <f t="shared" ref="K2656:K2659" si="3401">2.14*(LOG(H2656,10))+0.2</f>
        <v>0.52589705697974076</v>
      </c>
      <c r="L2656" s="19">
        <f t="shared" ref="L2656:L2659" si="3402">10^K2656</f>
        <v>3.356580420871849</v>
      </c>
      <c r="M2656" s="19">
        <f t="shared" si="3381"/>
        <v>0.13426321683487397</v>
      </c>
      <c r="N2656" s="19">
        <f t="shared" ref="N2656:N2659" si="3403">0.923*L2656</f>
        <v>3.0981237284647167</v>
      </c>
      <c r="O2656" s="19">
        <f t="shared" si="3383"/>
        <v>0.12392494913858867</v>
      </c>
      <c r="P2656" s="19">
        <f t="shared" si="3384"/>
        <v>0.25818816597346261</v>
      </c>
      <c r="Q2656" s="19">
        <f t="shared" si="3385"/>
        <v>1.6111586020184874</v>
      </c>
      <c r="R2656" s="19">
        <f t="shared" si="3386"/>
        <v>1.2082682541012395</v>
      </c>
      <c r="S2656" s="19">
        <f t="shared" si="3387"/>
        <v>2.8194268561197271</v>
      </c>
      <c r="T2656" s="19">
        <f t="shared" si="3388"/>
        <v>0.11277707424478908</v>
      </c>
      <c r="U2656" s="21">
        <f t="shared" si="3389"/>
        <v>6.4547041493365658</v>
      </c>
    </row>
    <row r="2657" spans="1:21" ht="16" hidden="1" thickBot="1" x14ac:dyDescent="0.25">
      <c r="A2657" s="49">
        <v>2017</v>
      </c>
      <c r="B2657" s="15" t="s">
        <v>52</v>
      </c>
      <c r="C2657" s="16" t="s">
        <v>22</v>
      </c>
      <c r="D2657" s="16" t="str">
        <f>A2657&amp;"_"&amp;B2657&amp;"_"&amp;C2657</f>
        <v>2017_2017 Sample Plot # 10_Avi</v>
      </c>
      <c r="E2657" s="17">
        <v>2.4</v>
      </c>
      <c r="F2657" s="17">
        <f t="shared" si="3392"/>
        <v>0.78</v>
      </c>
      <c r="G2657" s="18">
        <v>78</v>
      </c>
      <c r="H2657" s="19">
        <f t="shared" si="3397"/>
        <v>1.2100000000000002</v>
      </c>
      <c r="I2657" s="20">
        <f t="shared" si="3393"/>
        <v>121.00000000000001</v>
      </c>
      <c r="J2657" s="19">
        <v>380.18200000000002</v>
      </c>
      <c r="K2657" s="19">
        <f t="shared" si="3401"/>
        <v>0.3771606924772033</v>
      </c>
      <c r="L2657" s="19">
        <f t="shared" si="3402"/>
        <v>2.3832011099622754</v>
      </c>
      <c r="M2657" s="19">
        <f t="shared" si="3381"/>
        <v>9.5328044398491019E-2</v>
      </c>
      <c r="N2657" s="19">
        <f t="shared" si="3403"/>
        <v>2.1996946244951805</v>
      </c>
      <c r="O2657" s="19">
        <f t="shared" si="3383"/>
        <v>8.7987784979807221E-2</v>
      </c>
      <c r="P2657" s="19">
        <f t="shared" si="3384"/>
        <v>0.18331582937829824</v>
      </c>
      <c r="Q2657" s="19">
        <f t="shared" si="3385"/>
        <v>1.1439365327818922</v>
      </c>
      <c r="R2657" s="19">
        <f t="shared" si="3386"/>
        <v>0.85788090355312041</v>
      </c>
      <c r="S2657" s="19">
        <f t="shared" si="3387"/>
        <v>2.0018174363350125</v>
      </c>
      <c r="T2657" s="19">
        <f t="shared" si="3388"/>
        <v>8.007269745340051E-2</v>
      </c>
      <c r="U2657" s="21">
        <f t="shared" si="3389"/>
        <v>4.5828957344574555</v>
      </c>
    </row>
    <row r="2658" spans="1:21" ht="16" hidden="1" thickBot="1" x14ac:dyDescent="0.25">
      <c r="A2658" s="49">
        <v>2017</v>
      </c>
      <c r="B2658" s="15" t="s">
        <v>52</v>
      </c>
      <c r="C2658" s="16" t="s">
        <v>22</v>
      </c>
      <c r="D2658" s="16" t="str">
        <f>A2658&amp;"_"&amp;B2658&amp;"_"&amp;C2658</f>
        <v>2017_2017 Sample Plot # 10_Avi</v>
      </c>
      <c r="E2658" s="17">
        <v>1.9</v>
      </c>
      <c r="F2658" s="17">
        <f t="shared" si="3392"/>
        <v>0.7</v>
      </c>
      <c r="G2658" s="18">
        <v>70</v>
      </c>
      <c r="H2658" s="19">
        <f t="shared" si="3397"/>
        <v>0.84</v>
      </c>
      <c r="I2658" s="20">
        <f t="shared" si="3393"/>
        <v>84</v>
      </c>
      <c r="J2658" s="19">
        <v>263.928</v>
      </c>
      <c r="K2658" s="19">
        <f t="shared" si="3401"/>
        <v>3.795767217242671E-2</v>
      </c>
      <c r="L2658" s="19">
        <f t="shared" si="3402"/>
        <v>1.0913339661193058</v>
      </c>
      <c r="M2658" s="19">
        <f t="shared" si="3381"/>
        <v>4.3653358644772232E-2</v>
      </c>
      <c r="N2658" s="19">
        <f t="shared" si="3403"/>
        <v>1.0073012507281194</v>
      </c>
      <c r="O2658" s="19">
        <f t="shared" si="3383"/>
        <v>4.0292050029124775E-2</v>
      </c>
      <c r="P2658" s="19">
        <f t="shared" si="3384"/>
        <v>8.3945408673897007E-2</v>
      </c>
      <c r="Q2658" s="19">
        <f t="shared" si="3385"/>
        <v>0.52384030373726675</v>
      </c>
      <c r="R2658" s="19">
        <f t="shared" si="3386"/>
        <v>0.39284748778396655</v>
      </c>
      <c r="S2658" s="19">
        <f t="shared" si="3387"/>
        <v>0.91668779152123325</v>
      </c>
      <c r="T2658" s="19">
        <f t="shared" si="3388"/>
        <v>3.6667511660849327E-2</v>
      </c>
      <c r="U2658" s="21">
        <f t="shared" si="3389"/>
        <v>2.0986352168474252</v>
      </c>
    </row>
    <row r="2659" spans="1:21" ht="16" hidden="1" thickBot="1" x14ac:dyDescent="0.25">
      <c r="A2659" s="49">
        <v>2017</v>
      </c>
      <c r="B2659" s="15" t="s">
        <v>52</v>
      </c>
      <c r="C2659" s="16" t="s">
        <v>22</v>
      </c>
      <c r="D2659" s="16" t="str">
        <f>A2659&amp;"_"&amp;B2659&amp;"_"&amp;C2659</f>
        <v>2017_2017 Sample Plot # 10_Avi</v>
      </c>
      <c r="E2659" s="17">
        <v>1.7</v>
      </c>
      <c r="F2659" s="17">
        <f t="shared" si="3392"/>
        <v>0.57999999999999996</v>
      </c>
      <c r="G2659" s="18">
        <v>58</v>
      </c>
      <c r="H2659" s="19">
        <f t="shared" si="3397"/>
        <v>0.64</v>
      </c>
      <c r="I2659" s="20">
        <f t="shared" si="3393"/>
        <v>64</v>
      </c>
      <c r="J2659" s="19">
        <v>201.08799999999999</v>
      </c>
      <c r="K2659" s="19">
        <f t="shared" si="3401"/>
        <v>-0.21477485567448135</v>
      </c>
      <c r="L2659" s="19">
        <f t="shared" si="3402"/>
        <v>0.60985297160313745</v>
      </c>
      <c r="M2659" s="19">
        <f t="shared" si="3381"/>
        <v>2.43941188641255E-2</v>
      </c>
      <c r="N2659" s="19">
        <f t="shared" si="3403"/>
        <v>0.56289429278969594</v>
      </c>
      <c r="O2659" s="19">
        <f t="shared" si="3383"/>
        <v>2.2515771711587838E-2</v>
      </c>
      <c r="P2659" s="19">
        <f t="shared" si="3384"/>
        <v>4.6909890575713334E-2</v>
      </c>
      <c r="Q2659" s="19">
        <f t="shared" si="3385"/>
        <v>0.29272942636950594</v>
      </c>
      <c r="R2659" s="19">
        <f t="shared" si="3386"/>
        <v>0.21952877418798142</v>
      </c>
      <c r="S2659" s="19">
        <f t="shared" si="3387"/>
        <v>0.51225820055748739</v>
      </c>
      <c r="T2659" s="19">
        <f t="shared" si="3388"/>
        <v>2.0490328022299494E-2</v>
      </c>
      <c r="U2659" s="21">
        <f t="shared" si="3389"/>
        <v>1.1727472643928334</v>
      </c>
    </row>
    <row r="2660" spans="1:21" ht="16" hidden="1" thickBot="1" x14ac:dyDescent="0.25">
      <c r="A2660" s="49"/>
      <c r="B2660" s="15"/>
      <c r="C2660" s="16"/>
      <c r="D2660" s="16"/>
      <c r="E2660" s="17"/>
      <c r="F2660" s="17"/>
      <c r="G2660" s="18"/>
      <c r="H2660" s="19"/>
      <c r="I2660" s="20"/>
      <c r="J2660" s="19"/>
      <c r="K2660" s="19"/>
      <c r="L2660" s="19"/>
      <c r="M2660" s="19"/>
      <c r="N2660" s="19"/>
      <c r="O2660" s="19"/>
      <c r="P2660" s="19"/>
      <c r="Q2660" s="19"/>
      <c r="R2660" s="19"/>
      <c r="S2660" s="19"/>
      <c r="T2660" s="19"/>
      <c r="U2660" s="21"/>
    </row>
    <row r="2661" spans="1:21" ht="16" hidden="1" thickBot="1" x14ac:dyDescent="0.25">
      <c r="A2661" s="49"/>
      <c r="B2661" s="15"/>
      <c r="C2661" s="16"/>
      <c r="D2661" s="16"/>
      <c r="E2661" s="17"/>
      <c r="F2661" s="17"/>
      <c r="G2661" s="18"/>
      <c r="H2661" s="19"/>
      <c r="I2661" s="20"/>
      <c r="J2661" s="19"/>
      <c r="K2661" s="19"/>
      <c r="L2661" s="19"/>
      <c r="M2661" s="19"/>
      <c r="N2661" s="19"/>
      <c r="O2661" s="19"/>
      <c r="P2661" s="19"/>
      <c r="Q2661" s="19"/>
      <c r="R2661" s="19"/>
      <c r="S2661" s="19"/>
      <c r="T2661" s="19"/>
      <c r="U2661" s="21"/>
    </row>
    <row r="2662" spans="1:21" ht="16" hidden="1" thickBot="1" x14ac:dyDescent="0.25">
      <c r="A2662" s="49">
        <v>2017</v>
      </c>
      <c r="B2662" s="15" t="s">
        <v>52</v>
      </c>
      <c r="C2662" s="16" t="s">
        <v>22</v>
      </c>
      <c r="D2662" s="16" t="str">
        <f>A2662&amp;"_"&amp;B2662&amp;"_"&amp;C2662</f>
        <v>2017_2017 Sample Plot # 10_Avi</v>
      </c>
      <c r="E2662" s="17">
        <v>1.7</v>
      </c>
      <c r="F2662" s="17">
        <f t="shared" si="3392"/>
        <v>1.22</v>
      </c>
      <c r="G2662" s="18">
        <v>122</v>
      </c>
      <c r="H2662" s="19">
        <f t="shared" si="3397"/>
        <v>0.83</v>
      </c>
      <c r="I2662" s="20">
        <f t="shared" si="3393"/>
        <v>83</v>
      </c>
      <c r="J2662" s="19">
        <v>260.786</v>
      </c>
      <c r="K2662" s="19">
        <f t="shared" ref="K2662" si="3404">2.14*(LOG(H2662,10))+0.2</f>
        <v>2.6827117684798146E-2</v>
      </c>
      <c r="L2662" s="19">
        <f t="shared" ref="L2662" si="3405">10^K2662</f>
        <v>1.0637194924742182</v>
      </c>
      <c r="M2662" s="19">
        <f t="shared" si="3381"/>
        <v>4.2548779698968732E-2</v>
      </c>
      <c r="N2662" s="19">
        <f t="shared" ref="N2662" si="3406">0.923*L2662</f>
        <v>0.98181309155370344</v>
      </c>
      <c r="O2662" s="19">
        <f t="shared" si="3383"/>
        <v>3.9272523662148139E-2</v>
      </c>
      <c r="P2662" s="19">
        <f t="shared" si="3384"/>
        <v>8.1821303361116871E-2</v>
      </c>
      <c r="Q2662" s="19">
        <f t="shared" si="3385"/>
        <v>0.5105853563876247</v>
      </c>
      <c r="R2662" s="19">
        <f t="shared" si="3386"/>
        <v>0.38290710570594433</v>
      </c>
      <c r="S2662" s="19">
        <f t="shared" si="3387"/>
        <v>0.89349246209356903</v>
      </c>
      <c r="T2662" s="19">
        <f t="shared" si="3388"/>
        <v>3.5739698483742761E-2</v>
      </c>
      <c r="U2662" s="21">
        <f t="shared" si="3389"/>
        <v>2.0455325840279217</v>
      </c>
    </row>
    <row r="2663" spans="1:21" ht="16" hidden="1" thickBot="1" x14ac:dyDescent="0.25">
      <c r="A2663" s="49"/>
      <c r="B2663" s="15"/>
      <c r="C2663" s="16"/>
      <c r="D2663" s="16"/>
      <c r="E2663" s="17"/>
      <c r="F2663" s="17"/>
      <c r="G2663" s="18"/>
      <c r="H2663" s="19"/>
      <c r="I2663" s="20"/>
      <c r="J2663" s="19"/>
      <c r="K2663" s="19"/>
      <c r="L2663" s="19"/>
      <c r="M2663" s="19"/>
      <c r="N2663" s="19"/>
      <c r="O2663" s="19"/>
      <c r="P2663" s="19"/>
      <c r="Q2663" s="19"/>
      <c r="R2663" s="19"/>
      <c r="S2663" s="19"/>
      <c r="T2663" s="19"/>
      <c r="U2663" s="21"/>
    </row>
    <row r="2664" spans="1:21" ht="16" hidden="1" thickBot="1" x14ac:dyDescent="0.25">
      <c r="A2664" s="49">
        <v>2017</v>
      </c>
      <c r="B2664" s="15" t="s">
        <v>52</v>
      </c>
      <c r="C2664" s="16" t="s">
        <v>22</v>
      </c>
      <c r="D2664" s="16" t="str">
        <f>A2664&amp;"_"&amp;B2664&amp;"_"&amp;C2664</f>
        <v>2017_2017 Sample Plot # 10_Avi</v>
      </c>
      <c r="E2664" s="17">
        <v>2.2000000000000002</v>
      </c>
      <c r="F2664" s="17">
        <f t="shared" si="3392"/>
        <v>1.03</v>
      </c>
      <c r="G2664" s="18">
        <v>103</v>
      </c>
      <c r="H2664" s="19">
        <f t="shared" si="3397"/>
        <v>0.54</v>
      </c>
      <c r="I2664" s="20">
        <f t="shared" si="3393"/>
        <v>54.000000000000007</v>
      </c>
      <c r="J2664" s="19">
        <v>169.66800000000001</v>
      </c>
      <c r="K2664" s="19">
        <f t="shared" ref="K2664:K2665" si="3407">2.14*(LOG(H2664,10))+0.2</f>
        <v>-0.37267735397884733</v>
      </c>
      <c r="L2664" s="19">
        <f t="shared" ref="L2664:L2665" si="3408">10^K2664</f>
        <v>0.42395781578699199</v>
      </c>
      <c r="M2664" s="19">
        <f t="shared" si="3381"/>
        <v>1.6958312631479677E-2</v>
      </c>
      <c r="N2664" s="19">
        <f t="shared" ref="N2664:N2665" si="3409">0.923*L2664</f>
        <v>0.39131306397139365</v>
      </c>
      <c r="O2664" s="19">
        <f t="shared" si="3383"/>
        <v>1.5652522558855748E-2</v>
      </c>
      <c r="P2664" s="19">
        <f t="shared" si="3384"/>
        <v>3.2610835190335426E-2</v>
      </c>
      <c r="Q2664" s="19">
        <f t="shared" si="3385"/>
        <v>0.20349975157775615</v>
      </c>
      <c r="R2664" s="19">
        <f t="shared" si="3386"/>
        <v>0.15261209494884354</v>
      </c>
      <c r="S2664" s="19">
        <f t="shared" si="3387"/>
        <v>0.35611184652659966</v>
      </c>
      <c r="T2664" s="19">
        <f t="shared" si="3388"/>
        <v>1.4244473861063988E-2</v>
      </c>
      <c r="U2664" s="21">
        <f t="shared" si="3389"/>
        <v>0.81527087975838564</v>
      </c>
    </row>
    <row r="2665" spans="1:21" ht="16" hidden="1" thickBot="1" x14ac:dyDescent="0.25">
      <c r="A2665" s="49">
        <v>2017</v>
      </c>
      <c r="B2665" s="15" t="s">
        <v>52</v>
      </c>
      <c r="C2665" s="16" t="s">
        <v>22</v>
      </c>
      <c r="D2665" s="16" t="str">
        <f>A2665&amp;"_"&amp;B2665&amp;"_"&amp;C2665</f>
        <v>2017_2017 Sample Plot # 10_Avi</v>
      </c>
      <c r="E2665" s="17">
        <v>2.9</v>
      </c>
      <c r="F2665" s="17">
        <f t="shared" si="3392"/>
        <v>0.72</v>
      </c>
      <c r="G2665" s="18">
        <v>72</v>
      </c>
      <c r="H2665" s="19">
        <f t="shared" si="3397"/>
        <v>1.23</v>
      </c>
      <c r="I2665" s="20">
        <f t="shared" si="3393"/>
        <v>123</v>
      </c>
      <c r="J2665" s="19">
        <v>386.46600000000001</v>
      </c>
      <c r="K2665" s="19">
        <f t="shared" si="3407"/>
        <v>0.39239693848031154</v>
      </c>
      <c r="L2665" s="19">
        <f t="shared" si="3408"/>
        <v>2.4682942896185627</v>
      </c>
      <c r="M2665" s="19">
        <f t="shared" si="3381"/>
        <v>9.87317715847425E-2</v>
      </c>
      <c r="N2665" s="19">
        <f t="shared" si="3409"/>
        <v>2.2782356293179333</v>
      </c>
      <c r="O2665" s="19">
        <f t="shared" si="3383"/>
        <v>9.1129425172717327E-2</v>
      </c>
      <c r="P2665" s="19">
        <f t="shared" si="3384"/>
        <v>0.18986119675745983</v>
      </c>
      <c r="Q2665" s="19">
        <f t="shared" si="3385"/>
        <v>1.18478125901691</v>
      </c>
      <c r="R2665" s="19">
        <f t="shared" si="3386"/>
        <v>0.888511895433994</v>
      </c>
      <c r="S2665" s="19">
        <f t="shared" si="3387"/>
        <v>2.0732931544509041</v>
      </c>
      <c r="T2665" s="19">
        <f t="shared" si="3388"/>
        <v>8.2931726178036166E-2</v>
      </c>
      <c r="U2665" s="21">
        <f t="shared" si="3389"/>
        <v>4.7465299189364956</v>
      </c>
    </row>
    <row r="2666" spans="1:21" ht="16" hidden="1" thickBot="1" x14ac:dyDescent="0.25">
      <c r="A2666" s="49"/>
      <c r="B2666" s="15"/>
      <c r="C2666" s="16"/>
      <c r="D2666" s="16"/>
      <c r="E2666" s="17"/>
      <c r="F2666" s="17"/>
      <c r="G2666" s="18"/>
      <c r="H2666" s="19"/>
      <c r="I2666" s="20"/>
      <c r="J2666" s="19"/>
      <c r="K2666" s="19"/>
      <c r="L2666" s="19"/>
      <c r="M2666" s="19"/>
      <c r="N2666" s="19"/>
      <c r="O2666" s="19"/>
      <c r="P2666" s="19"/>
      <c r="Q2666" s="19"/>
      <c r="R2666" s="19"/>
      <c r="S2666" s="19"/>
      <c r="T2666" s="19"/>
      <c r="U2666" s="21"/>
    </row>
    <row r="2667" spans="1:21" ht="16" hidden="1" thickBot="1" x14ac:dyDescent="0.25">
      <c r="A2667" s="49"/>
      <c r="B2667" s="15"/>
      <c r="C2667" s="16"/>
      <c r="D2667" s="16"/>
      <c r="E2667" s="17"/>
      <c r="F2667" s="17"/>
      <c r="G2667" s="18"/>
      <c r="H2667" s="19"/>
      <c r="I2667" s="20"/>
      <c r="J2667" s="19"/>
      <c r="K2667" s="19"/>
      <c r="L2667" s="19"/>
      <c r="M2667" s="19"/>
      <c r="N2667" s="19"/>
      <c r="O2667" s="19"/>
      <c r="P2667" s="19"/>
      <c r="Q2667" s="19"/>
      <c r="R2667" s="19"/>
      <c r="S2667" s="19"/>
      <c r="T2667" s="19"/>
      <c r="U2667" s="21"/>
    </row>
    <row r="2668" spans="1:21" ht="16" hidden="1" thickBot="1" x14ac:dyDescent="0.25">
      <c r="A2668" s="49"/>
      <c r="B2668" s="15"/>
      <c r="C2668" s="16"/>
      <c r="D2668" s="16"/>
      <c r="E2668" s="17"/>
      <c r="F2668" s="17"/>
      <c r="G2668" s="18"/>
      <c r="H2668" s="19"/>
      <c r="I2668" s="20"/>
      <c r="J2668" s="19"/>
      <c r="K2668" s="19"/>
      <c r="L2668" s="19"/>
      <c r="M2668" s="19"/>
      <c r="N2668" s="19"/>
      <c r="O2668" s="19"/>
      <c r="P2668" s="19"/>
      <c r="Q2668" s="19"/>
      <c r="R2668" s="19"/>
      <c r="S2668" s="19"/>
      <c r="T2668" s="19"/>
      <c r="U2668" s="21"/>
    </row>
    <row r="2669" spans="1:21" ht="16" hidden="1" thickBot="1" x14ac:dyDescent="0.25">
      <c r="A2669" s="49"/>
      <c r="B2669" s="15"/>
      <c r="C2669" s="16"/>
      <c r="D2669" s="16"/>
      <c r="E2669" s="17"/>
      <c r="F2669" s="17"/>
      <c r="G2669" s="18"/>
      <c r="H2669" s="19"/>
      <c r="I2669" s="20"/>
      <c r="J2669" s="19"/>
      <c r="K2669" s="19"/>
      <c r="L2669" s="19"/>
      <c r="M2669" s="19"/>
      <c r="N2669" s="19"/>
      <c r="O2669" s="19"/>
      <c r="P2669" s="19"/>
      <c r="Q2669" s="19"/>
      <c r="R2669" s="19"/>
      <c r="S2669" s="19"/>
      <c r="T2669" s="19"/>
      <c r="U2669" s="21"/>
    </row>
    <row r="2670" spans="1:21" ht="16" hidden="1" thickBot="1" x14ac:dyDescent="0.25">
      <c r="A2670" s="49"/>
      <c r="B2670" s="15"/>
      <c r="C2670" s="33"/>
      <c r="D2670" s="8"/>
      <c r="E2670" s="34"/>
      <c r="F2670" s="17"/>
      <c r="G2670" s="35"/>
      <c r="H2670" s="19"/>
      <c r="I2670" s="20"/>
      <c r="J2670" s="36"/>
      <c r="K2670" s="19"/>
      <c r="L2670" s="19"/>
      <c r="M2670" s="19"/>
      <c r="N2670" s="19"/>
      <c r="O2670" s="19"/>
      <c r="P2670" s="19"/>
      <c r="Q2670" s="19"/>
      <c r="R2670" s="19"/>
      <c r="S2670" s="19"/>
      <c r="T2670" s="19"/>
      <c r="U2670" s="21"/>
    </row>
    <row r="2671" spans="1:21" ht="16" hidden="1" thickBot="1" x14ac:dyDescent="0.25">
      <c r="A2671" s="49"/>
      <c r="B2671" s="15"/>
      <c r="C2671" s="16"/>
      <c r="D2671" s="16"/>
      <c r="E2671" s="17"/>
      <c r="F2671" s="17"/>
      <c r="G2671" s="18"/>
      <c r="H2671" s="19"/>
      <c r="I2671" s="20"/>
      <c r="J2671" s="19"/>
      <c r="K2671" s="19"/>
      <c r="L2671" s="19"/>
      <c r="M2671" s="19"/>
      <c r="N2671" s="19"/>
      <c r="O2671" s="19"/>
      <c r="P2671" s="19"/>
      <c r="Q2671" s="19"/>
      <c r="R2671" s="19"/>
      <c r="S2671" s="19"/>
      <c r="T2671" s="19"/>
      <c r="U2671" s="21"/>
    </row>
    <row r="2672" spans="1:21" ht="16" hidden="1" thickBot="1" x14ac:dyDescent="0.25">
      <c r="A2672" s="49">
        <v>2017</v>
      </c>
      <c r="B2672" s="15" t="s">
        <v>52</v>
      </c>
      <c r="C2672" s="16" t="s">
        <v>22</v>
      </c>
      <c r="D2672" s="16" t="str">
        <f>A2672&amp;"_"&amp;B2672&amp;"_"&amp;C2672</f>
        <v>2017_2017 Sample Plot # 10_Avi</v>
      </c>
      <c r="E2672" s="17">
        <v>1.4</v>
      </c>
      <c r="F2672" s="17">
        <f t="shared" si="3392"/>
        <v>0.2</v>
      </c>
      <c r="G2672" s="18">
        <v>20</v>
      </c>
      <c r="H2672" s="19">
        <f t="shared" si="3397"/>
        <v>0.62</v>
      </c>
      <c r="I2672" s="20">
        <f t="shared" si="3393"/>
        <v>62</v>
      </c>
      <c r="J2672" s="19">
        <v>194.804</v>
      </c>
      <c r="K2672" s="19">
        <f t="shared" ref="K2672" si="3410">2.14*(LOG(H2672,10))+0.2</f>
        <v>-0.24428178447373666</v>
      </c>
      <c r="L2672" s="19">
        <f t="shared" ref="L2672" si="3411">10^K2672</f>
        <v>0.56979445102921722</v>
      </c>
      <c r="M2672" s="19">
        <f t="shared" si="3381"/>
        <v>2.2791778041168692E-2</v>
      </c>
      <c r="N2672" s="19">
        <f t="shared" ref="N2672" si="3412">0.923*L2672</f>
        <v>0.52592027829996757</v>
      </c>
      <c r="O2672" s="19">
        <f t="shared" si="3383"/>
        <v>2.1036811131998703E-2</v>
      </c>
      <c r="P2672" s="19">
        <f t="shared" si="3384"/>
        <v>4.3828589173167398E-2</v>
      </c>
      <c r="Q2672" s="19">
        <f t="shared" si="3385"/>
        <v>0.27350133649402425</v>
      </c>
      <c r="R2672" s="19">
        <f t="shared" si="3386"/>
        <v>0.20510890853698735</v>
      </c>
      <c r="S2672" s="19">
        <f t="shared" si="3387"/>
        <v>0.47861024503101157</v>
      </c>
      <c r="T2672" s="19">
        <f t="shared" si="3388"/>
        <v>1.9144409801240464E-2</v>
      </c>
      <c r="U2672" s="21">
        <f t="shared" si="3389"/>
        <v>1.0957147293291847</v>
      </c>
    </row>
    <row r="2673" spans="1:21" ht="16" hidden="1" thickBot="1" x14ac:dyDescent="0.25">
      <c r="A2673" s="49"/>
      <c r="B2673" s="15"/>
      <c r="C2673" s="16"/>
      <c r="D2673" s="16"/>
      <c r="E2673" s="17"/>
      <c r="F2673" s="17"/>
      <c r="G2673" s="18"/>
      <c r="H2673" s="19"/>
      <c r="I2673" s="20"/>
      <c r="J2673" s="19"/>
      <c r="K2673" s="19"/>
      <c r="L2673" s="19"/>
      <c r="M2673" s="19"/>
      <c r="N2673" s="19"/>
      <c r="O2673" s="19"/>
      <c r="P2673" s="19"/>
      <c r="Q2673" s="19"/>
      <c r="R2673" s="19"/>
      <c r="S2673" s="19"/>
      <c r="T2673" s="19"/>
      <c r="U2673" s="21"/>
    </row>
    <row r="2674" spans="1:21" ht="16" hidden="1" thickBot="1" x14ac:dyDescent="0.25">
      <c r="A2674" s="49">
        <v>2017</v>
      </c>
      <c r="B2674" s="15" t="s">
        <v>52</v>
      </c>
      <c r="C2674" s="16" t="s">
        <v>22</v>
      </c>
      <c r="D2674" s="16" t="str">
        <f>A2674&amp;"_"&amp;B2674&amp;"_"&amp;C2674</f>
        <v>2017_2017 Sample Plot # 10_Avi</v>
      </c>
      <c r="E2674" s="17">
        <v>4.0999999999999996</v>
      </c>
      <c r="F2674" s="17">
        <f t="shared" si="3392"/>
        <v>1.74</v>
      </c>
      <c r="G2674" s="18">
        <v>174</v>
      </c>
      <c r="H2674" s="19">
        <f t="shared" si="3397"/>
        <v>3.1</v>
      </c>
      <c r="I2674" s="20">
        <f t="shared" si="3393"/>
        <v>310</v>
      </c>
      <c r="J2674" s="19">
        <v>974.02</v>
      </c>
      <c r="K2674" s="19">
        <f t="shared" ref="K2674" si="3413">2.14*(LOG(H2674,10))+0.2</f>
        <v>1.2515140248053436</v>
      </c>
      <c r="L2674" s="19">
        <f t="shared" ref="L2674" si="3414">10^K2674</f>
        <v>17.844896146821355</v>
      </c>
      <c r="M2674" s="19">
        <f t="shared" si="3381"/>
        <v>0.71379584587285416</v>
      </c>
      <c r="N2674" s="19">
        <f t="shared" ref="N2674" si="3415">0.923*L2674</f>
        <v>16.470839143516113</v>
      </c>
      <c r="O2674" s="19">
        <f t="shared" si="3383"/>
        <v>0.65883356574064456</v>
      </c>
      <c r="P2674" s="19">
        <f t="shared" si="3384"/>
        <v>1.3726294116134987</v>
      </c>
      <c r="Q2674" s="19">
        <f t="shared" si="3385"/>
        <v>8.5655501504742499</v>
      </c>
      <c r="R2674" s="19">
        <f t="shared" si="3386"/>
        <v>6.4236272659712839</v>
      </c>
      <c r="S2674" s="19">
        <f t="shared" si="3387"/>
        <v>14.989177416445534</v>
      </c>
      <c r="T2674" s="19">
        <f t="shared" si="3388"/>
        <v>0.59956709665782137</v>
      </c>
      <c r="U2674" s="21">
        <f t="shared" si="3389"/>
        <v>34.315735290337471</v>
      </c>
    </row>
    <row r="2675" spans="1:21" ht="16" hidden="1" thickBot="1" x14ac:dyDescent="0.25">
      <c r="A2675" s="49"/>
      <c r="B2675" s="15"/>
      <c r="C2675" s="16"/>
      <c r="D2675" s="16"/>
      <c r="E2675" s="17"/>
      <c r="F2675" s="17"/>
      <c r="G2675" s="18"/>
      <c r="H2675" s="19"/>
      <c r="I2675" s="20"/>
      <c r="J2675" s="19"/>
      <c r="K2675" s="19"/>
      <c r="L2675" s="19"/>
      <c r="M2675" s="19"/>
      <c r="N2675" s="19"/>
      <c r="O2675" s="19"/>
      <c r="P2675" s="19"/>
      <c r="Q2675" s="19"/>
      <c r="R2675" s="19"/>
      <c r="S2675" s="19"/>
      <c r="T2675" s="19"/>
      <c r="U2675" s="21"/>
    </row>
    <row r="2676" spans="1:21" ht="16" hidden="1" thickBot="1" x14ac:dyDescent="0.25">
      <c r="A2676" s="49">
        <v>2017</v>
      </c>
      <c r="B2676" s="15" t="s">
        <v>52</v>
      </c>
      <c r="C2676" s="16" t="s">
        <v>22</v>
      </c>
      <c r="D2676" s="16" t="str">
        <f>A2676&amp;"_"&amp;B2676&amp;"_"&amp;C2676</f>
        <v>2017_2017 Sample Plot # 10_Avi</v>
      </c>
      <c r="E2676" s="17">
        <v>3.2</v>
      </c>
      <c r="F2676" s="17">
        <f t="shared" si="3392"/>
        <v>1.22</v>
      </c>
      <c r="G2676" s="18">
        <v>122</v>
      </c>
      <c r="H2676" s="19">
        <f t="shared" si="3397"/>
        <v>1.4</v>
      </c>
      <c r="I2676" s="20">
        <f t="shared" si="3393"/>
        <v>140</v>
      </c>
      <c r="J2676" s="19">
        <v>439.88</v>
      </c>
      <c r="K2676" s="19">
        <f t="shared" ref="K2676" si="3416">2.14*(LOG(H2676,10))+0.2</f>
        <v>0.51271399635142934</v>
      </c>
      <c r="L2676" s="19">
        <f t="shared" ref="L2676" si="3417">10^K2676</f>
        <v>3.2562219261944847</v>
      </c>
      <c r="M2676" s="19">
        <f t="shared" si="3381"/>
        <v>0.13024887704777938</v>
      </c>
      <c r="N2676" s="19">
        <f t="shared" ref="N2676" si="3418">0.923*L2676</f>
        <v>3.0054928378775094</v>
      </c>
      <c r="O2676" s="19">
        <f t="shared" si="3383"/>
        <v>0.12021971351510038</v>
      </c>
      <c r="P2676" s="19">
        <f t="shared" si="3384"/>
        <v>0.25046859056287973</v>
      </c>
      <c r="Q2676" s="19">
        <f t="shared" si="3385"/>
        <v>1.5629865245733525</v>
      </c>
      <c r="R2676" s="19">
        <f t="shared" si="3386"/>
        <v>1.1721422067722287</v>
      </c>
      <c r="S2676" s="19">
        <f t="shared" si="3387"/>
        <v>2.735128731345581</v>
      </c>
      <c r="T2676" s="19">
        <f t="shared" si="3388"/>
        <v>0.10940514925382323</v>
      </c>
      <c r="U2676" s="21">
        <f t="shared" si="3389"/>
        <v>6.2617147640719946</v>
      </c>
    </row>
    <row r="2677" spans="1:21" ht="16" hidden="1" thickBot="1" x14ac:dyDescent="0.25">
      <c r="A2677" s="49"/>
      <c r="B2677" s="15"/>
      <c r="C2677" s="16"/>
      <c r="D2677" s="16"/>
      <c r="E2677" s="17"/>
      <c r="F2677" s="17"/>
      <c r="G2677" s="18"/>
      <c r="H2677" s="19"/>
      <c r="I2677" s="20"/>
      <c r="J2677" s="19"/>
      <c r="K2677" s="19"/>
      <c r="L2677" s="19"/>
      <c r="M2677" s="19"/>
      <c r="N2677" s="19"/>
      <c r="O2677" s="19"/>
      <c r="P2677" s="19"/>
      <c r="Q2677" s="19"/>
      <c r="R2677" s="19"/>
      <c r="S2677" s="19"/>
      <c r="T2677" s="19"/>
      <c r="U2677" s="21"/>
    </row>
    <row r="2678" spans="1:21" ht="16" hidden="1" thickBot="1" x14ac:dyDescent="0.25">
      <c r="A2678" s="49">
        <v>2017</v>
      </c>
      <c r="B2678" s="15" t="s">
        <v>52</v>
      </c>
      <c r="C2678" s="16" t="s">
        <v>22</v>
      </c>
      <c r="D2678" s="16" t="str">
        <f>A2678&amp;"_"&amp;B2678&amp;"_"&amp;C2678</f>
        <v>2017_2017 Sample Plot # 10_Avi</v>
      </c>
      <c r="E2678" s="17">
        <v>3.4</v>
      </c>
      <c r="F2678" s="17">
        <f t="shared" si="3392"/>
        <v>1.27</v>
      </c>
      <c r="G2678" s="18">
        <v>127</v>
      </c>
      <c r="H2678" s="19">
        <f t="shared" si="3397"/>
        <v>1.74</v>
      </c>
      <c r="I2678" s="20">
        <f t="shared" si="3393"/>
        <v>174</v>
      </c>
      <c r="J2678" s="19">
        <v>546.70799999999997</v>
      </c>
      <c r="K2678" s="19">
        <f t="shared" ref="K2678" si="3419">2.14*(LOG(H2678,10))+0.2</f>
        <v>0.71477539132476342</v>
      </c>
      <c r="L2678" s="19">
        <f t="shared" ref="L2678" si="3420">10^K2678</f>
        <v>5.1853179499136486</v>
      </c>
      <c r="M2678" s="19">
        <f t="shared" si="3381"/>
        <v>0.20741271799654595</v>
      </c>
      <c r="N2678" s="19">
        <f t="shared" ref="N2678" si="3421">0.923*L2678</f>
        <v>4.7860484677702981</v>
      </c>
      <c r="O2678" s="19">
        <f t="shared" si="3383"/>
        <v>0.19144193871081194</v>
      </c>
      <c r="P2678" s="19">
        <f t="shared" si="3384"/>
        <v>0.39885465670735787</v>
      </c>
      <c r="Q2678" s="19">
        <f t="shared" si="3385"/>
        <v>2.4889526159585511</v>
      </c>
      <c r="R2678" s="19">
        <f t="shared" si="3386"/>
        <v>1.8665589024304163</v>
      </c>
      <c r="S2678" s="19">
        <f t="shared" si="3387"/>
        <v>4.3555115183889672</v>
      </c>
      <c r="T2678" s="19">
        <f t="shared" si="3388"/>
        <v>0.17422046073555866</v>
      </c>
      <c r="U2678" s="21">
        <f t="shared" si="3389"/>
        <v>9.9713664176839458</v>
      </c>
    </row>
    <row r="2679" spans="1:21" ht="16" hidden="1" thickBot="1" x14ac:dyDescent="0.25">
      <c r="A2679" s="49"/>
      <c r="B2679" s="15"/>
      <c r="C2679" s="16"/>
      <c r="D2679" s="16"/>
      <c r="E2679" s="17"/>
      <c r="F2679" s="17"/>
      <c r="G2679" s="18"/>
      <c r="H2679" s="19"/>
      <c r="I2679" s="20"/>
      <c r="J2679" s="19"/>
      <c r="K2679" s="19"/>
      <c r="L2679" s="19"/>
      <c r="M2679" s="19"/>
      <c r="N2679" s="19"/>
      <c r="O2679" s="19"/>
      <c r="P2679" s="19"/>
      <c r="Q2679" s="19"/>
      <c r="R2679" s="19"/>
      <c r="S2679" s="19"/>
      <c r="T2679" s="19"/>
      <c r="U2679" s="21"/>
    </row>
    <row r="2680" spans="1:21" ht="16" hidden="1" thickBot="1" x14ac:dyDescent="0.25">
      <c r="A2680" s="49">
        <v>2017</v>
      </c>
      <c r="B2680" s="15" t="s">
        <v>52</v>
      </c>
      <c r="C2680" s="16" t="s">
        <v>22</v>
      </c>
      <c r="D2680" s="16" t="str">
        <f>A2680&amp;"_"&amp;B2680&amp;"_"&amp;C2680</f>
        <v>2017_2017 Sample Plot # 10_Avi</v>
      </c>
      <c r="E2680" s="17">
        <v>2.4</v>
      </c>
      <c r="F2680" s="17">
        <f t="shared" si="3392"/>
        <v>1.05</v>
      </c>
      <c r="G2680" s="18">
        <v>105</v>
      </c>
      <c r="H2680" s="19">
        <f t="shared" si="3397"/>
        <v>1.1499999999999999</v>
      </c>
      <c r="I2680" s="20">
        <f t="shared" si="3393"/>
        <v>115</v>
      </c>
      <c r="J2680" s="19">
        <v>361.33</v>
      </c>
      <c r="K2680" s="19">
        <f t="shared" ref="K2680:K2681" si="3422">2.14*(LOG(H2680,10))+0.2</f>
        <v>0.32989337835672894</v>
      </c>
      <c r="L2680" s="19">
        <f t="shared" ref="L2680:L2681" si="3423">10^K2680</f>
        <v>2.1374372726759301</v>
      </c>
      <c r="M2680" s="19">
        <f t="shared" si="3381"/>
        <v>8.5497490907037205E-2</v>
      </c>
      <c r="N2680" s="19">
        <f t="shared" ref="N2680:N2681" si="3424">0.923*L2680</f>
        <v>1.9728546026798837</v>
      </c>
      <c r="O2680" s="19">
        <f t="shared" si="3383"/>
        <v>7.8914184107195348E-2</v>
      </c>
      <c r="P2680" s="19">
        <f t="shared" si="3384"/>
        <v>0.16441167501423254</v>
      </c>
      <c r="Q2680" s="19">
        <f t="shared" si="3385"/>
        <v>1.0259698908844463</v>
      </c>
      <c r="R2680" s="19">
        <f t="shared" si="3386"/>
        <v>0.76941329504515465</v>
      </c>
      <c r="S2680" s="19">
        <f t="shared" si="3387"/>
        <v>1.795383185929601</v>
      </c>
      <c r="T2680" s="19">
        <f t="shared" si="3388"/>
        <v>7.1815327437184037E-2</v>
      </c>
      <c r="U2680" s="21">
        <f t="shared" si="3389"/>
        <v>4.1102918753558138</v>
      </c>
    </row>
    <row r="2681" spans="1:21" ht="16" hidden="1" thickBot="1" x14ac:dyDescent="0.25">
      <c r="A2681" s="49">
        <v>2017</v>
      </c>
      <c r="B2681" s="15" t="s">
        <v>52</v>
      </c>
      <c r="C2681" s="16" t="s">
        <v>22</v>
      </c>
      <c r="D2681" s="16" t="str">
        <f>A2681&amp;"_"&amp;B2681&amp;"_"&amp;C2681</f>
        <v>2017_2017 Sample Plot # 10_Avi</v>
      </c>
      <c r="E2681" s="17">
        <v>1.2</v>
      </c>
      <c r="F2681" s="17">
        <f t="shared" si="3392"/>
        <v>0.8</v>
      </c>
      <c r="G2681" s="18">
        <v>80</v>
      </c>
      <c r="H2681" s="19">
        <f t="shared" si="3397"/>
        <v>0.64</v>
      </c>
      <c r="I2681" s="20">
        <f t="shared" si="3393"/>
        <v>64</v>
      </c>
      <c r="J2681" s="19">
        <v>201.08799999999999</v>
      </c>
      <c r="K2681" s="19">
        <f t="shared" si="3422"/>
        <v>-0.21477485567448135</v>
      </c>
      <c r="L2681" s="19">
        <f t="shared" si="3423"/>
        <v>0.60985297160313745</v>
      </c>
      <c r="M2681" s="19">
        <f t="shared" si="3381"/>
        <v>2.43941188641255E-2</v>
      </c>
      <c r="N2681" s="19">
        <f t="shared" si="3424"/>
        <v>0.56289429278969594</v>
      </c>
      <c r="O2681" s="19">
        <f t="shared" si="3383"/>
        <v>2.2515771711587838E-2</v>
      </c>
      <c r="P2681" s="19">
        <f t="shared" si="3384"/>
        <v>4.6909890575713334E-2</v>
      </c>
      <c r="Q2681" s="19">
        <f t="shared" si="3385"/>
        <v>0.29272942636950594</v>
      </c>
      <c r="R2681" s="19">
        <f t="shared" si="3386"/>
        <v>0.21952877418798142</v>
      </c>
      <c r="S2681" s="19">
        <f t="shared" si="3387"/>
        <v>0.51225820055748739</v>
      </c>
      <c r="T2681" s="19">
        <f t="shared" si="3388"/>
        <v>2.0490328022299494E-2</v>
      </c>
      <c r="U2681" s="21">
        <f t="shared" si="3389"/>
        <v>1.1727472643928334</v>
      </c>
    </row>
    <row r="2682" spans="1:21" ht="16" hidden="1" thickBot="1" x14ac:dyDescent="0.25">
      <c r="A2682" s="49"/>
      <c r="B2682" s="15"/>
      <c r="C2682" s="16"/>
      <c r="D2682" s="16"/>
      <c r="E2682" s="17"/>
      <c r="F2682" s="17"/>
      <c r="G2682" s="18"/>
      <c r="H2682" s="19"/>
      <c r="I2682" s="20"/>
      <c r="J2682" s="19"/>
      <c r="K2682" s="19"/>
      <c r="L2682" s="19"/>
      <c r="M2682" s="19"/>
      <c r="N2682" s="19"/>
      <c r="O2682" s="19"/>
      <c r="P2682" s="19"/>
      <c r="Q2682" s="19"/>
      <c r="R2682" s="19"/>
      <c r="S2682" s="19"/>
      <c r="T2682" s="19"/>
      <c r="U2682" s="21"/>
    </row>
    <row r="2683" spans="1:21" ht="16" hidden="1" thickBot="1" x14ac:dyDescent="0.25">
      <c r="A2683" s="49"/>
      <c r="B2683" s="15"/>
      <c r="C2683" s="16"/>
      <c r="D2683" s="16"/>
      <c r="E2683" s="17"/>
      <c r="F2683" s="17"/>
      <c r="G2683" s="18"/>
      <c r="H2683" s="19"/>
      <c r="I2683" s="20"/>
      <c r="J2683" s="19"/>
      <c r="K2683" s="19"/>
      <c r="L2683" s="19"/>
      <c r="M2683" s="19"/>
      <c r="N2683" s="19"/>
      <c r="O2683" s="19"/>
      <c r="P2683" s="19"/>
      <c r="Q2683" s="19"/>
      <c r="R2683" s="19"/>
      <c r="S2683" s="19"/>
      <c r="T2683" s="19"/>
      <c r="U2683" s="21"/>
    </row>
    <row r="2684" spans="1:21" ht="16" hidden="1" thickBot="1" x14ac:dyDescent="0.25">
      <c r="A2684" s="49">
        <v>2017</v>
      </c>
      <c r="B2684" s="15" t="s">
        <v>52</v>
      </c>
      <c r="C2684" s="16" t="s">
        <v>22</v>
      </c>
      <c r="D2684" s="16" t="str">
        <f>A2684&amp;"_"&amp;B2684&amp;"_"&amp;C2684</f>
        <v>2017_2017 Sample Plot # 10_Avi</v>
      </c>
      <c r="E2684" s="17">
        <v>1.6</v>
      </c>
      <c r="F2684" s="17">
        <f t="shared" si="3392"/>
        <v>0.74</v>
      </c>
      <c r="G2684" s="18">
        <v>74</v>
      </c>
      <c r="H2684" s="19">
        <f t="shared" si="3397"/>
        <v>0.62</v>
      </c>
      <c r="I2684" s="20">
        <f t="shared" si="3393"/>
        <v>62</v>
      </c>
      <c r="J2684" s="19">
        <v>194.804</v>
      </c>
      <c r="K2684" s="19">
        <f t="shared" ref="K2684:K2685" si="3425">2.14*(LOG(H2684,10))+0.2</f>
        <v>-0.24428178447373666</v>
      </c>
      <c r="L2684" s="19">
        <f t="shared" ref="L2684:L2685" si="3426">10^K2684</f>
        <v>0.56979445102921722</v>
      </c>
      <c r="M2684" s="19">
        <f t="shared" si="3381"/>
        <v>2.2791778041168692E-2</v>
      </c>
      <c r="N2684" s="19">
        <f t="shared" ref="N2684:N2685" si="3427">0.923*L2684</f>
        <v>0.52592027829996757</v>
      </c>
      <c r="O2684" s="19">
        <f t="shared" si="3383"/>
        <v>2.1036811131998703E-2</v>
      </c>
      <c r="P2684" s="19">
        <f t="shared" si="3384"/>
        <v>4.3828589173167398E-2</v>
      </c>
      <c r="Q2684" s="19">
        <f t="shared" si="3385"/>
        <v>0.27350133649402425</v>
      </c>
      <c r="R2684" s="19">
        <f t="shared" si="3386"/>
        <v>0.20510890853698735</v>
      </c>
      <c r="S2684" s="19">
        <f t="shared" si="3387"/>
        <v>0.47861024503101157</v>
      </c>
      <c r="T2684" s="19">
        <f t="shared" si="3388"/>
        <v>1.9144409801240464E-2</v>
      </c>
      <c r="U2684" s="21">
        <f t="shared" si="3389"/>
        <v>1.0957147293291847</v>
      </c>
    </row>
    <row r="2685" spans="1:21" ht="16" hidden="1" thickBot="1" x14ac:dyDescent="0.25">
      <c r="A2685" s="49">
        <v>2017</v>
      </c>
      <c r="B2685" s="15" t="s">
        <v>52</v>
      </c>
      <c r="C2685" s="16" t="s">
        <v>22</v>
      </c>
      <c r="D2685" s="16" t="str">
        <f>A2685&amp;"_"&amp;B2685&amp;"_"&amp;C2685</f>
        <v>2017_2017 Sample Plot # 10_Avi</v>
      </c>
      <c r="E2685" s="17">
        <v>2.7</v>
      </c>
      <c r="F2685" s="17">
        <f t="shared" si="3392"/>
        <v>1.32</v>
      </c>
      <c r="G2685" s="18">
        <v>132</v>
      </c>
      <c r="H2685" s="19">
        <f t="shared" si="3397"/>
        <v>2.0499999999999998</v>
      </c>
      <c r="I2685" s="20">
        <f t="shared" si="3393"/>
        <v>205</v>
      </c>
      <c r="J2685" s="19">
        <v>644.11</v>
      </c>
      <c r="K2685" s="19">
        <f t="shared" si="3425"/>
        <v>0.86715326265931414</v>
      </c>
      <c r="L2685" s="19">
        <f t="shared" si="3426"/>
        <v>7.3646695105959488</v>
      </c>
      <c r="M2685" s="19">
        <f t="shared" si="3381"/>
        <v>0.2945867804238379</v>
      </c>
      <c r="N2685" s="19">
        <f t="shared" si="3427"/>
        <v>6.797589958280061</v>
      </c>
      <c r="O2685" s="19">
        <f t="shared" si="3383"/>
        <v>0.27190359833120242</v>
      </c>
      <c r="P2685" s="19">
        <f t="shared" si="3384"/>
        <v>0.56649037875504038</v>
      </c>
      <c r="Q2685" s="19">
        <f t="shared" si="3385"/>
        <v>3.5350413650860553</v>
      </c>
      <c r="R2685" s="19">
        <f t="shared" si="3386"/>
        <v>2.6510600837292237</v>
      </c>
      <c r="S2685" s="19">
        <f t="shared" si="3387"/>
        <v>6.186101448815279</v>
      </c>
      <c r="T2685" s="19">
        <f t="shared" si="3388"/>
        <v>0.24744405795261115</v>
      </c>
      <c r="U2685" s="21">
        <f t="shared" si="3389"/>
        <v>14.162259468876009</v>
      </c>
    </row>
    <row r="2686" spans="1:21" ht="16" hidden="1" thickBot="1" x14ac:dyDescent="0.25">
      <c r="A2686" s="49"/>
      <c r="B2686" s="15"/>
      <c r="C2686" s="16"/>
      <c r="D2686" s="16"/>
      <c r="E2686" s="17"/>
      <c r="F2686" s="17"/>
      <c r="G2686" s="18"/>
      <c r="H2686" s="19"/>
      <c r="I2686" s="20"/>
      <c r="J2686" s="19"/>
      <c r="K2686" s="19"/>
      <c r="L2686" s="19"/>
      <c r="M2686" s="19"/>
      <c r="N2686" s="19"/>
      <c r="O2686" s="19"/>
      <c r="P2686" s="19"/>
      <c r="Q2686" s="19"/>
      <c r="R2686" s="19"/>
      <c r="S2686" s="19"/>
      <c r="T2686" s="19"/>
      <c r="U2686" s="21"/>
    </row>
    <row r="2687" spans="1:21" ht="16" hidden="1" thickBot="1" x14ac:dyDescent="0.25">
      <c r="A2687" s="49">
        <v>2017</v>
      </c>
      <c r="B2687" s="15" t="s">
        <v>52</v>
      </c>
      <c r="C2687" s="16" t="s">
        <v>22</v>
      </c>
      <c r="D2687" s="16" t="str">
        <f>A2687&amp;"_"&amp;B2687&amp;"_"&amp;C2687</f>
        <v>2017_2017 Sample Plot # 10_Avi</v>
      </c>
      <c r="E2687" s="17">
        <v>2.4</v>
      </c>
      <c r="F2687" s="17">
        <f t="shared" si="3392"/>
        <v>0.67</v>
      </c>
      <c r="G2687" s="18">
        <v>67</v>
      </c>
      <c r="H2687" s="19">
        <f t="shared" si="3397"/>
        <v>0.9</v>
      </c>
      <c r="I2687" s="20">
        <f t="shared" si="3393"/>
        <v>90</v>
      </c>
      <c r="J2687" s="19">
        <v>282.77999999999997</v>
      </c>
      <c r="K2687" s="19">
        <f t="shared" ref="K2687" si="3428">2.14*(LOG(H2687,10))+0.2</f>
        <v>0.10207897020015526</v>
      </c>
      <c r="L2687" s="19">
        <f t="shared" ref="L2687:L2713" si="3429">10^K2687</f>
        <v>1.2649663424809117</v>
      </c>
      <c r="M2687" s="19">
        <f t="shared" ref="M2687:M2719" si="3430">L2687*40/1000</f>
        <v>5.0598653699236468E-2</v>
      </c>
      <c r="N2687" s="19">
        <f t="shared" ref="N2687:N2713" si="3431">0.923*L2687</f>
        <v>1.1675639341098816</v>
      </c>
      <c r="O2687" s="19">
        <f t="shared" ref="O2687:O2719" si="3432">N2687*40/1000</f>
        <v>4.6702557364395263E-2</v>
      </c>
      <c r="P2687" s="19">
        <f t="shared" ref="P2687:P2719" si="3433">M2687+O2687</f>
        <v>9.7301211063631737E-2</v>
      </c>
      <c r="Q2687" s="19">
        <f t="shared" ref="Q2687:Q2719" si="3434">L2687*0.48</f>
        <v>0.60718384439083761</v>
      </c>
      <c r="R2687" s="19">
        <f t="shared" ref="R2687:R2719" si="3435">N2687*0.39</f>
        <v>0.45534993430285381</v>
      </c>
      <c r="S2687" s="19">
        <f t="shared" ref="S2687:S2719" si="3436">R2687+Q2687</f>
        <v>1.0625337786936915</v>
      </c>
      <c r="T2687" s="19">
        <f t="shared" ref="T2687:T2719" si="3437">S2687*40/1000</f>
        <v>4.2501351147747654E-2</v>
      </c>
      <c r="U2687" s="21">
        <f t="shared" ref="U2687:U2719" si="3438">(L2687+N2687)</f>
        <v>2.4325302765907932</v>
      </c>
    </row>
    <row r="2688" spans="1:21" ht="16" hidden="1" thickBot="1" x14ac:dyDescent="0.25">
      <c r="A2688" s="49"/>
      <c r="B2688" s="15"/>
      <c r="C2688" s="16"/>
      <c r="D2688" s="16"/>
      <c r="E2688" s="17"/>
      <c r="F2688" s="17"/>
      <c r="G2688" s="18"/>
      <c r="H2688" s="19"/>
      <c r="I2688" s="20"/>
      <c r="J2688" s="19"/>
      <c r="K2688" s="19"/>
      <c r="L2688" s="19"/>
      <c r="M2688" s="19"/>
      <c r="N2688" s="19"/>
      <c r="O2688" s="19"/>
      <c r="P2688" s="19"/>
      <c r="Q2688" s="19"/>
      <c r="R2688" s="19"/>
      <c r="S2688" s="19"/>
      <c r="T2688" s="19"/>
      <c r="U2688" s="21"/>
    </row>
    <row r="2689" spans="1:21" ht="16" hidden="1" thickBot="1" x14ac:dyDescent="0.25">
      <c r="A2689" s="49"/>
      <c r="B2689" s="15"/>
      <c r="C2689" s="16"/>
      <c r="D2689" s="16"/>
      <c r="E2689" s="17"/>
      <c r="F2689" s="17"/>
      <c r="G2689" s="18"/>
      <c r="H2689" s="19"/>
      <c r="I2689" s="20"/>
      <c r="J2689" s="19"/>
      <c r="K2689" s="19"/>
      <c r="L2689" s="19"/>
      <c r="M2689" s="19"/>
      <c r="N2689" s="19"/>
      <c r="O2689" s="19"/>
      <c r="P2689" s="19"/>
      <c r="Q2689" s="19"/>
      <c r="R2689" s="19"/>
      <c r="S2689" s="19"/>
      <c r="T2689" s="19"/>
      <c r="U2689" s="21"/>
    </row>
    <row r="2690" spans="1:21" ht="16" hidden="1" thickBot="1" x14ac:dyDescent="0.25">
      <c r="A2690" s="49">
        <v>2017</v>
      </c>
      <c r="B2690" s="15" t="s">
        <v>52</v>
      </c>
      <c r="C2690" s="16" t="s">
        <v>22</v>
      </c>
      <c r="D2690" s="16" t="str">
        <f>A2690&amp;"_"&amp;B2690&amp;"_"&amp;C2690</f>
        <v>2017_2017 Sample Plot # 10_Avi</v>
      </c>
      <c r="E2690" s="17">
        <v>2.8</v>
      </c>
      <c r="F2690" s="17">
        <f t="shared" si="3392"/>
        <v>0.72</v>
      </c>
      <c r="G2690" s="18">
        <v>72</v>
      </c>
      <c r="H2690" s="19">
        <f t="shared" si="3397"/>
        <v>1.34</v>
      </c>
      <c r="I2690" s="20">
        <f t="shared" si="3393"/>
        <v>134</v>
      </c>
      <c r="J2690" s="19">
        <v>421.02799999999996</v>
      </c>
      <c r="K2690" s="19">
        <f t="shared" ref="K2690" si="3439">2.14*(LOG(H2690,10))+0.2</f>
        <v>0.47200426850068838</v>
      </c>
      <c r="L2690" s="19">
        <f t="shared" si="3429"/>
        <v>2.9648605297679951</v>
      </c>
      <c r="M2690" s="19">
        <f t="shared" si="3430"/>
        <v>0.11859442119071981</v>
      </c>
      <c r="N2690" s="19">
        <f t="shared" si="3431"/>
        <v>2.7365662689758596</v>
      </c>
      <c r="O2690" s="19">
        <f t="shared" si="3432"/>
        <v>0.10946265075903439</v>
      </c>
      <c r="P2690" s="19">
        <f t="shared" si="3433"/>
        <v>0.22805707194975419</v>
      </c>
      <c r="Q2690" s="19">
        <f t="shared" si="3434"/>
        <v>1.4231330542886376</v>
      </c>
      <c r="R2690" s="19">
        <f t="shared" si="3435"/>
        <v>1.0672608449005854</v>
      </c>
      <c r="S2690" s="19">
        <f t="shared" si="3436"/>
        <v>2.4903938991892227</v>
      </c>
      <c r="T2690" s="19">
        <f t="shared" si="3437"/>
        <v>9.96157559675689E-2</v>
      </c>
      <c r="U2690" s="21">
        <f t="shared" si="3438"/>
        <v>5.7014267987438547</v>
      </c>
    </row>
    <row r="2691" spans="1:21" ht="16" hidden="1" thickBot="1" x14ac:dyDescent="0.25">
      <c r="A2691" s="49"/>
      <c r="B2691" s="15"/>
      <c r="C2691" s="16"/>
      <c r="D2691" s="16"/>
      <c r="E2691" s="17"/>
      <c r="F2691" s="17"/>
      <c r="G2691" s="18"/>
      <c r="H2691" s="19"/>
      <c r="I2691" s="20"/>
      <c r="J2691" s="19"/>
      <c r="K2691" s="19"/>
      <c r="L2691" s="19"/>
      <c r="M2691" s="19"/>
      <c r="N2691" s="19"/>
      <c r="O2691" s="19"/>
      <c r="P2691" s="19"/>
      <c r="Q2691" s="19"/>
      <c r="R2691" s="19"/>
      <c r="S2691" s="19"/>
      <c r="T2691" s="19"/>
      <c r="U2691" s="21"/>
    </row>
    <row r="2692" spans="1:21" ht="16" hidden="1" thickBot="1" x14ac:dyDescent="0.25">
      <c r="A2692" s="49">
        <v>2017</v>
      </c>
      <c r="B2692" s="15" t="s">
        <v>52</v>
      </c>
      <c r="C2692" s="16" t="s">
        <v>22</v>
      </c>
      <c r="D2692" s="16" t="str">
        <f>A2692&amp;"_"&amp;B2692&amp;"_"&amp;C2692</f>
        <v>2017_2017 Sample Plot # 10_Avi</v>
      </c>
      <c r="E2692" s="17">
        <v>3.7</v>
      </c>
      <c r="F2692" s="17">
        <f t="shared" si="3392"/>
        <v>0.94</v>
      </c>
      <c r="G2692" s="18">
        <v>94</v>
      </c>
      <c r="H2692" s="19">
        <f t="shared" si="3397"/>
        <v>1.27</v>
      </c>
      <c r="I2692" s="20">
        <f t="shared" si="3393"/>
        <v>127</v>
      </c>
      <c r="J2692" s="19">
        <v>399.03399999999999</v>
      </c>
      <c r="K2692" s="19">
        <f t="shared" ref="K2692:K2693" si="3440">2.14*(LOG(H2692,10))+0.2</f>
        <v>0.42213996284574773</v>
      </c>
      <c r="L2692" s="19">
        <f t="shared" si="3429"/>
        <v>2.6432604804414224</v>
      </c>
      <c r="M2692" s="19">
        <f t="shared" si="3430"/>
        <v>0.1057304192176569</v>
      </c>
      <c r="N2692" s="19">
        <f t="shared" si="3431"/>
        <v>2.4397294234474329</v>
      </c>
      <c r="O2692" s="19">
        <f t="shared" si="3432"/>
        <v>9.7589176937897315E-2</v>
      </c>
      <c r="P2692" s="19">
        <f t="shared" si="3433"/>
        <v>0.20331959615555423</v>
      </c>
      <c r="Q2692" s="19">
        <f t="shared" si="3434"/>
        <v>1.2687650306118827</v>
      </c>
      <c r="R2692" s="19">
        <f t="shared" si="3435"/>
        <v>0.95149447514449892</v>
      </c>
      <c r="S2692" s="19">
        <f t="shared" si="3436"/>
        <v>2.2202595057563816</v>
      </c>
      <c r="T2692" s="19">
        <f t="shared" si="3437"/>
        <v>8.8810380230255268E-2</v>
      </c>
      <c r="U2692" s="21">
        <f t="shared" si="3438"/>
        <v>5.0829899038888549</v>
      </c>
    </row>
    <row r="2693" spans="1:21" ht="16" hidden="1" thickBot="1" x14ac:dyDescent="0.25">
      <c r="A2693" s="49">
        <v>2017</v>
      </c>
      <c r="B2693" s="15" t="s">
        <v>52</v>
      </c>
      <c r="C2693" s="16" t="s">
        <v>22</v>
      </c>
      <c r="D2693" s="16" t="str">
        <f>A2693&amp;"_"&amp;B2693&amp;"_"&amp;C2693</f>
        <v>2017_2017 Sample Plot # 10_Avi</v>
      </c>
      <c r="E2693" s="17">
        <v>1.8</v>
      </c>
      <c r="F2693" s="17">
        <f t="shared" si="3392"/>
        <v>0.84</v>
      </c>
      <c r="G2693" s="18">
        <v>84</v>
      </c>
      <c r="H2693" s="19">
        <f t="shared" si="3397"/>
        <v>0.98</v>
      </c>
      <c r="I2693" s="20">
        <f t="shared" si="3393"/>
        <v>98</v>
      </c>
      <c r="J2693" s="19">
        <v>307.916</v>
      </c>
      <c r="K2693" s="19">
        <f t="shared" si="3440"/>
        <v>0.18122380198193899</v>
      </c>
      <c r="L2693" s="19">
        <f t="shared" si="3429"/>
        <v>1.517832340035735</v>
      </c>
      <c r="M2693" s="19">
        <f t="shared" si="3430"/>
        <v>6.0713293601429401E-2</v>
      </c>
      <c r="N2693" s="19">
        <f t="shared" si="3431"/>
        <v>1.4009592498529835</v>
      </c>
      <c r="O2693" s="19">
        <f t="shared" si="3432"/>
        <v>5.6038369994119333E-2</v>
      </c>
      <c r="P2693" s="19">
        <f t="shared" si="3433"/>
        <v>0.11675166359554873</v>
      </c>
      <c r="Q2693" s="19">
        <f t="shared" si="3434"/>
        <v>0.72855952321715278</v>
      </c>
      <c r="R2693" s="19">
        <f t="shared" si="3435"/>
        <v>0.54637410744266357</v>
      </c>
      <c r="S2693" s="19">
        <f t="shared" si="3436"/>
        <v>1.2749336306598162</v>
      </c>
      <c r="T2693" s="19">
        <f t="shared" si="3437"/>
        <v>5.0997345226392654E-2</v>
      </c>
      <c r="U2693" s="21">
        <f t="shared" si="3438"/>
        <v>2.9187915898887185</v>
      </c>
    </row>
    <row r="2694" spans="1:21" ht="16" hidden="1" thickBot="1" x14ac:dyDescent="0.25">
      <c r="A2694" s="49"/>
      <c r="B2694" s="15"/>
      <c r="C2694" s="16"/>
      <c r="D2694" s="16"/>
      <c r="E2694" s="17"/>
      <c r="F2694" s="17"/>
      <c r="G2694" s="18"/>
      <c r="H2694" s="19"/>
      <c r="I2694" s="20"/>
      <c r="J2694" s="19"/>
      <c r="K2694" s="19"/>
      <c r="L2694" s="19"/>
      <c r="M2694" s="19"/>
      <c r="N2694" s="19"/>
      <c r="O2694" s="19"/>
      <c r="P2694" s="19"/>
      <c r="Q2694" s="19"/>
      <c r="R2694" s="19"/>
      <c r="S2694" s="19"/>
      <c r="T2694" s="19"/>
      <c r="U2694" s="21"/>
    </row>
    <row r="2695" spans="1:21" ht="16" hidden="1" thickBot="1" x14ac:dyDescent="0.25">
      <c r="A2695" s="49">
        <v>2017</v>
      </c>
      <c r="B2695" s="15" t="s">
        <v>52</v>
      </c>
      <c r="C2695" s="16" t="s">
        <v>22</v>
      </c>
      <c r="D2695" s="16" t="str">
        <f>A2695&amp;"_"&amp;B2695&amp;"_"&amp;C2695</f>
        <v>2017_2017 Sample Plot # 10_Avi</v>
      </c>
      <c r="E2695" s="17">
        <v>3.8</v>
      </c>
      <c r="F2695" s="17">
        <f t="shared" si="3392"/>
        <v>1.64</v>
      </c>
      <c r="G2695" s="18">
        <v>164</v>
      </c>
      <c r="H2695" s="19">
        <f t="shared" si="3397"/>
        <v>2.23</v>
      </c>
      <c r="I2695" s="20">
        <f t="shared" si="3393"/>
        <v>223</v>
      </c>
      <c r="J2695" s="19">
        <v>700.66599999999994</v>
      </c>
      <c r="K2695" s="19">
        <f t="shared" ref="K2695:K2696" si="3441">2.14*(LOG(H2695,10))+0.2</f>
        <v>0.94537240692306379</v>
      </c>
      <c r="L2695" s="19">
        <f t="shared" ref="L2695:L2696" si="3442">10^K2695</f>
        <v>8.8180469522114961</v>
      </c>
      <c r="M2695" s="19">
        <f t="shared" si="3430"/>
        <v>0.35272187808845984</v>
      </c>
      <c r="N2695" s="19">
        <f t="shared" ref="N2695:N2696" si="3443">0.923*L2695</f>
        <v>8.1390573368912111</v>
      </c>
      <c r="O2695" s="19">
        <f t="shared" si="3432"/>
        <v>0.32556229347564847</v>
      </c>
      <c r="P2695" s="19">
        <f t="shared" si="3433"/>
        <v>0.67828417156410836</v>
      </c>
      <c r="Q2695" s="19">
        <f t="shared" si="3434"/>
        <v>4.2326625370615183</v>
      </c>
      <c r="R2695" s="19">
        <f t="shared" si="3435"/>
        <v>3.1742323613875723</v>
      </c>
      <c r="S2695" s="19">
        <f t="shared" si="3436"/>
        <v>7.4068948984490905</v>
      </c>
      <c r="T2695" s="19">
        <f t="shared" si="3437"/>
        <v>0.2962757959379636</v>
      </c>
      <c r="U2695" s="21">
        <f t="shared" si="3438"/>
        <v>16.957104289102709</v>
      </c>
    </row>
    <row r="2696" spans="1:21" ht="16" hidden="1" thickBot="1" x14ac:dyDescent="0.25">
      <c r="A2696" s="49">
        <v>2017</v>
      </c>
      <c r="B2696" s="15" t="s">
        <v>52</v>
      </c>
      <c r="C2696" s="16" t="s">
        <v>22</v>
      </c>
      <c r="D2696" s="16" t="str">
        <f>A2696&amp;"_"&amp;B2696&amp;"_"&amp;C2696</f>
        <v>2017_2017 Sample Plot # 10_Avi</v>
      </c>
      <c r="E2696" s="17">
        <v>3.6</v>
      </c>
      <c r="F2696" s="17">
        <f t="shared" si="3392"/>
        <v>0.73</v>
      </c>
      <c r="G2696" s="18">
        <v>73</v>
      </c>
      <c r="H2696" s="19">
        <f t="shared" si="3397"/>
        <v>1.25</v>
      </c>
      <c r="I2696" s="20">
        <f t="shared" si="3393"/>
        <v>125</v>
      </c>
      <c r="J2696" s="19">
        <v>392.75</v>
      </c>
      <c r="K2696" s="19">
        <f t="shared" si="3441"/>
        <v>0.40738742783724075</v>
      </c>
      <c r="L2696" s="19">
        <f t="shared" si="3442"/>
        <v>2.554979546682298</v>
      </c>
      <c r="M2696" s="19">
        <f t="shared" si="3430"/>
        <v>0.10219918186729192</v>
      </c>
      <c r="N2696" s="19">
        <f t="shared" si="3443"/>
        <v>2.358246121587761</v>
      </c>
      <c r="O2696" s="19">
        <f t="shared" si="3432"/>
        <v>9.432984486351044E-2</v>
      </c>
      <c r="P2696" s="19">
        <f t="shared" si="3433"/>
        <v>0.19652902673080236</v>
      </c>
      <c r="Q2696" s="19">
        <f t="shared" si="3434"/>
        <v>1.226390182407503</v>
      </c>
      <c r="R2696" s="19">
        <f t="shared" si="3435"/>
        <v>0.91971598741922689</v>
      </c>
      <c r="S2696" s="19">
        <f t="shared" si="3436"/>
        <v>2.1461061698267301</v>
      </c>
      <c r="T2696" s="19">
        <f t="shared" si="3437"/>
        <v>8.5844246793069207E-2</v>
      </c>
      <c r="U2696" s="21">
        <f t="shared" si="3438"/>
        <v>4.9132256682700586</v>
      </c>
    </row>
    <row r="2697" spans="1:21" ht="16" hidden="1" thickBot="1" x14ac:dyDescent="0.25">
      <c r="A2697" s="49"/>
      <c r="B2697" s="15"/>
      <c r="C2697" s="16"/>
      <c r="D2697" s="16"/>
      <c r="E2697" s="17"/>
      <c r="F2697" s="17"/>
      <c r="G2697" s="18"/>
      <c r="H2697" s="19"/>
      <c r="I2697" s="20"/>
      <c r="J2697" s="19"/>
      <c r="K2697" s="19"/>
      <c r="L2697" s="19"/>
      <c r="M2697" s="19"/>
      <c r="N2697" s="19"/>
      <c r="O2697" s="19"/>
      <c r="P2697" s="19"/>
      <c r="Q2697" s="19"/>
      <c r="R2697" s="19"/>
      <c r="S2697" s="19"/>
      <c r="T2697" s="19"/>
      <c r="U2697" s="21"/>
    </row>
    <row r="2698" spans="1:21" ht="16" hidden="1" thickBot="1" x14ac:dyDescent="0.25">
      <c r="A2698" s="49">
        <v>2017</v>
      </c>
      <c r="B2698" s="15" t="s">
        <v>52</v>
      </c>
      <c r="C2698" s="16" t="s">
        <v>22</v>
      </c>
      <c r="D2698" s="16" t="str">
        <f>A2698&amp;"_"&amp;B2698&amp;"_"&amp;C2698</f>
        <v>2017_2017 Sample Plot # 10_Avi</v>
      </c>
      <c r="E2698" s="17">
        <v>2.8</v>
      </c>
      <c r="F2698" s="17">
        <f t="shared" si="3392"/>
        <v>0.93</v>
      </c>
      <c r="G2698" s="18">
        <v>93</v>
      </c>
      <c r="H2698" s="19">
        <f t="shared" si="3397"/>
        <v>1.05</v>
      </c>
      <c r="I2698" s="20">
        <f t="shared" si="3393"/>
        <v>105</v>
      </c>
      <c r="J2698" s="19">
        <v>329.90999999999997</v>
      </c>
      <c r="K2698" s="19">
        <f t="shared" ref="K2698:K2699" si="3444">2.14*(LOG(H2698,10))+0.2</f>
        <v>0.24534510000966753</v>
      </c>
      <c r="L2698" s="19">
        <f t="shared" ref="L2698:L2699" si="3445">10^K2698</f>
        <v>1.7593210541239124</v>
      </c>
      <c r="M2698" s="19">
        <f t="shared" si="3430"/>
        <v>7.0372842164956498E-2</v>
      </c>
      <c r="N2698" s="19">
        <f t="shared" ref="N2698:N2699" si="3446">0.923*L2698</f>
        <v>1.6238533329563711</v>
      </c>
      <c r="O2698" s="19">
        <f t="shared" si="3432"/>
        <v>6.495413331825485E-2</v>
      </c>
      <c r="P2698" s="19">
        <f t="shared" si="3433"/>
        <v>0.13532697548321135</v>
      </c>
      <c r="Q2698" s="19">
        <f t="shared" si="3434"/>
        <v>0.84447410597947792</v>
      </c>
      <c r="R2698" s="19">
        <f t="shared" si="3435"/>
        <v>0.63330279985298477</v>
      </c>
      <c r="S2698" s="19">
        <f t="shared" si="3436"/>
        <v>1.4777769058324628</v>
      </c>
      <c r="T2698" s="19">
        <f t="shared" si="3437"/>
        <v>5.9111076233298511E-2</v>
      </c>
      <c r="U2698" s="21">
        <f t="shared" si="3438"/>
        <v>3.3831743870802837</v>
      </c>
    </row>
    <row r="2699" spans="1:21" ht="16" hidden="1" thickBot="1" x14ac:dyDescent="0.25">
      <c r="A2699" s="49">
        <v>2017</v>
      </c>
      <c r="B2699" s="15" t="s">
        <v>52</v>
      </c>
      <c r="C2699" s="16" t="s">
        <v>22</v>
      </c>
      <c r="D2699" s="16" t="str">
        <f>A2699&amp;"_"&amp;B2699&amp;"_"&amp;C2699</f>
        <v>2017_2017 Sample Plot # 10_Avi</v>
      </c>
      <c r="E2699" s="17">
        <v>1.3</v>
      </c>
      <c r="F2699" s="17">
        <f t="shared" si="3392"/>
        <v>0.93</v>
      </c>
      <c r="G2699" s="18">
        <v>93</v>
      </c>
      <c r="H2699" s="19">
        <f t="shared" si="3397"/>
        <v>0.55000000000000004</v>
      </c>
      <c r="I2699" s="20">
        <f t="shared" si="3393"/>
        <v>55</v>
      </c>
      <c r="J2699" s="19">
        <v>172.81</v>
      </c>
      <c r="K2699" s="19">
        <f t="shared" si="3444"/>
        <v>-0.35562384448231815</v>
      </c>
      <c r="L2699" s="19">
        <f t="shared" si="3445"/>
        <v>0.44093660662483752</v>
      </c>
      <c r="M2699" s="19">
        <f t="shared" si="3430"/>
        <v>1.7637464264993501E-2</v>
      </c>
      <c r="N2699" s="19">
        <f t="shared" si="3446"/>
        <v>0.40698448791472508</v>
      </c>
      <c r="O2699" s="19">
        <f t="shared" si="3432"/>
        <v>1.6279379516589004E-2</v>
      </c>
      <c r="P2699" s="19">
        <f t="shared" si="3433"/>
        <v>3.3916843781582509E-2</v>
      </c>
      <c r="Q2699" s="19">
        <f t="shared" si="3434"/>
        <v>0.211649571179922</v>
      </c>
      <c r="R2699" s="19">
        <f t="shared" si="3435"/>
        <v>0.1587239502867428</v>
      </c>
      <c r="S2699" s="19">
        <f t="shared" si="3436"/>
        <v>0.3703735214666648</v>
      </c>
      <c r="T2699" s="19">
        <f t="shared" si="3437"/>
        <v>1.4814940858666591E-2</v>
      </c>
      <c r="U2699" s="21">
        <f t="shared" si="3438"/>
        <v>0.84792109453956255</v>
      </c>
    </row>
    <row r="2700" spans="1:21" ht="16" hidden="1" thickBot="1" x14ac:dyDescent="0.25">
      <c r="A2700" s="49"/>
      <c r="B2700" s="15"/>
      <c r="C2700" s="16"/>
      <c r="D2700" s="16"/>
      <c r="E2700" s="17"/>
      <c r="F2700" s="17"/>
      <c r="G2700" s="18"/>
      <c r="H2700" s="19"/>
      <c r="I2700" s="20"/>
      <c r="J2700" s="19"/>
      <c r="K2700" s="19"/>
      <c r="L2700" s="19"/>
      <c r="M2700" s="19"/>
      <c r="N2700" s="19"/>
      <c r="O2700" s="19"/>
      <c r="P2700" s="19"/>
      <c r="Q2700" s="19"/>
      <c r="R2700" s="19"/>
      <c r="S2700" s="19"/>
      <c r="T2700" s="19"/>
      <c r="U2700" s="21"/>
    </row>
    <row r="2701" spans="1:21" ht="16" hidden="1" thickBot="1" x14ac:dyDescent="0.25">
      <c r="A2701" s="49"/>
      <c r="B2701" s="15"/>
      <c r="C2701" s="16"/>
      <c r="D2701" s="16"/>
      <c r="E2701" s="17"/>
      <c r="F2701" s="17"/>
      <c r="G2701" s="18"/>
      <c r="H2701" s="19"/>
      <c r="I2701" s="20"/>
      <c r="J2701" s="19"/>
      <c r="K2701" s="19"/>
      <c r="L2701" s="19"/>
      <c r="M2701" s="19"/>
      <c r="N2701" s="19"/>
      <c r="O2701" s="19"/>
      <c r="P2701" s="19"/>
      <c r="Q2701" s="19"/>
      <c r="R2701" s="19"/>
      <c r="S2701" s="19"/>
      <c r="T2701" s="19"/>
      <c r="U2701" s="21"/>
    </row>
    <row r="2702" spans="1:21" ht="16" hidden="1" thickBot="1" x14ac:dyDescent="0.25">
      <c r="A2702" s="49">
        <v>2017</v>
      </c>
      <c r="B2702" s="15" t="s">
        <v>52</v>
      </c>
      <c r="C2702" s="16" t="s">
        <v>22</v>
      </c>
      <c r="D2702" s="16" t="str">
        <f>A2702&amp;"_"&amp;B2702&amp;"_"&amp;C2702</f>
        <v>2017_2017 Sample Plot # 10_Avi</v>
      </c>
      <c r="E2702" s="17">
        <v>3.8</v>
      </c>
      <c r="F2702" s="17">
        <f t="shared" si="3392"/>
        <v>1.72</v>
      </c>
      <c r="G2702" s="18">
        <v>172</v>
      </c>
      <c r="H2702" s="19">
        <f t="shared" si="3397"/>
        <v>2.85</v>
      </c>
      <c r="I2702" s="20">
        <f t="shared" si="3393"/>
        <v>285</v>
      </c>
      <c r="J2702" s="19">
        <v>895.47</v>
      </c>
      <c r="K2702" s="19">
        <f t="shared" ref="K2702:K2703" si="3447">2.14*(LOG(H2702,10))+0.2</f>
        <v>1.1733680004182119</v>
      </c>
      <c r="L2702" s="19">
        <f t="shared" si="3429"/>
        <v>14.906236260477337</v>
      </c>
      <c r="M2702" s="19">
        <f t="shared" si="3430"/>
        <v>0.5962494504190935</v>
      </c>
      <c r="N2702" s="19">
        <f t="shared" si="3431"/>
        <v>13.758456068420584</v>
      </c>
      <c r="O2702" s="19">
        <f t="shared" si="3432"/>
        <v>0.5503382427368233</v>
      </c>
      <c r="P2702" s="19">
        <f t="shared" si="3433"/>
        <v>1.1465876931559169</v>
      </c>
      <c r="Q2702" s="19">
        <f t="shared" si="3434"/>
        <v>7.1549934050291215</v>
      </c>
      <c r="R2702" s="19">
        <f t="shared" si="3435"/>
        <v>5.3657978666840283</v>
      </c>
      <c r="S2702" s="19">
        <f t="shared" si="3436"/>
        <v>12.520791271713151</v>
      </c>
      <c r="T2702" s="19">
        <f t="shared" si="3437"/>
        <v>0.50083165086852599</v>
      </c>
      <c r="U2702" s="21">
        <f t="shared" si="3438"/>
        <v>28.664692328897921</v>
      </c>
    </row>
    <row r="2703" spans="1:21" ht="16" hidden="1" thickBot="1" x14ac:dyDescent="0.25">
      <c r="A2703" s="49">
        <v>2017</v>
      </c>
      <c r="B2703" s="15" t="s">
        <v>52</v>
      </c>
      <c r="C2703" s="16" t="s">
        <v>22</v>
      </c>
      <c r="D2703" s="16" t="str">
        <f>A2703&amp;"_"&amp;B2703&amp;"_"&amp;C2703</f>
        <v>2017_2017 Sample Plot # 10_Avi</v>
      </c>
      <c r="E2703" s="17">
        <v>1.2</v>
      </c>
      <c r="F2703" s="17">
        <f t="shared" si="3392"/>
        <v>0.7</v>
      </c>
      <c r="G2703" s="18">
        <v>70</v>
      </c>
      <c r="H2703" s="19">
        <f t="shared" si="3397"/>
        <v>0.64</v>
      </c>
      <c r="I2703" s="20">
        <f t="shared" si="3393"/>
        <v>64</v>
      </c>
      <c r="J2703" s="19">
        <v>201.08799999999999</v>
      </c>
      <c r="K2703" s="19">
        <f t="shared" si="3447"/>
        <v>-0.21477485567448135</v>
      </c>
      <c r="L2703" s="19">
        <f t="shared" si="3429"/>
        <v>0.60985297160313745</v>
      </c>
      <c r="M2703" s="19">
        <f t="shared" si="3430"/>
        <v>2.43941188641255E-2</v>
      </c>
      <c r="N2703" s="19">
        <f t="shared" si="3431"/>
        <v>0.56289429278969594</v>
      </c>
      <c r="O2703" s="19">
        <f t="shared" si="3432"/>
        <v>2.2515771711587838E-2</v>
      </c>
      <c r="P2703" s="19">
        <f t="shared" si="3433"/>
        <v>4.6909890575713334E-2</v>
      </c>
      <c r="Q2703" s="19">
        <f t="shared" si="3434"/>
        <v>0.29272942636950594</v>
      </c>
      <c r="R2703" s="19">
        <f t="shared" si="3435"/>
        <v>0.21952877418798142</v>
      </c>
      <c r="S2703" s="19">
        <f t="shared" si="3436"/>
        <v>0.51225820055748739</v>
      </c>
      <c r="T2703" s="19">
        <f t="shared" si="3437"/>
        <v>2.0490328022299494E-2</v>
      </c>
      <c r="U2703" s="21">
        <f t="shared" si="3438"/>
        <v>1.1727472643928334</v>
      </c>
    </row>
    <row r="2704" spans="1:21" ht="16" hidden="1" thickBot="1" x14ac:dyDescent="0.25">
      <c r="A2704" s="49"/>
      <c r="B2704" s="15"/>
      <c r="C2704" s="16"/>
      <c r="D2704" s="16"/>
      <c r="E2704" s="17"/>
      <c r="F2704" s="17"/>
      <c r="G2704" s="18"/>
      <c r="H2704" s="19"/>
      <c r="I2704" s="20"/>
      <c r="J2704" s="19"/>
      <c r="K2704" s="19"/>
      <c r="L2704" s="19"/>
      <c r="M2704" s="19"/>
      <c r="N2704" s="19"/>
      <c r="O2704" s="19"/>
      <c r="P2704" s="19"/>
      <c r="Q2704" s="19"/>
      <c r="R2704" s="19"/>
      <c r="S2704" s="19"/>
      <c r="T2704" s="19"/>
      <c r="U2704" s="21"/>
    </row>
    <row r="2705" spans="1:21" ht="16" hidden="1" thickBot="1" x14ac:dyDescent="0.25">
      <c r="A2705" s="49">
        <v>2017</v>
      </c>
      <c r="B2705" s="15" t="s">
        <v>52</v>
      </c>
      <c r="C2705" s="16" t="s">
        <v>22</v>
      </c>
      <c r="D2705" s="16" t="str">
        <f>A2705&amp;"_"&amp;B2705&amp;"_"&amp;C2705</f>
        <v>2017_2017 Sample Plot # 10_Avi</v>
      </c>
      <c r="E2705" s="17">
        <v>1.8</v>
      </c>
      <c r="F2705" s="17">
        <f t="shared" si="3392"/>
        <v>1.1200000000000001</v>
      </c>
      <c r="G2705" s="18">
        <v>112</v>
      </c>
      <c r="H2705" s="19">
        <f t="shared" si="3397"/>
        <v>0.63</v>
      </c>
      <c r="I2705" s="20">
        <f t="shared" si="3393"/>
        <v>63</v>
      </c>
      <c r="J2705" s="19">
        <v>197.946</v>
      </c>
      <c r="K2705" s="19">
        <f t="shared" ref="K2705" si="3448">2.14*(LOG(H2705,10))+0.2</f>
        <v>-0.22941122416933507</v>
      </c>
      <c r="L2705" s="19">
        <f t="shared" si="3429"/>
        <v>0.58964249587193851</v>
      </c>
      <c r="M2705" s="19">
        <f t="shared" si="3430"/>
        <v>2.358569983487754E-2</v>
      </c>
      <c r="N2705" s="19">
        <f t="shared" si="3431"/>
        <v>0.54424002368979929</v>
      </c>
      <c r="O2705" s="19">
        <f t="shared" si="3432"/>
        <v>2.176960094759197E-2</v>
      </c>
      <c r="P2705" s="19">
        <f t="shared" si="3433"/>
        <v>4.5355300782469507E-2</v>
      </c>
      <c r="Q2705" s="19">
        <f t="shared" si="3434"/>
        <v>0.28302839801853047</v>
      </c>
      <c r="R2705" s="19">
        <f t="shared" si="3435"/>
        <v>0.21225360923902173</v>
      </c>
      <c r="S2705" s="19">
        <f t="shared" si="3436"/>
        <v>0.49528200725755223</v>
      </c>
      <c r="T2705" s="19">
        <f t="shared" si="3437"/>
        <v>1.9811280290302088E-2</v>
      </c>
      <c r="U2705" s="21">
        <f t="shared" si="3438"/>
        <v>1.1338825195617379</v>
      </c>
    </row>
    <row r="2706" spans="1:21" ht="16" hidden="1" thickBot="1" x14ac:dyDescent="0.25">
      <c r="A2706" s="49"/>
      <c r="B2706" s="15"/>
      <c r="C2706" s="16"/>
      <c r="D2706" s="16"/>
      <c r="E2706" s="17"/>
      <c r="F2706" s="17"/>
      <c r="G2706" s="18"/>
      <c r="H2706" s="19"/>
      <c r="I2706" s="20"/>
      <c r="J2706" s="19"/>
      <c r="K2706" s="19"/>
      <c r="L2706" s="19"/>
      <c r="M2706" s="19"/>
      <c r="N2706" s="19"/>
      <c r="O2706" s="19"/>
      <c r="P2706" s="19"/>
      <c r="Q2706" s="19"/>
      <c r="R2706" s="19"/>
      <c r="S2706" s="19"/>
      <c r="T2706" s="19"/>
      <c r="U2706" s="21"/>
    </row>
    <row r="2707" spans="1:21" ht="16" hidden="1" thickBot="1" x14ac:dyDescent="0.25">
      <c r="A2707" s="49"/>
      <c r="B2707" s="15"/>
      <c r="C2707" s="16"/>
      <c r="D2707" s="16"/>
      <c r="E2707" s="17"/>
      <c r="F2707" s="17"/>
      <c r="G2707" s="18"/>
      <c r="H2707" s="19"/>
      <c r="I2707" s="20"/>
      <c r="J2707" s="19"/>
      <c r="K2707" s="19"/>
      <c r="L2707" s="19"/>
      <c r="M2707" s="19"/>
      <c r="N2707" s="19"/>
      <c r="O2707" s="19"/>
      <c r="P2707" s="19"/>
      <c r="Q2707" s="19"/>
      <c r="R2707" s="19"/>
      <c r="S2707" s="19"/>
      <c r="T2707" s="19"/>
      <c r="U2707" s="21"/>
    </row>
    <row r="2708" spans="1:21" ht="16" hidden="1" thickBot="1" x14ac:dyDescent="0.25">
      <c r="A2708" s="49">
        <v>2017</v>
      </c>
      <c r="B2708" s="15" t="s">
        <v>52</v>
      </c>
      <c r="C2708" s="16" t="s">
        <v>22</v>
      </c>
      <c r="D2708" s="16" t="str">
        <f>A2708&amp;"_"&amp;B2708&amp;"_"&amp;C2708</f>
        <v>2017_2017 Sample Plot # 10_Avi</v>
      </c>
      <c r="E2708" s="17">
        <v>1.8</v>
      </c>
      <c r="F2708" s="17">
        <f t="shared" ref="F2708:F2771" si="3449">G2708/100</f>
        <v>1.22</v>
      </c>
      <c r="G2708" s="18">
        <v>122</v>
      </c>
      <c r="H2708" s="19">
        <f t="shared" si="3397"/>
        <v>0.82</v>
      </c>
      <c r="I2708" s="20">
        <f t="shared" ref="I2708:I2771" si="3450">J2708/3.142</f>
        <v>82</v>
      </c>
      <c r="J2708" s="19">
        <v>257.64400000000001</v>
      </c>
      <c r="K2708" s="19">
        <f t="shared" ref="K2708" si="3451">2.14*(LOG(H2708,10))+0.2</f>
        <v>1.5561644101153654E-2</v>
      </c>
      <c r="L2708" s="19">
        <f t="shared" si="3429"/>
        <v>1.0364817130219359</v>
      </c>
      <c r="M2708" s="19">
        <f t="shared" si="3430"/>
        <v>4.1459268520877439E-2</v>
      </c>
      <c r="N2708" s="19">
        <f t="shared" si="3431"/>
        <v>0.95667262111924689</v>
      </c>
      <c r="O2708" s="19">
        <f t="shared" si="3432"/>
        <v>3.8266904844769876E-2</v>
      </c>
      <c r="P2708" s="19">
        <f t="shared" si="3433"/>
        <v>7.9726173365647315E-2</v>
      </c>
      <c r="Q2708" s="19">
        <f t="shared" si="3434"/>
        <v>0.49751122225052924</v>
      </c>
      <c r="R2708" s="19">
        <f t="shared" si="3435"/>
        <v>0.3731023222365063</v>
      </c>
      <c r="S2708" s="19">
        <f t="shared" si="3436"/>
        <v>0.87061354448703554</v>
      </c>
      <c r="T2708" s="19">
        <f t="shared" si="3437"/>
        <v>3.4824541779481424E-2</v>
      </c>
      <c r="U2708" s="21">
        <f t="shared" si="3438"/>
        <v>1.9931543341411828</v>
      </c>
    </row>
    <row r="2709" spans="1:21" ht="16" hidden="1" thickBot="1" x14ac:dyDescent="0.25">
      <c r="A2709" s="49"/>
      <c r="B2709" s="15"/>
      <c r="C2709" s="16"/>
      <c r="D2709" s="16"/>
      <c r="E2709" s="17"/>
      <c r="F2709" s="17"/>
      <c r="G2709" s="18"/>
      <c r="H2709" s="19"/>
      <c r="I2709" s="20"/>
      <c r="J2709" s="19"/>
      <c r="K2709" s="19"/>
      <c r="L2709" s="19"/>
      <c r="M2709" s="19"/>
      <c r="N2709" s="19"/>
      <c r="O2709" s="19"/>
      <c r="P2709" s="19"/>
      <c r="Q2709" s="19"/>
      <c r="R2709" s="19"/>
      <c r="S2709" s="19"/>
      <c r="T2709" s="19"/>
      <c r="U2709" s="21"/>
    </row>
    <row r="2710" spans="1:21" ht="16" hidden="1" thickBot="1" x14ac:dyDescent="0.25">
      <c r="A2710" s="49"/>
      <c r="B2710" s="15"/>
      <c r="C2710" s="16"/>
      <c r="D2710" s="16"/>
      <c r="E2710" s="17"/>
      <c r="F2710" s="17"/>
      <c r="G2710" s="18"/>
      <c r="H2710" s="19"/>
      <c r="I2710" s="20"/>
      <c r="J2710" s="19"/>
      <c r="K2710" s="19"/>
      <c r="L2710" s="19"/>
      <c r="M2710" s="19"/>
      <c r="N2710" s="19"/>
      <c r="O2710" s="19"/>
      <c r="P2710" s="19"/>
      <c r="Q2710" s="19"/>
      <c r="R2710" s="19"/>
      <c r="S2710" s="19"/>
      <c r="T2710" s="19"/>
      <c r="U2710" s="21"/>
    </row>
    <row r="2711" spans="1:21" ht="16" hidden="1" thickBot="1" x14ac:dyDescent="0.25">
      <c r="A2711" s="49"/>
      <c r="B2711" s="15"/>
      <c r="C2711" s="16"/>
      <c r="D2711" s="16"/>
      <c r="E2711" s="17"/>
      <c r="F2711" s="17"/>
      <c r="G2711" s="18"/>
      <c r="H2711" s="19"/>
      <c r="I2711" s="20"/>
      <c r="J2711" s="19"/>
      <c r="K2711" s="19"/>
      <c r="L2711" s="19"/>
      <c r="M2711" s="19"/>
      <c r="N2711" s="19"/>
      <c r="O2711" s="19"/>
      <c r="P2711" s="19"/>
      <c r="Q2711" s="19"/>
      <c r="R2711" s="19"/>
      <c r="S2711" s="19"/>
      <c r="T2711" s="19"/>
      <c r="U2711" s="21"/>
    </row>
    <row r="2712" spans="1:21" ht="16" hidden="1" thickBot="1" x14ac:dyDescent="0.25">
      <c r="A2712" s="49"/>
      <c r="B2712" s="15"/>
      <c r="C2712" s="16"/>
      <c r="D2712" s="16"/>
      <c r="E2712" s="17"/>
      <c r="F2712" s="17"/>
      <c r="G2712" s="18"/>
      <c r="H2712" s="19"/>
      <c r="I2712" s="20"/>
      <c r="J2712" s="19"/>
      <c r="K2712" s="19"/>
      <c r="L2712" s="19"/>
      <c r="M2712" s="19"/>
      <c r="N2712" s="19"/>
      <c r="O2712" s="19"/>
      <c r="P2712" s="19"/>
      <c r="Q2712" s="19"/>
      <c r="R2712" s="19"/>
      <c r="S2712" s="19"/>
      <c r="T2712" s="19"/>
      <c r="U2712" s="21"/>
    </row>
    <row r="2713" spans="1:21" ht="16" hidden="1" thickBot="1" x14ac:dyDescent="0.25">
      <c r="A2713" s="49">
        <v>2017</v>
      </c>
      <c r="B2713" s="15" t="s">
        <v>52</v>
      </c>
      <c r="C2713" s="16" t="s">
        <v>22</v>
      </c>
      <c r="D2713" s="16" t="str">
        <f>A2713&amp;"_"&amp;B2713&amp;"_"&amp;C2713</f>
        <v>2017_2017 Sample Plot # 10_Avi</v>
      </c>
      <c r="E2713" s="17">
        <v>2.8</v>
      </c>
      <c r="F2713" s="17">
        <f t="shared" si="3449"/>
        <v>1.06</v>
      </c>
      <c r="G2713" s="18">
        <v>106</v>
      </c>
      <c r="H2713" s="19">
        <f t="shared" si="3397"/>
        <v>0.63</v>
      </c>
      <c r="I2713" s="20">
        <f t="shared" si="3450"/>
        <v>63</v>
      </c>
      <c r="J2713" s="19">
        <v>197.946</v>
      </c>
      <c r="K2713" s="19">
        <f t="shared" ref="K2713" si="3452">2.14*(LOG(H2713,10))+0.2</f>
        <v>-0.22941122416933507</v>
      </c>
      <c r="L2713" s="19">
        <f t="shared" si="3429"/>
        <v>0.58964249587193851</v>
      </c>
      <c r="M2713" s="19">
        <f t="shared" si="3430"/>
        <v>2.358569983487754E-2</v>
      </c>
      <c r="N2713" s="19">
        <f t="shared" si="3431"/>
        <v>0.54424002368979929</v>
      </c>
      <c r="O2713" s="19">
        <f t="shared" si="3432"/>
        <v>2.176960094759197E-2</v>
      </c>
      <c r="P2713" s="19">
        <f t="shared" si="3433"/>
        <v>4.5355300782469507E-2</v>
      </c>
      <c r="Q2713" s="19">
        <f t="shared" si="3434"/>
        <v>0.28302839801853047</v>
      </c>
      <c r="R2713" s="19">
        <f t="shared" si="3435"/>
        <v>0.21225360923902173</v>
      </c>
      <c r="S2713" s="19">
        <f t="shared" si="3436"/>
        <v>0.49528200725755223</v>
      </c>
      <c r="T2713" s="19">
        <f t="shared" si="3437"/>
        <v>1.9811280290302088E-2</v>
      </c>
      <c r="U2713" s="21">
        <f t="shared" si="3438"/>
        <v>1.1338825195617379</v>
      </c>
    </row>
    <row r="2714" spans="1:21" ht="16" hidden="1" thickBot="1" x14ac:dyDescent="0.25">
      <c r="A2714" s="49"/>
      <c r="B2714" s="15"/>
      <c r="C2714" s="16"/>
      <c r="D2714" s="16"/>
      <c r="E2714" s="17"/>
      <c r="F2714" s="17"/>
      <c r="G2714" s="18"/>
      <c r="H2714" s="19"/>
      <c r="I2714" s="20"/>
      <c r="J2714" s="19"/>
      <c r="K2714" s="19"/>
      <c r="L2714" s="19"/>
      <c r="M2714" s="19"/>
      <c r="N2714" s="19"/>
      <c r="O2714" s="19"/>
      <c r="P2714" s="19"/>
      <c r="Q2714" s="19"/>
      <c r="R2714" s="19"/>
      <c r="S2714" s="19"/>
      <c r="T2714" s="19"/>
      <c r="U2714" s="21"/>
    </row>
    <row r="2715" spans="1:21" ht="16" hidden="1" thickBot="1" x14ac:dyDescent="0.25">
      <c r="A2715" s="58"/>
      <c r="B2715" s="39"/>
      <c r="C2715" s="40"/>
      <c r="D2715" s="40"/>
      <c r="E2715" s="41"/>
      <c r="F2715" s="41"/>
      <c r="G2715" s="42"/>
      <c r="H2715" s="43"/>
      <c r="I2715" s="44"/>
      <c r="J2715" s="43"/>
      <c r="K2715" s="43"/>
      <c r="L2715" s="43"/>
      <c r="M2715" s="43"/>
      <c r="N2715" s="43"/>
      <c r="O2715" s="43"/>
      <c r="P2715" s="43"/>
      <c r="Q2715" s="43"/>
      <c r="R2715" s="43"/>
      <c r="S2715" s="43"/>
      <c r="T2715" s="43"/>
      <c r="U2715" s="45"/>
    </row>
    <row r="2716" spans="1:21" ht="16" hidden="1" thickBot="1" x14ac:dyDescent="0.25">
      <c r="A2716" s="48"/>
      <c r="B2716" s="7"/>
      <c r="C2716" s="8"/>
      <c r="D2716" s="8"/>
      <c r="E2716" s="9"/>
      <c r="F2716" s="9"/>
      <c r="G2716" s="10"/>
      <c r="H2716" s="11"/>
      <c r="I2716" s="12"/>
      <c r="J2716" s="11"/>
      <c r="K2716" s="11"/>
      <c r="L2716" s="11"/>
      <c r="M2716" s="11"/>
      <c r="N2716" s="11"/>
      <c r="O2716" s="11"/>
      <c r="P2716" s="11"/>
      <c r="Q2716" s="11"/>
      <c r="R2716" s="11"/>
      <c r="S2716" s="11"/>
      <c r="T2716" s="11"/>
      <c r="U2716" s="13"/>
    </row>
    <row r="2717" spans="1:21" ht="16" hidden="1" thickBot="1" x14ac:dyDescent="0.25">
      <c r="A2717" s="49"/>
      <c r="B2717" s="15"/>
      <c r="C2717" s="16"/>
      <c r="D2717" s="16"/>
      <c r="E2717" s="17"/>
      <c r="F2717" s="17"/>
      <c r="G2717" s="18"/>
      <c r="H2717" s="19"/>
      <c r="I2717" s="20"/>
      <c r="J2717" s="19"/>
      <c r="K2717" s="19"/>
      <c r="L2717" s="19"/>
      <c r="M2717" s="19"/>
      <c r="N2717" s="19"/>
      <c r="O2717" s="19"/>
      <c r="P2717" s="19"/>
      <c r="Q2717" s="19"/>
      <c r="R2717" s="19"/>
      <c r="S2717" s="19"/>
      <c r="T2717" s="19"/>
      <c r="U2717" s="21"/>
    </row>
    <row r="2718" spans="1:21" ht="16" hidden="1" thickBot="1" x14ac:dyDescent="0.25">
      <c r="A2718" s="49">
        <v>2017</v>
      </c>
      <c r="B2718" s="15" t="s">
        <v>53</v>
      </c>
      <c r="C2718" s="16" t="s">
        <v>22</v>
      </c>
      <c r="D2718" s="16" t="str">
        <f>A2718&amp;"_"&amp;B2718&amp;"_"&amp;C2718</f>
        <v>2017_2017 Sample Plot # 11_Avi</v>
      </c>
      <c r="E2718" s="17">
        <v>1.2</v>
      </c>
      <c r="F2718" s="17">
        <f t="shared" si="3449"/>
        <v>1.34</v>
      </c>
      <c r="G2718" s="18">
        <v>134</v>
      </c>
      <c r="H2718" s="19">
        <f t="shared" ref="H2718:H2778" si="3453">I2718/100</f>
        <v>1.08</v>
      </c>
      <c r="I2718" s="20">
        <f t="shared" si="3450"/>
        <v>108.00000000000001</v>
      </c>
      <c r="J2718" s="19">
        <v>339.33600000000001</v>
      </c>
      <c r="K2718" s="19">
        <f t="shared" ref="K2718:K2719" si="3454">2.14*(LOG(H2718,10))+0.2</f>
        <v>0.27152683674207245</v>
      </c>
      <c r="L2718" s="19">
        <f t="shared" ref="L2718:L2719" si="3455">10^K2718</f>
        <v>1.8686451445262409</v>
      </c>
      <c r="M2718" s="19">
        <f t="shared" si="3430"/>
        <v>7.474580578104964E-2</v>
      </c>
      <c r="N2718" s="19">
        <f t="shared" ref="N2718:N2719" si="3456">0.923*L2718</f>
        <v>1.7247594683977203</v>
      </c>
      <c r="O2718" s="19">
        <f t="shared" si="3432"/>
        <v>6.8990378735908825E-2</v>
      </c>
      <c r="P2718" s="19">
        <f t="shared" si="3433"/>
        <v>0.14373618451695847</v>
      </c>
      <c r="Q2718" s="19">
        <f t="shared" si="3434"/>
        <v>0.89694966937259557</v>
      </c>
      <c r="R2718" s="19">
        <f t="shared" si="3435"/>
        <v>0.6726561926751109</v>
      </c>
      <c r="S2718" s="19">
        <f t="shared" si="3436"/>
        <v>1.5696058620477065</v>
      </c>
      <c r="T2718" s="19">
        <f t="shared" si="3437"/>
        <v>6.2784234481908258E-2</v>
      </c>
      <c r="U2718" s="21">
        <f t="shared" si="3438"/>
        <v>3.593404612923961</v>
      </c>
    </row>
    <row r="2719" spans="1:21" ht="16" hidden="1" thickBot="1" x14ac:dyDescent="0.25">
      <c r="A2719" s="49">
        <v>2017</v>
      </c>
      <c r="B2719" s="15" t="s">
        <v>53</v>
      </c>
      <c r="C2719" s="16" t="s">
        <v>22</v>
      </c>
      <c r="D2719" s="16" t="str">
        <f>A2719&amp;"_"&amp;B2719&amp;"_"&amp;C2719</f>
        <v>2017_2017 Sample Plot # 11_Avi</v>
      </c>
      <c r="E2719" s="17">
        <v>2.2000000000000002</v>
      </c>
      <c r="F2719" s="17">
        <f t="shared" si="3449"/>
        <v>1.48</v>
      </c>
      <c r="G2719" s="18">
        <v>148</v>
      </c>
      <c r="H2719" s="19">
        <f t="shared" si="3453"/>
        <v>0.82</v>
      </c>
      <c r="I2719" s="20">
        <f t="shared" si="3450"/>
        <v>82</v>
      </c>
      <c r="J2719" s="19">
        <v>257.64400000000001</v>
      </c>
      <c r="K2719" s="19">
        <f t="shared" si="3454"/>
        <v>1.5561644101153654E-2</v>
      </c>
      <c r="L2719" s="19">
        <f t="shared" si="3455"/>
        <v>1.0364817130219359</v>
      </c>
      <c r="M2719" s="19">
        <f t="shared" si="3430"/>
        <v>4.1459268520877439E-2</v>
      </c>
      <c r="N2719" s="19">
        <f t="shared" si="3456"/>
        <v>0.95667262111924689</v>
      </c>
      <c r="O2719" s="19">
        <f t="shared" si="3432"/>
        <v>3.8266904844769876E-2</v>
      </c>
      <c r="P2719" s="19">
        <f t="shared" si="3433"/>
        <v>7.9726173365647315E-2</v>
      </c>
      <c r="Q2719" s="19">
        <f t="shared" si="3434"/>
        <v>0.49751122225052924</v>
      </c>
      <c r="R2719" s="19">
        <f t="shared" si="3435"/>
        <v>0.3731023222365063</v>
      </c>
      <c r="S2719" s="19">
        <f t="shared" si="3436"/>
        <v>0.87061354448703554</v>
      </c>
      <c r="T2719" s="19">
        <f t="shared" si="3437"/>
        <v>3.4824541779481424E-2</v>
      </c>
      <c r="U2719" s="21">
        <f t="shared" si="3438"/>
        <v>1.9931543341411828</v>
      </c>
    </row>
    <row r="2720" spans="1:21" ht="16" hidden="1" thickBot="1" x14ac:dyDescent="0.25">
      <c r="A2720" s="49"/>
      <c r="B2720" s="15"/>
      <c r="C2720" s="16"/>
      <c r="D2720" s="16"/>
      <c r="E2720" s="17"/>
      <c r="F2720" s="17"/>
      <c r="G2720" s="18"/>
      <c r="H2720" s="19"/>
      <c r="I2720" s="20"/>
      <c r="J2720" s="19"/>
      <c r="K2720" s="19"/>
      <c r="L2720" s="19"/>
      <c r="M2720" s="19"/>
      <c r="N2720" s="19"/>
      <c r="O2720" s="19"/>
      <c r="P2720" s="19"/>
      <c r="Q2720" s="19"/>
      <c r="R2720" s="19"/>
      <c r="S2720" s="19"/>
      <c r="T2720" s="19"/>
      <c r="U2720" s="21"/>
    </row>
    <row r="2721" spans="1:21" ht="16" hidden="1" thickBot="1" x14ac:dyDescent="0.25">
      <c r="A2721" s="49">
        <v>2017</v>
      </c>
      <c r="B2721" s="15" t="s">
        <v>53</v>
      </c>
      <c r="C2721" s="16" t="s">
        <v>22</v>
      </c>
      <c r="D2721" s="16" t="str">
        <f>A2721&amp;"_"&amp;B2721&amp;"_"&amp;C2721</f>
        <v>2017_2017 Sample Plot # 11_Avi</v>
      </c>
      <c r="E2721" s="17">
        <v>2.1</v>
      </c>
      <c r="F2721" s="17">
        <f t="shared" si="3449"/>
        <v>1.38</v>
      </c>
      <c r="G2721" s="18">
        <v>138</v>
      </c>
      <c r="H2721" s="19">
        <f t="shared" si="3453"/>
        <v>0.68</v>
      </c>
      <c r="I2721" s="20">
        <f t="shared" si="3450"/>
        <v>68</v>
      </c>
      <c r="J2721" s="19">
        <v>213.65600000000001</v>
      </c>
      <c r="K2721" s="19">
        <f t="shared" ref="K2721:K2723" si="3457">2.14*(LOG(H2721,10))+0.2</f>
        <v>-0.15843092680865417</v>
      </c>
      <c r="L2721" s="19">
        <f t="shared" ref="L2721:L2723" si="3458">10^K2721</f>
        <v>0.69433502476641351</v>
      </c>
      <c r="M2721" s="19">
        <f t="shared" ref="M2721:M2723" si="3459">L2721*40/1000</f>
        <v>2.777340099065654E-2</v>
      </c>
      <c r="N2721" s="19">
        <f t="shared" ref="N2721:N2723" si="3460">0.923*L2721</f>
        <v>0.64087122785939965</v>
      </c>
      <c r="O2721" s="19">
        <f t="shared" ref="O2721:O2723" si="3461">N2721*40/1000</f>
        <v>2.5634849114375986E-2</v>
      </c>
      <c r="P2721" s="19">
        <f t="shared" ref="P2721:P2723" si="3462">M2721+O2721</f>
        <v>5.3408250105032529E-2</v>
      </c>
      <c r="Q2721" s="19">
        <f t="shared" ref="Q2721:Q2723" si="3463">L2721*0.48</f>
        <v>0.33328081188787845</v>
      </c>
      <c r="R2721" s="19">
        <f t="shared" ref="R2721:R2723" si="3464">N2721*0.39</f>
        <v>0.24993977886516588</v>
      </c>
      <c r="S2721" s="19">
        <f t="shared" ref="S2721:S2723" si="3465">R2721+Q2721</f>
        <v>0.58322059075304433</v>
      </c>
      <c r="T2721" s="19">
        <f t="shared" ref="T2721:T2723" si="3466">S2721*40/1000</f>
        <v>2.3328823630121776E-2</v>
      </c>
      <c r="U2721" s="21">
        <f t="shared" ref="U2721:U2723" si="3467">(L2721+N2721)</f>
        <v>1.3352062526258131</v>
      </c>
    </row>
    <row r="2722" spans="1:21" ht="16" hidden="1" thickBot="1" x14ac:dyDescent="0.25">
      <c r="A2722" s="49">
        <v>2017</v>
      </c>
      <c r="B2722" s="15" t="s">
        <v>53</v>
      </c>
      <c r="C2722" s="16" t="s">
        <v>22</v>
      </c>
      <c r="D2722" s="16" t="str">
        <f>A2722&amp;"_"&amp;B2722&amp;"_"&amp;C2722</f>
        <v>2017_2017 Sample Plot # 11_Avi</v>
      </c>
      <c r="E2722" s="17">
        <v>1.1000000000000001</v>
      </c>
      <c r="F2722" s="17">
        <f t="shared" si="3449"/>
        <v>0.82</v>
      </c>
      <c r="G2722" s="18">
        <v>82</v>
      </c>
      <c r="H2722" s="19">
        <f t="shared" si="3453"/>
        <v>0.82</v>
      </c>
      <c r="I2722" s="20">
        <f t="shared" si="3450"/>
        <v>82</v>
      </c>
      <c r="J2722" s="19">
        <v>257.64400000000001</v>
      </c>
      <c r="K2722" s="19">
        <f t="shared" si="3457"/>
        <v>1.5561644101153654E-2</v>
      </c>
      <c r="L2722" s="19">
        <f t="shared" si="3458"/>
        <v>1.0364817130219359</v>
      </c>
      <c r="M2722" s="19">
        <f t="shared" si="3459"/>
        <v>4.1459268520877439E-2</v>
      </c>
      <c r="N2722" s="19">
        <f t="shared" si="3460"/>
        <v>0.95667262111924689</v>
      </c>
      <c r="O2722" s="19">
        <f t="shared" si="3461"/>
        <v>3.8266904844769876E-2</v>
      </c>
      <c r="P2722" s="19">
        <f t="shared" si="3462"/>
        <v>7.9726173365647315E-2</v>
      </c>
      <c r="Q2722" s="19">
        <f t="shared" si="3463"/>
        <v>0.49751122225052924</v>
      </c>
      <c r="R2722" s="19">
        <f t="shared" si="3464"/>
        <v>0.3731023222365063</v>
      </c>
      <c r="S2722" s="19">
        <f t="shared" si="3465"/>
        <v>0.87061354448703554</v>
      </c>
      <c r="T2722" s="19">
        <f t="shared" si="3466"/>
        <v>3.4824541779481424E-2</v>
      </c>
      <c r="U2722" s="21">
        <f t="shared" si="3467"/>
        <v>1.9931543341411828</v>
      </c>
    </row>
    <row r="2723" spans="1:21" ht="16" hidden="1" thickBot="1" x14ac:dyDescent="0.25">
      <c r="A2723" s="49">
        <v>2017</v>
      </c>
      <c r="B2723" s="15" t="s">
        <v>53</v>
      </c>
      <c r="C2723" s="16" t="s">
        <v>22</v>
      </c>
      <c r="D2723" s="16" t="str">
        <f>A2723&amp;"_"&amp;B2723&amp;"_"&amp;C2723</f>
        <v>2017_2017 Sample Plot # 11_Avi</v>
      </c>
      <c r="E2723" s="17">
        <v>3.1</v>
      </c>
      <c r="F2723" s="17">
        <f t="shared" si="3449"/>
        <v>1.52</v>
      </c>
      <c r="G2723" s="18">
        <v>152</v>
      </c>
      <c r="H2723" s="19">
        <f t="shared" si="3453"/>
        <v>0.64</v>
      </c>
      <c r="I2723" s="20">
        <f t="shared" si="3450"/>
        <v>64</v>
      </c>
      <c r="J2723" s="19">
        <v>201.08799999999999</v>
      </c>
      <c r="K2723" s="19">
        <f t="shared" si="3457"/>
        <v>-0.21477485567448135</v>
      </c>
      <c r="L2723" s="19">
        <f t="shared" si="3458"/>
        <v>0.60985297160313745</v>
      </c>
      <c r="M2723" s="19">
        <f t="shared" si="3459"/>
        <v>2.43941188641255E-2</v>
      </c>
      <c r="N2723" s="19">
        <f t="shared" si="3460"/>
        <v>0.56289429278969594</v>
      </c>
      <c r="O2723" s="19">
        <f t="shared" si="3461"/>
        <v>2.2515771711587838E-2</v>
      </c>
      <c r="P2723" s="19">
        <f t="shared" si="3462"/>
        <v>4.6909890575713334E-2</v>
      </c>
      <c r="Q2723" s="19">
        <f t="shared" si="3463"/>
        <v>0.29272942636950594</v>
      </c>
      <c r="R2723" s="19">
        <f t="shared" si="3464"/>
        <v>0.21952877418798142</v>
      </c>
      <c r="S2723" s="19">
        <f t="shared" si="3465"/>
        <v>0.51225820055748739</v>
      </c>
      <c r="T2723" s="19">
        <f t="shared" si="3466"/>
        <v>2.0490328022299494E-2</v>
      </c>
      <c r="U2723" s="21">
        <f t="shared" si="3467"/>
        <v>1.1727472643928334</v>
      </c>
    </row>
    <row r="2724" spans="1:21" ht="16" hidden="1" thickBot="1" x14ac:dyDescent="0.25">
      <c r="A2724" s="49"/>
      <c r="B2724" s="15"/>
      <c r="C2724" s="16"/>
      <c r="D2724" s="16"/>
      <c r="E2724" s="17"/>
      <c r="F2724" s="17"/>
      <c r="G2724" s="18"/>
      <c r="H2724" s="19"/>
      <c r="I2724" s="20"/>
      <c r="J2724" s="19"/>
      <c r="K2724" s="19"/>
      <c r="L2724" s="19"/>
      <c r="M2724" s="19"/>
      <c r="N2724" s="19"/>
      <c r="O2724" s="19"/>
      <c r="P2724" s="19"/>
      <c r="Q2724" s="19"/>
      <c r="R2724" s="19"/>
      <c r="S2724" s="19"/>
      <c r="T2724" s="19"/>
      <c r="U2724" s="21"/>
    </row>
    <row r="2725" spans="1:21" ht="16" hidden="1" thickBot="1" x14ac:dyDescent="0.25">
      <c r="A2725" s="49">
        <v>2017</v>
      </c>
      <c r="B2725" s="15" t="s">
        <v>53</v>
      </c>
      <c r="C2725" s="16" t="s">
        <v>22</v>
      </c>
      <c r="D2725" s="16" t="str">
        <f>A2725&amp;"_"&amp;B2725&amp;"_"&amp;C2725</f>
        <v>2017_2017 Sample Plot # 11_Avi</v>
      </c>
      <c r="E2725" s="17">
        <v>1.9</v>
      </c>
      <c r="F2725" s="17">
        <f t="shared" si="3449"/>
        <v>1.32</v>
      </c>
      <c r="G2725" s="18">
        <v>132</v>
      </c>
      <c r="H2725" s="19">
        <f t="shared" si="3453"/>
        <v>1.8399999999999996</v>
      </c>
      <c r="I2725" s="20">
        <f t="shared" si="3450"/>
        <v>183.99999999999997</v>
      </c>
      <c r="J2725" s="19">
        <v>578.12799999999993</v>
      </c>
      <c r="K2725" s="19">
        <f t="shared" ref="K2725" si="3468">2.14*(LOG(H2725,10))+0.2</f>
        <v>0.76671014124040782</v>
      </c>
      <c r="L2725" s="19">
        <f t="shared" ref="L2725" si="3469">10^K2725</f>
        <v>5.8439991115897492</v>
      </c>
      <c r="M2725" s="19">
        <f t="shared" ref="M2725" si="3470">L2725*40/1000</f>
        <v>0.23375996446358996</v>
      </c>
      <c r="N2725" s="19">
        <f t="shared" ref="N2725" si="3471">0.923*L2725</f>
        <v>5.3940111799973387</v>
      </c>
      <c r="O2725" s="19">
        <f t="shared" ref="O2725" si="3472">N2725*40/1000</f>
        <v>0.21576044719989354</v>
      </c>
      <c r="P2725" s="19">
        <f t="shared" ref="P2725" si="3473">M2725+O2725</f>
        <v>0.4495204116634835</v>
      </c>
      <c r="Q2725" s="19">
        <f t="shared" ref="Q2725" si="3474">L2725*0.48</f>
        <v>2.8051195735630796</v>
      </c>
      <c r="R2725" s="19">
        <f t="shared" ref="R2725" si="3475">N2725*0.39</f>
        <v>2.103664360198962</v>
      </c>
      <c r="S2725" s="19">
        <f t="shared" ref="S2725" si="3476">R2725+Q2725</f>
        <v>4.9087839337620416</v>
      </c>
      <c r="T2725" s="19">
        <f t="shared" ref="T2725" si="3477">S2725*40/1000</f>
        <v>0.19635135735048168</v>
      </c>
      <c r="U2725" s="21">
        <f t="shared" ref="U2725" si="3478">(L2725+N2725)</f>
        <v>11.238010291587088</v>
      </c>
    </row>
    <row r="2726" spans="1:21" ht="16" hidden="1" thickBot="1" x14ac:dyDescent="0.25">
      <c r="A2726" s="49"/>
      <c r="B2726" s="15"/>
      <c r="C2726" s="16"/>
      <c r="D2726" s="16"/>
      <c r="E2726" s="17"/>
      <c r="F2726" s="17"/>
      <c r="G2726" s="18"/>
      <c r="H2726" s="19"/>
      <c r="I2726" s="20"/>
      <c r="J2726" s="19"/>
      <c r="K2726" s="19"/>
      <c r="L2726" s="19"/>
      <c r="M2726" s="19"/>
      <c r="N2726" s="19"/>
      <c r="O2726" s="19"/>
      <c r="P2726" s="19"/>
      <c r="Q2726" s="19"/>
      <c r="R2726" s="19"/>
      <c r="S2726" s="19"/>
      <c r="T2726" s="19"/>
      <c r="U2726" s="21"/>
    </row>
    <row r="2727" spans="1:21" ht="16" hidden="1" thickBot="1" x14ac:dyDescent="0.25">
      <c r="A2727" s="49">
        <v>2017</v>
      </c>
      <c r="B2727" s="15" t="s">
        <v>53</v>
      </c>
      <c r="C2727" s="16" t="s">
        <v>22</v>
      </c>
      <c r="D2727" s="16" t="str">
        <f>A2727&amp;"_"&amp;B2727&amp;"_"&amp;C2727</f>
        <v>2017_2017 Sample Plot # 11_Avi</v>
      </c>
      <c r="E2727" s="17">
        <v>1.3</v>
      </c>
      <c r="F2727" s="17">
        <f t="shared" si="3449"/>
        <v>0.84</v>
      </c>
      <c r="G2727" s="18">
        <v>84</v>
      </c>
      <c r="H2727" s="19">
        <f t="shared" si="3453"/>
        <v>1.33</v>
      </c>
      <c r="I2727" s="20">
        <f t="shared" si="3450"/>
        <v>133</v>
      </c>
      <c r="J2727" s="19">
        <v>417.88599999999997</v>
      </c>
      <c r="K2727" s="19">
        <f t="shared" ref="K2727:K2728" si="3479">2.14*(LOG(H2727,10))+0.2</f>
        <v>0.46504251166956367</v>
      </c>
      <c r="L2727" s="19">
        <f t="shared" ref="L2727:L2728" si="3480">10^K2727</f>
        <v>2.9177126053884583</v>
      </c>
      <c r="M2727" s="19">
        <f t="shared" ref="M2727:M2728" si="3481">L2727*40/1000</f>
        <v>0.11670850421553834</v>
      </c>
      <c r="N2727" s="19">
        <f t="shared" ref="N2727:N2728" si="3482">0.923*L2727</f>
        <v>2.693048734773547</v>
      </c>
      <c r="O2727" s="19">
        <f t="shared" ref="O2727:O2728" si="3483">N2727*40/1000</f>
        <v>0.10772194939094189</v>
      </c>
      <c r="P2727" s="19">
        <f t="shared" ref="P2727:P2728" si="3484">M2727+O2727</f>
        <v>0.22443045360648023</v>
      </c>
      <c r="Q2727" s="19">
        <f t="shared" ref="Q2727:Q2728" si="3485">L2727*0.48</f>
        <v>1.40050205058646</v>
      </c>
      <c r="R2727" s="19">
        <f t="shared" ref="R2727:R2728" si="3486">N2727*0.39</f>
        <v>1.0502890065616834</v>
      </c>
      <c r="S2727" s="19">
        <f t="shared" ref="S2727:S2728" si="3487">R2727+Q2727</f>
        <v>2.4507910571481437</v>
      </c>
      <c r="T2727" s="19">
        <f t="shared" ref="T2727:T2728" si="3488">S2727*40/1000</f>
        <v>9.8031642285925757E-2</v>
      </c>
      <c r="U2727" s="21">
        <f t="shared" ref="U2727:U2728" si="3489">(L2727+N2727)</f>
        <v>5.6107613401620053</v>
      </c>
    </row>
    <row r="2728" spans="1:21" ht="16" hidden="1" thickBot="1" x14ac:dyDescent="0.25">
      <c r="A2728" s="49">
        <v>2017</v>
      </c>
      <c r="B2728" s="15" t="s">
        <v>53</v>
      </c>
      <c r="C2728" s="16" t="s">
        <v>22</v>
      </c>
      <c r="D2728" s="16" t="str">
        <f>A2728&amp;"_"&amp;B2728&amp;"_"&amp;C2728</f>
        <v>2017_2017 Sample Plot # 11_Avi</v>
      </c>
      <c r="E2728" s="17">
        <v>2.8</v>
      </c>
      <c r="F2728" s="17">
        <f t="shared" si="3449"/>
        <v>0.76</v>
      </c>
      <c r="G2728" s="18">
        <v>76</v>
      </c>
      <c r="H2728" s="19">
        <f t="shared" si="3453"/>
        <v>0.93000000000000016</v>
      </c>
      <c r="I2728" s="20">
        <f t="shared" si="3450"/>
        <v>93.000000000000014</v>
      </c>
      <c r="J2728" s="19">
        <v>292.20600000000002</v>
      </c>
      <c r="K2728" s="19">
        <f t="shared" si="3479"/>
        <v>0.13255350990542131</v>
      </c>
      <c r="L2728" s="19">
        <f t="shared" si="3480"/>
        <v>1.3569177073382628</v>
      </c>
      <c r="M2728" s="19">
        <f t="shared" si="3481"/>
        <v>5.4276708293530512E-2</v>
      </c>
      <c r="N2728" s="19">
        <f t="shared" si="3482"/>
        <v>1.2524350438732166</v>
      </c>
      <c r="O2728" s="19">
        <f t="shared" si="3483"/>
        <v>5.0097401754928661E-2</v>
      </c>
      <c r="P2728" s="19">
        <f t="shared" si="3484"/>
        <v>0.10437411004845917</v>
      </c>
      <c r="Q2728" s="19">
        <f t="shared" si="3485"/>
        <v>0.65132049952236615</v>
      </c>
      <c r="R2728" s="19">
        <f t="shared" si="3486"/>
        <v>0.48844966711055449</v>
      </c>
      <c r="S2728" s="19">
        <f t="shared" si="3487"/>
        <v>1.1397701666329207</v>
      </c>
      <c r="T2728" s="19">
        <f t="shared" si="3488"/>
        <v>4.5590806665316834E-2</v>
      </c>
      <c r="U2728" s="21">
        <f t="shared" si="3489"/>
        <v>2.6093527512114791</v>
      </c>
    </row>
    <row r="2729" spans="1:21" ht="16" hidden="1" thickBot="1" x14ac:dyDescent="0.25">
      <c r="A2729" s="49"/>
      <c r="B2729" s="15"/>
      <c r="C2729" s="16"/>
      <c r="D2729" s="16"/>
      <c r="E2729" s="17"/>
      <c r="F2729" s="17"/>
      <c r="G2729" s="18"/>
      <c r="H2729" s="19"/>
      <c r="I2729" s="20"/>
      <c r="J2729" s="19"/>
      <c r="K2729" s="19"/>
      <c r="L2729" s="19"/>
      <c r="M2729" s="19"/>
      <c r="N2729" s="19"/>
      <c r="O2729" s="19"/>
      <c r="P2729" s="19"/>
      <c r="Q2729" s="19"/>
      <c r="R2729" s="19"/>
      <c r="S2729" s="19"/>
      <c r="T2729" s="19"/>
      <c r="U2729" s="21"/>
    </row>
    <row r="2730" spans="1:21" ht="16" hidden="1" thickBot="1" x14ac:dyDescent="0.25">
      <c r="A2730" s="49">
        <v>2017</v>
      </c>
      <c r="B2730" s="15" t="s">
        <v>53</v>
      </c>
      <c r="C2730" s="16" t="s">
        <v>22</v>
      </c>
      <c r="D2730" s="16" t="str">
        <f>A2730&amp;"_"&amp;B2730&amp;"_"&amp;C2730</f>
        <v>2017_2017 Sample Plot # 11_Avi</v>
      </c>
      <c r="E2730" s="17">
        <v>1.2</v>
      </c>
      <c r="F2730" s="17">
        <f t="shared" si="3449"/>
        <v>0.86</v>
      </c>
      <c r="G2730" s="18">
        <v>86</v>
      </c>
      <c r="H2730" s="19">
        <f t="shared" si="3453"/>
        <v>0.84</v>
      </c>
      <c r="I2730" s="20">
        <f t="shared" si="3450"/>
        <v>84</v>
      </c>
      <c r="J2730" s="19">
        <v>263.928</v>
      </c>
      <c r="K2730" s="19">
        <f t="shared" ref="K2730:K2731" si="3490">2.14*(LOG(H2730,10))+0.2</f>
        <v>3.795767217242671E-2</v>
      </c>
      <c r="L2730" s="19">
        <f t="shared" ref="L2730:L2731" si="3491">10^K2730</f>
        <v>1.0913339661193058</v>
      </c>
      <c r="M2730" s="19">
        <f t="shared" ref="M2730:M2731" si="3492">L2730*40/1000</f>
        <v>4.3653358644772232E-2</v>
      </c>
      <c r="N2730" s="19">
        <f t="shared" ref="N2730:N2731" si="3493">0.923*L2730</f>
        <v>1.0073012507281194</v>
      </c>
      <c r="O2730" s="19">
        <f t="shared" ref="O2730:O2731" si="3494">N2730*40/1000</f>
        <v>4.0292050029124775E-2</v>
      </c>
      <c r="P2730" s="19">
        <f t="shared" ref="P2730:P2731" si="3495">M2730+O2730</f>
        <v>8.3945408673897007E-2</v>
      </c>
      <c r="Q2730" s="19">
        <f t="shared" ref="Q2730:Q2731" si="3496">L2730*0.48</f>
        <v>0.52384030373726675</v>
      </c>
      <c r="R2730" s="19">
        <f t="shared" ref="R2730:R2731" si="3497">N2730*0.39</f>
        <v>0.39284748778396655</v>
      </c>
      <c r="S2730" s="19">
        <f t="shared" ref="S2730:S2731" si="3498">R2730+Q2730</f>
        <v>0.91668779152123325</v>
      </c>
      <c r="T2730" s="19">
        <f t="shared" ref="T2730:T2731" si="3499">S2730*40/1000</f>
        <v>3.6667511660849327E-2</v>
      </c>
      <c r="U2730" s="21">
        <f t="shared" ref="U2730:U2731" si="3500">(L2730+N2730)</f>
        <v>2.0986352168474252</v>
      </c>
    </row>
    <row r="2731" spans="1:21" ht="16" hidden="1" thickBot="1" x14ac:dyDescent="0.25">
      <c r="A2731" s="49">
        <v>2017</v>
      </c>
      <c r="B2731" s="15" t="s">
        <v>53</v>
      </c>
      <c r="C2731" s="16" t="s">
        <v>22</v>
      </c>
      <c r="D2731" s="16" t="str">
        <f>A2731&amp;"_"&amp;B2731&amp;"_"&amp;C2731</f>
        <v>2017_2017 Sample Plot # 11_Avi</v>
      </c>
      <c r="E2731" s="17">
        <v>2.2000000000000002</v>
      </c>
      <c r="F2731" s="17">
        <f t="shared" si="3449"/>
        <v>1.28</v>
      </c>
      <c r="G2731" s="18">
        <v>128</v>
      </c>
      <c r="H2731" s="19">
        <f t="shared" si="3453"/>
        <v>2.84</v>
      </c>
      <c r="I2731" s="20">
        <f t="shared" si="3450"/>
        <v>284</v>
      </c>
      <c r="J2731" s="19">
        <v>892.32799999999997</v>
      </c>
      <c r="K2731" s="19">
        <f t="shared" si="3490"/>
        <v>1.1701012477006607</v>
      </c>
      <c r="L2731" s="19">
        <f t="shared" si="3491"/>
        <v>14.794532550439838</v>
      </c>
      <c r="M2731" s="19">
        <f t="shared" si="3492"/>
        <v>0.59178130201759349</v>
      </c>
      <c r="N2731" s="19">
        <f t="shared" si="3493"/>
        <v>13.655353544055972</v>
      </c>
      <c r="O2731" s="19">
        <f t="shared" si="3494"/>
        <v>0.54621414176223893</v>
      </c>
      <c r="P2731" s="19">
        <f t="shared" si="3495"/>
        <v>1.1379954437798325</v>
      </c>
      <c r="Q2731" s="19">
        <f t="shared" si="3496"/>
        <v>7.1013756242111219</v>
      </c>
      <c r="R2731" s="19">
        <f t="shared" si="3497"/>
        <v>5.3255878821818294</v>
      </c>
      <c r="S2731" s="19">
        <f t="shared" si="3498"/>
        <v>12.426963506392951</v>
      </c>
      <c r="T2731" s="19">
        <f t="shared" si="3499"/>
        <v>0.49707854025571807</v>
      </c>
      <c r="U2731" s="21">
        <f t="shared" si="3500"/>
        <v>28.44988609449581</v>
      </c>
    </row>
    <row r="2732" spans="1:21" ht="16" hidden="1" thickBot="1" x14ac:dyDescent="0.25">
      <c r="A2732" s="49"/>
      <c r="B2732" s="15"/>
      <c r="C2732" s="16"/>
      <c r="D2732" s="16"/>
      <c r="E2732" s="17"/>
      <c r="F2732" s="17"/>
      <c r="G2732" s="18"/>
      <c r="H2732" s="19"/>
      <c r="I2732" s="20"/>
      <c r="J2732" s="19"/>
      <c r="K2732" s="19"/>
      <c r="L2732" s="19"/>
      <c r="M2732" s="19"/>
      <c r="N2732" s="19"/>
      <c r="O2732" s="19"/>
      <c r="P2732" s="19"/>
      <c r="Q2732" s="19"/>
      <c r="R2732" s="19"/>
      <c r="S2732" s="19"/>
      <c r="T2732" s="19"/>
      <c r="U2732" s="21"/>
    </row>
    <row r="2733" spans="1:21" ht="16" hidden="1" thickBot="1" x14ac:dyDescent="0.25">
      <c r="A2733" s="49">
        <v>2017</v>
      </c>
      <c r="B2733" s="15" t="s">
        <v>53</v>
      </c>
      <c r="C2733" s="16" t="s">
        <v>22</v>
      </c>
      <c r="D2733" s="16" t="str">
        <f>A2733&amp;"_"&amp;B2733&amp;"_"&amp;C2733</f>
        <v>2017_2017 Sample Plot # 11_Avi</v>
      </c>
      <c r="E2733" s="17">
        <v>2.2000000000000002</v>
      </c>
      <c r="F2733" s="17">
        <f t="shared" si="3449"/>
        <v>1.34</v>
      </c>
      <c r="G2733" s="18">
        <v>134</v>
      </c>
      <c r="H2733" s="19">
        <f t="shared" si="3453"/>
        <v>0.74</v>
      </c>
      <c r="I2733" s="20">
        <f t="shared" si="3450"/>
        <v>74</v>
      </c>
      <c r="J2733" s="19">
        <v>232.50799999999998</v>
      </c>
      <c r="K2733" s="19">
        <f t="shared" ref="K2733:K2736" si="3501">2.14*(LOG(H2733,10))+0.2</f>
        <v>-7.9844119775710931E-2</v>
      </c>
      <c r="L2733" s="19">
        <f t="shared" ref="L2733:L2736" si="3502">10^K2733</f>
        <v>0.83206236756163587</v>
      </c>
      <c r="M2733" s="19">
        <f t="shared" ref="M2733:M2736" si="3503">L2733*40/1000</f>
        <v>3.3282494702465436E-2</v>
      </c>
      <c r="N2733" s="19">
        <f t="shared" ref="N2733:N2736" si="3504">0.923*L2733</f>
        <v>0.76799356525939</v>
      </c>
      <c r="O2733" s="19">
        <f t="shared" ref="O2733:O2736" si="3505">N2733*40/1000</f>
        <v>3.0719742610375602E-2</v>
      </c>
      <c r="P2733" s="19">
        <f t="shared" ref="P2733:P2736" si="3506">M2733+O2733</f>
        <v>6.4002237312841034E-2</v>
      </c>
      <c r="Q2733" s="19">
        <f t="shared" ref="Q2733:Q2736" si="3507">L2733*0.48</f>
        <v>0.3993899364295852</v>
      </c>
      <c r="R2733" s="19">
        <f t="shared" ref="R2733:R2736" si="3508">N2733*0.39</f>
        <v>0.29951749045116211</v>
      </c>
      <c r="S2733" s="19">
        <f t="shared" ref="S2733:S2736" si="3509">R2733+Q2733</f>
        <v>0.69890742688074736</v>
      </c>
      <c r="T2733" s="19">
        <f t="shared" ref="T2733:T2736" si="3510">S2733*40/1000</f>
        <v>2.7956297075229893E-2</v>
      </c>
      <c r="U2733" s="21">
        <f t="shared" ref="U2733:U2736" si="3511">(L2733+N2733)</f>
        <v>1.600055932821026</v>
      </c>
    </row>
    <row r="2734" spans="1:21" ht="16" hidden="1" thickBot="1" x14ac:dyDescent="0.25">
      <c r="A2734" s="49">
        <v>2017</v>
      </c>
      <c r="B2734" s="15" t="s">
        <v>53</v>
      </c>
      <c r="C2734" s="16" t="s">
        <v>22</v>
      </c>
      <c r="D2734" s="16" t="str">
        <f>A2734&amp;"_"&amp;B2734&amp;"_"&amp;C2734</f>
        <v>2017_2017 Sample Plot # 11_Avi</v>
      </c>
      <c r="E2734" s="17">
        <v>1.4</v>
      </c>
      <c r="F2734" s="17">
        <f t="shared" si="3449"/>
        <v>1.34</v>
      </c>
      <c r="G2734" s="18">
        <v>134</v>
      </c>
      <c r="H2734" s="19">
        <f t="shared" si="3453"/>
        <v>0.83</v>
      </c>
      <c r="I2734" s="20">
        <f t="shared" si="3450"/>
        <v>83</v>
      </c>
      <c r="J2734" s="19">
        <v>260.786</v>
      </c>
      <c r="K2734" s="19">
        <f t="shared" si="3501"/>
        <v>2.6827117684798146E-2</v>
      </c>
      <c r="L2734" s="19">
        <f t="shared" si="3502"/>
        <v>1.0637194924742182</v>
      </c>
      <c r="M2734" s="19">
        <f t="shared" si="3503"/>
        <v>4.2548779698968732E-2</v>
      </c>
      <c r="N2734" s="19">
        <f t="shared" si="3504"/>
        <v>0.98181309155370344</v>
      </c>
      <c r="O2734" s="19">
        <f t="shared" si="3505"/>
        <v>3.9272523662148139E-2</v>
      </c>
      <c r="P2734" s="19">
        <f t="shared" si="3506"/>
        <v>8.1821303361116871E-2</v>
      </c>
      <c r="Q2734" s="19">
        <f t="shared" si="3507"/>
        <v>0.5105853563876247</v>
      </c>
      <c r="R2734" s="19">
        <f t="shared" si="3508"/>
        <v>0.38290710570594433</v>
      </c>
      <c r="S2734" s="19">
        <f t="shared" si="3509"/>
        <v>0.89349246209356903</v>
      </c>
      <c r="T2734" s="19">
        <f t="shared" si="3510"/>
        <v>3.5739698483742761E-2</v>
      </c>
      <c r="U2734" s="21">
        <f t="shared" si="3511"/>
        <v>2.0455325840279217</v>
      </c>
    </row>
    <row r="2735" spans="1:21" ht="16" hidden="1" thickBot="1" x14ac:dyDescent="0.25">
      <c r="A2735" s="49">
        <v>2017</v>
      </c>
      <c r="B2735" s="15" t="s">
        <v>53</v>
      </c>
      <c r="C2735" s="16" t="s">
        <v>22</v>
      </c>
      <c r="D2735" s="16" t="str">
        <f>A2735&amp;"_"&amp;B2735&amp;"_"&amp;C2735</f>
        <v>2017_2017 Sample Plot # 11_Avi</v>
      </c>
      <c r="E2735" s="17">
        <v>1.2</v>
      </c>
      <c r="F2735" s="17">
        <f t="shared" si="3449"/>
        <v>1.42</v>
      </c>
      <c r="G2735" s="18">
        <v>142</v>
      </c>
      <c r="H2735" s="19">
        <f t="shared" si="3453"/>
        <v>0.42</v>
      </c>
      <c r="I2735" s="20">
        <f t="shared" si="3450"/>
        <v>42</v>
      </c>
      <c r="J2735" s="19">
        <v>131.964</v>
      </c>
      <c r="K2735" s="19">
        <f t="shared" si="3501"/>
        <v>-0.60624651854849287</v>
      </c>
      <c r="L2735" s="19">
        <f t="shared" si="3502"/>
        <v>0.24760161977537998</v>
      </c>
      <c r="M2735" s="19">
        <f t="shared" si="3503"/>
        <v>9.9040647910151984E-3</v>
      </c>
      <c r="N2735" s="19">
        <f t="shared" si="3504"/>
        <v>0.22853629505267573</v>
      </c>
      <c r="O2735" s="19">
        <f t="shared" si="3505"/>
        <v>9.1414518021070302E-3</v>
      </c>
      <c r="P2735" s="19">
        <f t="shared" si="3506"/>
        <v>1.904551659312223E-2</v>
      </c>
      <c r="Q2735" s="19">
        <f t="shared" si="3507"/>
        <v>0.11884877749218238</v>
      </c>
      <c r="R2735" s="19">
        <f t="shared" si="3508"/>
        <v>8.9129155070543531E-2</v>
      </c>
      <c r="S2735" s="19">
        <f t="shared" si="3509"/>
        <v>0.2079779325627259</v>
      </c>
      <c r="T2735" s="19">
        <f t="shared" si="3510"/>
        <v>8.3191173025090343E-3</v>
      </c>
      <c r="U2735" s="21">
        <f t="shared" si="3511"/>
        <v>0.47613791482805568</v>
      </c>
    </row>
    <row r="2736" spans="1:21" ht="16" hidden="1" thickBot="1" x14ac:dyDescent="0.25">
      <c r="A2736" s="49">
        <v>2017</v>
      </c>
      <c r="B2736" s="15" t="s">
        <v>53</v>
      </c>
      <c r="C2736" s="16" t="s">
        <v>22</v>
      </c>
      <c r="D2736" s="16" t="str">
        <f>A2736&amp;"_"&amp;B2736&amp;"_"&amp;C2736</f>
        <v>2017_2017 Sample Plot # 11_Avi</v>
      </c>
      <c r="E2736" s="17">
        <v>1.2</v>
      </c>
      <c r="F2736" s="17">
        <f t="shared" si="3449"/>
        <v>1.28</v>
      </c>
      <c r="G2736" s="18">
        <v>128</v>
      </c>
      <c r="H2736" s="19">
        <f t="shared" si="3453"/>
        <v>0.82</v>
      </c>
      <c r="I2736" s="20">
        <f t="shared" si="3450"/>
        <v>82</v>
      </c>
      <c r="J2736" s="19">
        <v>257.64400000000001</v>
      </c>
      <c r="K2736" s="19">
        <f t="shared" si="3501"/>
        <v>1.5561644101153654E-2</v>
      </c>
      <c r="L2736" s="19">
        <f t="shared" si="3502"/>
        <v>1.0364817130219359</v>
      </c>
      <c r="M2736" s="19">
        <f t="shared" si="3503"/>
        <v>4.1459268520877439E-2</v>
      </c>
      <c r="N2736" s="19">
        <f t="shared" si="3504"/>
        <v>0.95667262111924689</v>
      </c>
      <c r="O2736" s="19">
        <f t="shared" si="3505"/>
        <v>3.8266904844769876E-2</v>
      </c>
      <c r="P2736" s="19">
        <f t="shared" si="3506"/>
        <v>7.9726173365647315E-2</v>
      </c>
      <c r="Q2736" s="19">
        <f t="shared" si="3507"/>
        <v>0.49751122225052924</v>
      </c>
      <c r="R2736" s="19">
        <f t="shared" si="3508"/>
        <v>0.3731023222365063</v>
      </c>
      <c r="S2736" s="19">
        <f t="shared" si="3509"/>
        <v>0.87061354448703554</v>
      </c>
      <c r="T2736" s="19">
        <f t="shared" si="3510"/>
        <v>3.4824541779481424E-2</v>
      </c>
      <c r="U2736" s="21">
        <f t="shared" si="3511"/>
        <v>1.9931543341411828</v>
      </c>
    </row>
    <row r="2737" spans="1:21" ht="16" hidden="1" thickBot="1" x14ac:dyDescent="0.25">
      <c r="A2737" s="49"/>
      <c r="B2737" s="15"/>
      <c r="C2737" s="16"/>
      <c r="D2737" s="16"/>
      <c r="E2737" s="17"/>
      <c r="F2737" s="17"/>
      <c r="G2737" s="18"/>
      <c r="H2737" s="19"/>
      <c r="I2737" s="20"/>
      <c r="J2737" s="19"/>
      <c r="K2737" s="19"/>
      <c r="L2737" s="19"/>
      <c r="M2737" s="19"/>
      <c r="N2737" s="19"/>
      <c r="O2737" s="19"/>
      <c r="P2737" s="19"/>
      <c r="Q2737" s="19"/>
      <c r="R2737" s="19"/>
      <c r="S2737" s="19"/>
      <c r="T2737" s="19"/>
      <c r="U2737" s="21"/>
    </row>
    <row r="2738" spans="1:21" ht="16" hidden="1" thickBot="1" x14ac:dyDescent="0.25">
      <c r="A2738" s="49">
        <v>2017</v>
      </c>
      <c r="B2738" s="15" t="s">
        <v>53</v>
      </c>
      <c r="C2738" s="16" t="s">
        <v>22</v>
      </c>
      <c r="D2738" s="16" t="str">
        <f>A2738&amp;"_"&amp;B2738&amp;"_"&amp;C2738</f>
        <v>2017_2017 Sample Plot # 11_Avi</v>
      </c>
      <c r="E2738" s="17">
        <v>1.2</v>
      </c>
      <c r="F2738" s="17">
        <f t="shared" si="3449"/>
        <v>1.43</v>
      </c>
      <c r="G2738" s="18">
        <v>143</v>
      </c>
      <c r="H2738" s="19">
        <f t="shared" si="3453"/>
        <v>0.52999999999999992</v>
      </c>
      <c r="I2738" s="20">
        <f t="shared" si="3450"/>
        <v>52.999999999999993</v>
      </c>
      <c r="J2738" s="19">
        <v>166.52599999999998</v>
      </c>
      <c r="K2738" s="19">
        <f t="shared" ref="K2738:K2739" si="3512">2.14*(LOG(H2738,10))+0.2</f>
        <v>-0.39004963905431161</v>
      </c>
      <c r="L2738" s="19">
        <f t="shared" ref="L2738:L2739" si="3513">10^K2738</f>
        <v>0.40733371765436388</v>
      </c>
      <c r="M2738" s="19">
        <f t="shared" ref="M2738:M2739" si="3514">L2738*40/1000</f>
        <v>1.6293348706174555E-2</v>
      </c>
      <c r="N2738" s="19">
        <f t="shared" ref="N2738:N2739" si="3515">0.923*L2738</f>
        <v>0.3759690213949779</v>
      </c>
      <c r="O2738" s="19">
        <f t="shared" ref="O2738:O2739" si="3516">N2738*40/1000</f>
        <v>1.5038760855799116E-2</v>
      </c>
      <c r="P2738" s="19">
        <f t="shared" ref="P2738:P2739" si="3517">M2738+O2738</f>
        <v>3.1332109561973673E-2</v>
      </c>
      <c r="Q2738" s="19">
        <f t="shared" ref="Q2738:Q2739" si="3518">L2738*0.48</f>
        <v>0.19552018447409467</v>
      </c>
      <c r="R2738" s="19">
        <f t="shared" ref="R2738:R2739" si="3519">N2738*0.39</f>
        <v>0.14662791834404137</v>
      </c>
      <c r="S2738" s="19">
        <f t="shared" ref="S2738:S2739" si="3520">R2738+Q2738</f>
        <v>0.34214810281813601</v>
      </c>
      <c r="T2738" s="19">
        <f t="shared" ref="T2738:T2739" si="3521">S2738*40/1000</f>
        <v>1.3685924112725442E-2</v>
      </c>
      <c r="U2738" s="21">
        <f t="shared" ref="U2738:U2739" si="3522">(L2738+N2738)</f>
        <v>0.78330273904934178</v>
      </c>
    </row>
    <row r="2739" spans="1:21" ht="16" hidden="1" thickBot="1" x14ac:dyDescent="0.25">
      <c r="A2739" s="49">
        <v>2017</v>
      </c>
      <c r="B2739" s="15" t="s">
        <v>53</v>
      </c>
      <c r="C2739" s="16" t="s">
        <v>22</v>
      </c>
      <c r="D2739" s="16" t="str">
        <f>A2739&amp;"_"&amp;B2739&amp;"_"&amp;C2739</f>
        <v>2017_2017 Sample Plot # 11_Avi</v>
      </c>
      <c r="E2739" s="17">
        <v>4.5999999999999996</v>
      </c>
      <c r="F2739" s="17">
        <f t="shared" si="3449"/>
        <v>0.8</v>
      </c>
      <c r="G2739" s="18">
        <v>80</v>
      </c>
      <c r="H2739" s="19">
        <f t="shared" si="3453"/>
        <v>0.56999999999999995</v>
      </c>
      <c r="I2739" s="20">
        <f t="shared" si="3450"/>
        <v>57</v>
      </c>
      <c r="J2739" s="19">
        <v>179.09399999999999</v>
      </c>
      <c r="K2739" s="19">
        <f t="shared" si="3512"/>
        <v>-0.32242780886086847</v>
      </c>
      <c r="L2739" s="19">
        <f t="shared" si="3513"/>
        <v>0.47596190177119119</v>
      </c>
      <c r="M2739" s="19">
        <f t="shared" si="3514"/>
        <v>1.9038476070847646E-2</v>
      </c>
      <c r="N2739" s="19">
        <f t="shared" si="3515"/>
        <v>0.43931283533480947</v>
      </c>
      <c r="O2739" s="19">
        <f t="shared" si="3516"/>
        <v>1.7572513413392377E-2</v>
      </c>
      <c r="P2739" s="19">
        <f t="shared" si="3517"/>
        <v>3.661098948424002E-2</v>
      </c>
      <c r="Q2739" s="19">
        <f t="shared" si="3518"/>
        <v>0.22846171285017175</v>
      </c>
      <c r="R2739" s="19">
        <f t="shared" si="3519"/>
        <v>0.1713320057805757</v>
      </c>
      <c r="S2739" s="19">
        <f t="shared" si="3520"/>
        <v>0.39979371863074742</v>
      </c>
      <c r="T2739" s="19">
        <f t="shared" si="3521"/>
        <v>1.5991748745229895E-2</v>
      </c>
      <c r="U2739" s="21">
        <f t="shared" si="3522"/>
        <v>0.9152747371060006</v>
      </c>
    </row>
    <row r="2740" spans="1:21" ht="16" hidden="1" thickBot="1" x14ac:dyDescent="0.25">
      <c r="A2740" s="49"/>
      <c r="B2740" s="15"/>
      <c r="C2740" s="16"/>
      <c r="D2740" s="16"/>
      <c r="E2740" s="17"/>
      <c r="F2740" s="17"/>
      <c r="G2740" s="18"/>
      <c r="H2740" s="19"/>
      <c r="I2740" s="20"/>
      <c r="J2740" s="19"/>
      <c r="K2740" s="19"/>
      <c r="L2740" s="19"/>
      <c r="M2740" s="19"/>
      <c r="N2740" s="19"/>
      <c r="O2740" s="19"/>
      <c r="P2740" s="19"/>
      <c r="Q2740" s="19"/>
      <c r="R2740" s="19"/>
      <c r="S2740" s="19"/>
      <c r="T2740" s="19"/>
      <c r="U2740" s="21"/>
    </row>
    <row r="2741" spans="1:21" ht="16" hidden="1" thickBot="1" x14ac:dyDescent="0.25">
      <c r="A2741" s="49">
        <v>2017</v>
      </c>
      <c r="B2741" s="15" t="s">
        <v>53</v>
      </c>
      <c r="C2741" s="16" t="s">
        <v>22</v>
      </c>
      <c r="D2741" s="16" t="str">
        <f>A2741&amp;"_"&amp;B2741&amp;"_"&amp;C2741</f>
        <v>2017_2017 Sample Plot # 11_Avi</v>
      </c>
      <c r="E2741" s="17">
        <v>1.7</v>
      </c>
      <c r="F2741" s="17">
        <f t="shared" si="3449"/>
        <v>0.86</v>
      </c>
      <c r="G2741" s="18">
        <v>86</v>
      </c>
      <c r="H2741" s="19">
        <f t="shared" si="3453"/>
        <v>0.74</v>
      </c>
      <c r="I2741" s="20">
        <f t="shared" si="3450"/>
        <v>74</v>
      </c>
      <c r="J2741" s="19">
        <v>232.50799999999998</v>
      </c>
      <c r="K2741" s="19">
        <f t="shared" ref="K2741:K2742" si="3523">2.14*(LOG(H2741,10))+0.2</f>
        <v>-7.9844119775710931E-2</v>
      </c>
      <c r="L2741" s="19">
        <f t="shared" ref="L2741:L2742" si="3524">10^K2741</f>
        <v>0.83206236756163587</v>
      </c>
      <c r="M2741" s="19">
        <f t="shared" ref="M2741:M2746" si="3525">L2741*40/1000</f>
        <v>3.3282494702465436E-2</v>
      </c>
      <c r="N2741" s="19">
        <f t="shared" ref="N2741:N2742" si="3526">0.923*L2741</f>
        <v>0.76799356525939</v>
      </c>
      <c r="O2741" s="19">
        <f t="shared" ref="O2741:O2746" si="3527">N2741*40/1000</f>
        <v>3.0719742610375602E-2</v>
      </c>
      <c r="P2741" s="19">
        <f t="shared" ref="P2741:P2746" si="3528">M2741+O2741</f>
        <v>6.4002237312841034E-2</v>
      </c>
      <c r="Q2741" s="19">
        <f t="shared" ref="Q2741:Q2746" si="3529">L2741*0.48</f>
        <v>0.3993899364295852</v>
      </c>
      <c r="R2741" s="19">
        <f t="shared" ref="R2741:R2746" si="3530">N2741*0.39</f>
        <v>0.29951749045116211</v>
      </c>
      <c r="S2741" s="19">
        <f t="shared" ref="S2741:S2746" si="3531">R2741+Q2741</f>
        <v>0.69890742688074736</v>
      </c>
      <c r="T2741" s="19">
        <f t="shared" ref="T2741:T2746" si="3532">S2741*40/1000</f>
        <v>2.7956297075229893E-2</v>
      </c>
      <c r="U2741" s="21">
        <f t="shared" ref="U2741:U2746" si="3533">(L2741+N2741)</f>
        <v>1.600055932821026</v>
      </c>
    </row>
    <row r="2742" spans="1:21" ht="16" hidden="1" thickBot="1" x14ac:dyDescent="0.25">
      <c r="A2742" s="49">
        <v>2017</v>
      </c>
      <c r="B2742" s="15" t="s">
        <v>53</v>
      </c>
      <c r="C2742" s="16" t="s">
        <v>22</v>
      </c>
      <c r="D2742" s="16" t="str">
        <f>A2742&amp;"_"&amp;B2742&amp;"_"&amp;C2742</f>
        <v>2017_2017 Sample Plot # 11_Avi</v>
      </c>
      <c r="E2742" s="17">
        <v>4.7</v>
      </c>
      <c r="F2742" s="17">
        <f t="shared" si="3449"/>
        <v>1.64</v>
      </c>
      <c r="G2742" s="18">
        <v>164</v>
      </c>
      <c r="H2742" s="19">
        <f t="shared" si="3453"/>
        <v>0.93000000000000016</v>
      </c>
      <c r="I2742" s="20">
        <f t="shared" si="3450"/>
        <v>93.000000000000014</v>
      </c>
      <c r="J2742" s="19">
        <v>292.20600000000002</v>
      </c>
      <c r="K2742" s="19">
        <f t="shared" si="3523"/>
        <v>0.13255350990542131</v>
      </c>
      <c r="L2742" s="19">
        <f t="shared" si="3524"/>
        <v>1.3569177073382628</v>
      </c>
      <c r="M2742" s="19">
        <f t="shared" si="3525"/>
        <v>5.4276708293530512E-2</v>
      </c>
      <c r="N2742" s="19">
        <f t="shared" si="3526"/>
        <v>1.2524350438732166</v>
      </c>
      <c r="O2742" s="19">
        <f t="shared" si="3527"/>
        <v>5.0097401754928661E-2</v>
      </c>
      <c r="P2742" s="19">
        <f t="shared" si="3528"/>
        <v>0.10437411004845917</v>
      </c>
      <c r="Q2742" s="19">
        <f t="shared" si="3529"/>
        <v>0.65132049952236615</v>
      </c>
      <c r="R2742" s="19">
        <f t="shared" si="3530"/>
        <v>0.48844966711055449</v>
      </c>
      <c r="S2742" s="19">
        <f t="shared" si="3531"/>
        <v>1.1397701666329207</v>
      </c>
      <c r="T2742" s="19">
        <f t="shared" si="3532"/>
        <v>4.5590806665316834E-2</v>
      </c>
      <c r="U2742" s="21">
        <f t="shared" si="3533"/>
        <v>2.6093527512114791</v>
      </c>
    </row>
    <row r="2743" spans="1:21" ht="16" hidden="1" thickBot="1" x14ac:dyDescent="0.25">
      <c r="A2743" s="49"/>
      <c r="B2743" s="15"/>
      <c r="C2743" s="16"/>
      <c r="D2743" s="16"/>
      <c r="E2743" s="17"/>
      <c r="F2743" s="17"/>
      <c r="G2743" s="18"/>
      <c r="H2743" s="19"/>
      <c r="I2743" s="20"/>
      <c r="J2743" s="19"/>
      <c r="K2743" s="19"/>
      <c r="L2743" s="19"/>
      <c r="M2743" s="19"/>
      <c r="N2743" s="19"/>
      <c r="O2743" s="19"/>
      <c r="P2743" s="19"/>
      <c r="Q2743" s="19"/>
      <c r="R2743" s="19"/>
      <c r="S2743" s="19"/>
      <c r="T2743" s="19"/>
      <c r="U2743" s="21"/>
    </row>
    <row r="2744" spans="1:21" ht="16" hidden="1" thickBot="1" x14ac:dyDescent="0.25">
      <c r="A2744" s="49"/>
      <c r="B2744" s="15"/>
      <c r="C2744" s="16"/>
      <c r="D2744" s="16"/>
      <c r="E2744" s="17"/>
      <c r="F2744" s="17"/>
      <c r="G2744" s="18"/>
      <c r="H2744" s="19"/>
      <c r="I2744" s="20"/>
      <c r="J2744" s="19"/>
      <c r="K2744" s="19"/>
      <c r="L2744" s="19"/>
      <c r="M2744" s="19"/>
      <c r="N2744" s="19"/>
      <c r="O2744" s="19"/>
      <c r="P2744" s="19"/>
      <c r="Q2744" s="19"/>
      <c r="R2744" s="19"/>
      <c r="S2744" s="19"/>
      <c r="T2744" s="19"/>
      <c r="U2744" s="21"/>
    </row>
    <row r="2745" spans="1:21" ht="16" hidden="1" thickBot="1" x14ac:dyDescent="0.25">
      <c r="A2745" s="49">
        <v>2017</v>
      </c>
      <c r="B2745" s="15" t="s">
        <v>53</v>
      </c>
      <c r="C2745" s="16" t="s">
        <v>22</v>
      </c>
      <c r="D2745" s="16" t="str">
        <f>A2745&amp;"_"&amp;B2745&amp;"_"&amp;C2745</f>
        <v>2017_2017 Sample Plot # 11_Avi</v>
      </c>
      <c r="E2745" s="17">
        <v>1.7</v>
      </c>
      <c r="F2745" s="17">
        <f t="shared" si="3449"/>
        <v>0.92</v>
      </c>
      <c r="G2745" s="18">
        <v>92</v>
      </c>
      <c r="H2745" s="19">
        <f t="shared" si="3453"/>
        <v>1.35</v>
      </c>
      <c r="I2745" s="20">
        <f t="shared" si="3450"/>
        <v>135</v>
      </c>
      <c r="J2745" s="19">
        <v>424.16999999999996</v>
      </c>
      <c r="K2745" s="19">
        <f t="shared" ref="K2745:K2746" si="3534">2.14*(LOG(H2745,10))+0.2</f>
        <v>0.47891426457931313</v>
      </c>
      <c r="L2745" s="19">
        <f t="shared" ref="L2745:L2746" si="3535">10^K2745</f>
        <v>3.0124112760291726</v>
      </c>
      <c r="M2745" s="19">
        <f t="shared" si="3525"/>
        <v>0.12049645104116691</v>
      </c>
      <c r="N2745" s="19">
        <f t="shared" ref="N2745:N2746" si="3536">0.923*L2745</f>
        <v>2.7804556077749263</v>
      </c>
      <c r="O2745" s="19">
        <f t="shared" si="3527"/>
        <v>0.11121822431099704</v>
      </c>
      <c r="P2745" s="19">
        <f t="shared" si="3528"/>
        <v>0.23171467535216395</v>
      </c>
      <c r="Q2745" s="19">
        <f t="shared" si="3529"/>
        <v>1.4459574124940029</v>
      </c>
      <c r="R2745" s="19">
        <f t="shared" si="3530"/>
        <v>1.0843776870322213</v>
      </c>
      <c r="S2745" s="19">
        <f t="shared" si="3531"/>
        <v>2.5303350995262242</v>
      </c>
      <c r="T2745" s="19">
        <f t="shared" si="3532"/>
        <v>0.10121340398104897</v>
      </c>
      <c r="U2745" s="21">
        <f t="shared" si="3533"/>
        <v>5.7928668838040984</v>
      </c>
    </row>
    <row r="2746" spans="1:21" ht="16" hidden="1" thickBot="1" x14ac:dyDescent="0.25">
      <c r="A2746" s="49">
        <v>2017</v>
      </c>
      <c r="B2746" s="15" t="s">
        <v>53</v>
      </c>
      <c r="C2746" s="16" t="s">
        <v>22</v>
      </c>
      <c r="D2746" s="16" t="str">
        <f>A2746&amp;"_"&amp;B2746&amp;"_"&amp;C2746</f>
        <v>2017_2017 Sample Plot # 11_Avi</v>
      </c>
      <c r="E2746" s="17">
        <v>1.4</v>
      </c>
      <c r="F2746" s="17">
        <f t="shared" si="3449"/>
        <v>1.04</v>
      </c>
      <c r="G2746" s="18">
        <v>104</v>
      </c>
      <c r="H2746" s="19">
        <f t="shared" si="3453"/>
        <v>0.91999999999999982</v>
      </c>
      <c r="I2746" s="20">
        <f t="shared" si="3450"/>
        <v>91.999999999999986</v>
      </c>
      <c r="J2746" s="19">
        <v>289.06399999999996</v>
      </c>
      <c r="K2746" s="19">
        <f t="shared" si="3534"/>
        <v>0.12250595051948811</v>
      </c>
      <c r="L2746" s="19">
        <f t="shared" si="3535"/>
        <v>1.325885284356042</v>
      </c>
      <c r="M2746" s="19">
        <f t="shared" si="3525"/>
        <v>5.3035411374241684E-2</v>
      </c>
      <c r="N2746" s="19">
        <f t="shared" si="3536"/>
        <v>1.2237921174606268</v>
      </c>
      <c r="O2746" s="19">
        <f t="shared" si="3527"/>
        <v>4.895168469842507E-2</v>
      </c>
      <c r="P2746" s="19">
        <f t="shared" si="3528"/>
        <v>0.10198709607266676</v>
      </c>
      <c r="Q2746" s="19">
        <f t="shared" si="3529"/>
        <v>0.63642493649090015</v>
      </c>
      <c r="R2746" s="19">
        <f t="shared" si="3530"/>
        <v>0.47727892580964448</v>
      </c>
      <c r="S2746" s="19">
        <f t="shared" si="3531"/>
        <v>1.1137038623005446</v>
      </c>
      <c r="T2746" s="19">
        <f t="shared" si="3532"/>
        <v>4.4548154492021784E-2</v>
      </c>
      <c r="U2746" s="21">
        <f t="shared" si="3533"/>
        <v>2.5496774018166688</v>
      </c>
    </row>
    <row r="2747" spans="1:21" ht="16" hidden="1" thickBot="1" x14ac:dyDescent="0.25">
      <c r="A2747" s="49"/>
      <c r="B2747" s="15"/>
      <c r="C2747" s="16"/>
      <c r="D2747" s="16"/>
      <c r="E2747" s="17"/>
      <c r="F2747" s="17"/>
      <c r="G2747" s="18"/>
      <c r="H2747" s="19"/>
      <c r="I2747" s="20"/>
      <c r="J2747" s="19"/>
      <c r="K2747" s="19"/>
      <c r="L2747" s="19"/>
      <c r="M2747" s="19"/>
      <c r="N2747" s="19"/>
      <c r="O2747" s="19"/>
      <c r="P2747" s="19"/>
      <c r="Q2747" s="19"/>
      <c r="R2747" s="19"/>
      <c r="S2747" s="19"/>
      <c r="T2747" s="19"/>
      <c r="U2747" s="21"/>
    </row>
    <row r="2748" spans="1:21" ht="16" hidden="1" thickBot="1" x14ac:dyDescent="0.25">
      <c r="A2748" s="49">
        <v>2017</v>
      </c>
      <c r="B2748" s="15" t="s">
        <v>53</v>
      </c>
      <c r="C2748" s="16" t="s">
        <v>22</v>
      </c>
      <c r="D2748" s="16" t="str">
        <f>A2748&amp;"_"&amp;B2748&amp;"_"&amp;C2748</f>
        <v>2017_2017 Sample Plot # 11_Avi</v>
      </c>
      <c r="E2748" s="17">
        <v>2.7</v>
      </c>
      <c r="F2748" s="17">
        <f t="shared" si="3449"/>
        <v>1.1399999999999999</v>
      </c>
      <c r="G2748" s="18">
        <v>114</v>
      </c>
      <c r="H2748" s="19">
        <f t="shared" si="3453"/>
        <v>0.62</v>
      </c>
      <c r="I2748" s="20">
        <f t="shared" si="3450"/>
        <v>62</v>
      </c>
      <c r="J2748" s="19">
        <v>194.804</v>
      </c>
      <c r="K2748" s="19">
        <f>2.14*(LOG(H2748,10))+0.2</f>
        <v>-0.24428178447373666</v>
      </c>
      <c r="L2748" s="19">
        <f t="shared" ref="L2748" si="3537">10^K2748</f>
        <v>0.56979445102921722</v>
      </c>
      <c r="M2748" s="19">
        <f t="shared" ref="M2748:M2753" si="3538">L2748*40/1000</f>
        <v>2.2791778041168692E-2</v>
      </c>
      <c r="N2748" s="19">
        <f t="shared" ref="N2748" si="3539">0.923*L2748</f>
        <v>0.52592027829996757</v>
      </c>
      <c r="O2748" s="19">
        <f t="shared" ref="O2748:O2753" si="3540">N2748*40/1000</f>
        <v>2.1036811131998703E-2</v>
      </c>
      <c r="P2748" s="19">
        <f t="shared" ref="P2748:P2753" si="3541">M2748+O2748</f>
        <v>4.3828589173167398E-2</v>
      </c>
      <c r="Q2748" s="19">
        <f t="shared" ref="Q2748:Q2753" si="3542">L2748*0.48</f>
        <v>0.27350133649402425</v>
      </c>
      <c r="R2748" s="19">
        <f t="shared" ref="R2748:R2753" si="3543">N2748*0.39</f>
        <v>0.20510890853698735</v>
      </c>
      <c r="S2748" s="19">
        <f t="shared" ref="S2748:S2753" si="3544">R2748+Q2748</f>
        <v>0.47861024503101157</v>
      </c>
      <c r="T2748" s="19">
        <f t="shared" ref="T2748:T2753" si="3545">S2748*40/1000</f>
        <v>1.9144409801240464E-2</v>
      </c>
      <c r="U2748" s="21">
        <f t="shared" ref="U2748:U2753" si="3546">(L2748+N2748)</f>
        <v>1.0957147293291847</v>
      </c>
    </row>
    <row r="2749" spans="1:21" ht="16" hidden="1" thickBot="1" x14ac:dyDescent="0.25">
      <c r="A2749" s="49"/>
      <c r="B2749" s="15"/>
      <c r="C2749" s="16"/>
      <c r="D2749" s="16"/>
      <c r="E2749" s="17"/>
      <c r="F2749" s="17"/>
      <c r="G2749" s="18"/>
      <c r="H2749" s="19"/>
      <c r="I2749" s="20"/>
      <c r="J2749" s="19"/>
      <c r="K2749" s="19"/>
      <c r="L2749" s="19"/>
      <c r="M2749" s="19"/>
      <c r="N2749" s="19"/>
      <c r="O2749" s="19"/>
      <c r="P2749" s="19"/>
      <c r="Q2749" s="19"/>
      <c r="R2749" s="19"/>
      <c r="S2749" s="19"/>
      <c r="T2749" s="19"/>
      <c r="U2749" s="21"/>
    </row>
    <row r="2750" spans="1:21" ht="16" hidden="1" thickBot="1" x14ac:dyDescent="0.25">
      <c r="A2750" s="49"/>
      <c r="B2750" s="15"/>
      <c r="C2750" s="16"/>
      <c r="D2750" s="16"/>
      <c r="E2750" s="17"/>
      <c r="F2750" s="17"/>
      <c r="G2750" s="18"/>
      <c r="H2750" s="19"/>
      <c r="I2750" s="20"/>
      <c r="J2750" s="19"/>
      <c r="K2750" s="19"/>
      <c r="L2750" s="19"/>
      <c r="M2750" s="19"/>
      <c r="N2750" s="19"/>
      <c r="O2750" s="19"/>
      <c r="P2750" s="19"/>
      <c r="Q2750" s="19"/>
      <c r="R2750" s="19"/>
      <c r="S2750" s="19"/>
      <c r="T2750" s="19"/>
      <c r="U2750" s="21"/>
    </row>
    <row r="2751" spans="1:21" ht="16" hidden="1" thickBot="1" x14ac:dyDescent="0.25">
      <c r="A2751" s="49">
        <v>2017</v>
      </c>
      <c r="B2751" s="15" t="s">
        <v>53</v>
      </c>
      <c r="C2751" s="16" t="s">
        <v>22</v>
      </c>
      <c r="D2751" s="16" t="str">
        <f>A2751&amp;"_"&amp;B2751&amp;"_"&amp;C2751</f>
        <v>2017_2017 Sample Plot # 11_Avi</v>
      </c>
      <c r="E2751" s="17">
        <v>1.7</v>
      </c>
      <c r="F2751" s="17">
        <f t="shared" si="3449"/>
        <v>0.18</v>
      </c>
      <c r="G2751" s="18">
        <v>18</v>
      </c>
      <c r="H2751" s="19">
        <f t="shared" si="3453"/>
        <v>1.43</v>
      </c>
      <c r="I2751" s="20">
        <f t="shared" si="3450"/>
        <v>143</v>
      </c>
      <c r="J2751" s="19">
        <v>449.30599999999998</v>
      </c>
      <c r="K2751" s="19">
        <f t="shared" ref="K2751:K2753" si="3547">2.14*(LOG(H2751,10))+0.2</f>
        <v>0.53241912017523219</v>
      </c>
      <c r="L2751" s="19">
        <f t="shared" ref="L2751:L2753" si="3548">10^K2751</f>
        <v>3.407368625524855</v>
      </c>
      <c r="M2751" s="19">
        <f t="shared" si="3538"/>
        <v>0.13629474502099417</v>
      </c>
      <c r="N2751" s="19">
        <f t="shared" ref="N2751:N2753" si="3549">0.923*L2751</f>
        <v>3.1450012413594415</v>
      </c>
      <c r="O2751" s="19">
        <f t="shared" si="3540"/>
        <v>0.12580004965437766</v>
      </c>
      <c r="P2751" s="19">
        <f t="shared" si="3541"/>
        <v>0.26209479467537183</v>
      </c>
      <c r="Q2751" s="19">
        <f t="shared" si="3542"/>
        <v>1.6355369402519304</v>
      </c>
      <c r="R2751" s="19">
        <f t="shared" si="3543"/>
        <v>1.2265504841301822</v>
      </c>
      <c r="S2751" s="19">
        <f t="shared" si="3544"/>
        <v>2.8620874243821124</v>
      </c>
      <c r="T2751" s="19">
        <f t="shared" si="3545"/>
        <v>0.1144834969752845</v>
      </c>
      <c r="U2751" s="21">
        <f t="shared" si="3546"/>
        <v>6.5523698668842965</v>
      </c>
    </row>
    <row r="2752" spans="1:21" ht="16" hidden="1" thickBot="1" x14ac:dyDescent="0.25">
      <c r="A2752" s="49">
        <v>2017</v>
      </c>
      <c r="B2752" s="15" t="s">
        <v>53</v>
      </c>
      <c r="C2752" s="16" t="s">
        <v>22</v>
      </c>
      <c r="D2752" s="16" t="str">
        <f>A2752&amp;"_"&amp;B2752&amp;"_"&amp;C2752</f>
        <v>2017_2017 Sample Plot # 11_Avi</v>
      </c>
      <c r="E2752" s="17">
        <v>2.1</v>
      </c>
      <c r="F2752" s="17">
        <f t="shared" si="3449"/>
        <v>1.64</v>
      </c>
      <c r="G2752" s="18">
        <v>164</v>
      </c>
      <c r="H2752" s="19">
        <f t="shared" si="3453"/>
        <v>1.05</v>
      </c>
      <c r="I2752" s="20">
        <f t="shared" si="3450"/>
        <v>105</v>
      </c>
      <c r="J2752" s="19">
        <v>329.90999999999997</v>
      </c>
      <c r="K2752" s="19">
        <f t="shared" si="3547"/>
        <v>0.24534510000966753</v>
      </c>
      <c r="L2752" s="19">
        <f t="shared" si="3548"/>
        <v>1.7593210541239124</v>
      </c>
      <c r="M2752" s="19">
        <f t="shared" si="3538"/>
        <v>7.0372842164956498E-2</v>
      </c>
      <c r="N2752" s="19">
        <f t="shared" si="3549"/>
        <v>1.6238533329563711</v>
      </c>
      <c r="O2752" s="19">
        <f t="shared" si="3540"/>
        <v>6.495413331825485E-2</v>
      </c>
      <c r="P2752" s="19">
        <f t="shared" si="3541"/>
        <v>0.13532697548321135</v>
      </c>
      <c r="Q2752" s="19">
        <f t="shared" si="3542"/>
        <v>0.84447410597947792</v>
      </c>
      <c r="R2752" s="19">
        <f t="shared" si="3543"/>
        <v>0.63330279985298477</v>
      </c>
      <c r="S2752" s="19">
        <f t="shared" si="3544"/>
        <v>1.4777769058324628</v>
      </c>
      <c r="T2752" s="19">
        <f t="shared" si="3545"/>
        <v>5.9111076233298511E-2</v>
      </c>
      <c r="U2752" s="21">
        <f t="shared" si="3546"/>
        <v>3.3831743870802837</v>
      </c>
    </row>
    <row r="2753" spans="1:21" ht="16" hidden="1" thickBot="1" x14ac:dyDescent="0.25">
      <c r="A2753" s="49">
        <v>2017</v>
      </c>
      <c r="B2753" s="15" t="s">
        <v>53</v>
      </c>
      <c r="C2753" s="16" t="s">
        <v>22</v>
      </c>
      <c r="D2753" s="16" t="str">
        <f>A2753&amp;"_"&amp;B2753&amp;"_"&amp;C2753</f>
        <v>2017_2017 Sample Plot # 11_Avi</v>
      </c>
      <c r="E2753" s="17">
        <v>2.9</v>
      </c>
      <c r="F2753" s="17">
        <f t="shared" si="3449"/>
        <v>1.68</v>
      </c>
      <c r="G2753" s="18">
        <v>168</v>
      </c>
      <c r="H2753" s="19">
        <f t="shared" si="3453"/>
        <v>0.7</v>
      </c>
      <c r="I2753" s="20">
        <f t="shared" si="3450"/>
        <v>70</v>
      </c>
      <c r="J2753" s="19">
        <v>219.94</v>
      </c>
      <c r="K2753" s="19">
        <f t="shared" si="3547"/>
        <v>-0.13149019436949044</v>
      </c>
      <c r="L2753" s="19">
        <f t="shared" si="3548"/>
        <v>0.73877094299630919</v>
      </c>
      <c r="M2753" s="19">
        <f t="shared" si="3538"/>
        <v>2.9550837719852369E-2</v>
      </c>
      <c r="N2753" s="19">
        <f t="shared" si="3549"/>
        <v>0.68188558038559344</v>
      </c>
      <c r="O2753" s="19">
        <f t="shared" si="3540"/>
        <v>2.7275423215423734E-2</v>
      </c>
      <c r="P2753" s="19">
        <f t="shared" si="3541"/>
        <v>5.6826260935276103E-2</v>
      </c>
      <c r="Q2753" s="19">
        <f t="shared" si="3542"/>
        <v>0.35461005263822842</v>
      </c>
      <c r="R2753" s="19">
        <f t="shared" si="3543"/>
        <v>0.26593537635038145</v>
      </c>
      <c r="S2753" s="19">
        <f t="shared" si="3544"/>
        <v>0.62054542898860987</v>
      </c>
      <c r="T2753" s="19">
        <f t="shared" si="3545"/>
        <v>2.4821817159544395E-2</v>
      </c>
      <c r="U2753" s="21">
        <f t="shared" si="3546"/>
        <v>1.4206565233819026</v>
      </c>
    </row>
    <row r="2754" spans="1:21" ht="16" hidden="1" thickBot="1" x14ac:dyDescent="0.25">
      <c r="A2754" s="49"/>
      <c r="B2754" s="15"/>
      <c r="C2754" s="16"/>
      <c r="D2754" s="16"/>
      <c r="E2754" s="17"/>
      <c r="F2754" s="17"/>
      <c r="G2754" s="18"/>
      <c r="H2754" s="19"/>
      <c r="I2754" s="20"/>
      <c r="J2754" s="19"/>
      <c r="K2754" s="19"/>
      <c r="L2754" s="19"/>
      <c r="M2754" s="19"/>
      <c r="N2754" s="19"/>
      <c r="O2754" s="19"/>
      <c r="P2754" s="19"/>
      <c r="Q2754" s="19"/>
      <c r="R2754" s="19"/>
      <c r="S2754" s="19"/>
      <c r="T2754" s="19"/>
      <c r="U2754" s="21"/>
    </row>
    <row r="2755" spans="1:21" ht="16" hidden="1" thickBot="1" x14ac:dyDescent="0.25">
      <c r="A2755" s="49">
        <v>2017</v>
      </c>
      <c r="B2755" s="15" t="s">
        <v>53</v>
      </c>
      <c r="C2755" s="16" t="s">
        <v>22</v>
      </c>
      <c r="D2755" s="16" t="str">
        <f>A2755&amp;"_"&amp;B2755&amp;"_"&amp;C2755</f>
        <v>2017_2017 Sample Plot # 11_Avi</v>
      </c>
      <c r="E2755" s="17">
        <v>1.7</v>
      </c>
      <c r="F2755" s="17">
        <f t="shared" si="3449"/>
        <v>1.1200000000000001</v>
      </c>
      <c r="G2755" s="18">
        <v>112</v>
      </c>
      <c r="H2755" s="19">
        <f t="shared" si="3453"/>
        <v>0.6</v>
      </c>
      <c r="I2755" s="20">
        <f t="shared" si="3450"/>
        <v>59.999999999999993</v>
      </c>
      <c r="J2755" s="19">
        <v>188.51999999999998</v>
      </c>
      <c r="K2755" s="19">
        <f>2.14*(LOG(H2755,10))+0.2</f>
        <v>-0.27475632417900264</v>
      </c>
      <c r="L2755" s="19">
        <f t="shared" ref="L2755" si="3550">10^K2755</f>
        <v>0.53118239874562168</v>
      </c>
      <c r="M2755" s="19">
        <f t="shared" ref="M2755" si="3551">L2755*40/1000</f>
        <v>2.1247295949824867E-2</v>
      </c>
      <c r="N2755" s="19">
        <f t="shared" ref="N2755" si="3552">0.923*L2755</f>
        <v>0.49028135404220885</v>
      </c>
      <c r="O2755" s="19">
        <f t="shared" ref="O2755" si="3553">N2755*40/1000</f>
        <v>1.9611254161688355E-2</v>
      </c>
      <c r="P2755" s="19">
        <f t="shared" ref="P2755" si="3554">M2755+O2755</f>
        <v>4.0858550111513223E-2</v>
      </c>
      <c r="Q2755" s="19">
        <f t="shared" ref="Q2755" si="3555">L2755*0.48</f>
        <v>0.2549675513978984</v>
      </c>
      <c r="R2755" s="19">
        <f t="shared" ref="R2755" si="3556">N2755*0.39</f>
        <v>0.19120972807646147</v>
      </c>
      <c r="S2755" s="19">
        <f t="shared" ref="S2755" si="3557">R2755+Q2755</f>
        <v>0.44617727947435987</v>
      </c>
      <c r="T2755" s="19">
        <f t="shared" ref="T2755" si="3558">S2755*40/1000</f>
        <v>1.7847091178974397E-2</v>
      </c>
      <c r="U2755" s="21">
        <f t="shared" ref="U2755" si="3559">(L2755+N2755)</f>
        <v>1.0214637527878305</v>
      </c>
    </row>
    <row r="2756" spans="1:21" ht="16" hidden="1" thickBot="1" x14ac:dyDescent="0.25">
      <c r="A2756" s="49"/>
      <c r="B2756" s="15"/>
      <c r="C2756" s="16"/>
      <c r="D2756" s="16"/>
      <c r="E2756" s="17"/>
      <c r="F2756" s="17"/>
      <c r="G2756" s="18"/>
      <c r="H2756" s="19"/>
      <c r="I2756" s="20"/>
      <c r="J2756" s="19"/>
      <c r="K2756" s="19"/>
      <c r="L2756" s="19"/>
      <c r="M2756" s="19"/>
      <c r="N2756" s="19"/>
      <c r="O2756" s="19"/>
      <c r="P2756" s="19"/>
      <c r="Q2756" s="19"/>
      <c r="R2756" s="19"/>
      <c r="S2756" s="19"/>
      <c r="T2756" s="19"/>
      <c r="U2756" s="21"/>
    </row>
    <row r="2757" spans="1:21" ht="16" hidden="1" thickBot="1" x14ac:dyDescent="0.25">
      <c r="A2757" s="49">
        <v>2017</v>
      </c>
      <c r="B2757" s="15" t="s">
        <v>53</v>
      </c>
      <c r="C2757" s="16" t="s">
        <v>22</v>
      </c>
      <c r="D2757" s="16" t="str">
        <f>A2757&amp;"_"&amp;B2757&amp;"_"&amp;C2757</f>
        <v>2017_2017 Sample Plot # 11_Avi</v>
      </c>
      <c r="E2757" s="17">
        <v>1.7</v>
      </c>
      <c r="F2757" s="17">
        <f t="shared" si="3449"/>
        <v>1.1000000000000001</v>
      </c>
      <c r="G2757" s="18">
        <v>110</v>
      </c>
      <c r="H2757" s="19">
        <f t="shared" si="3453"/>
        <v>0.87</v>
      </c>
      <c r="I2757" s="20">
        <f t="shared" si="3450"/>
        <v>87</v>
      </c>
      <c r="J2757" s="19">
        <v>273.35399999999998</v>
      </c>
      <c r="K2757" s="19">
        <f t="shared" ref="K2757:K2759" si="3560">2.14*(LOG(H2757,10))+0.2</f>
        <v>7.057120060384367E-2</v>
      </c>
      <c r="L2757" s="19">
        <f t="shared" ref="L2757:L2759" si="3561">10^K2757</f>
        <v>1.1764438414891365</v>
      </c>
      <c r="M2757" s="19">
        <f t="shared" ref="M2757:M2759" si="3562">L2757*40/1000</f>
        <v>4.7057753659565466E-2</v>
      </c>
      <c r="N2757" s="19">
        <f t="shared" ref="N2757:N2759" si="3563">0.923*L2757</f>
        <v>1.085857665694473</v>
      </c>
      <c r="O2757" s="19">
        <f t="shared" ref="O2757:O2759" si="3564">N2757*40/1000</f>
        <v>4.3434306627778918E-2</v>
      </c>
      <c r="P2757" s="19">
        <f t="shared" ref="P2757:P2759" si="3565">M2757+O2757</f>
        <v>9.0492060287344384E-2</v>
      </c>
      <c r="Q2757" s="19">
        <f t="shared" ref="Q2757:Q2759" si="3566">L2757*0.48</f>
        <v>0.56469304391478548</v>
      </c>
      <c r="R2757" s="19">
        <f t="shared" ref="R2757:R2759" si="3567">N2757*0.39</f>
        <v>0.42348448962084445</v>
      </c>
      <c r="S2757" s="19">
        <f t="shared" ref="S2757:S2759" si="3568">R2757+Q2757</f>
        <v>0.98817753353562998</v>
      </c>
      <c r="T2757" s="19">
        <f t="shared" ref="T2757:T2759" si="3569">S2757*40/1000</f>
        <v>3.9527101341425203E-2</v>
      </c>
      <c r="U2757" s="21">
        <f t="shared" ref="U2757:U2759" si="3570">(L2757+N2757)</f>
        <v>2.2623015071836097</v>
      </c>
    </row>
    <row r="2758" spans="1:21" ht="16" hidden="1" thickBot="1" x14ac:dyDescent="0.25">
      <c r="A2758" s="49">
        <v>2017</v>
      </c>
      <c r="B2758" s="15" t="s">
        <v>53</v>
      </c>
      <c r="C2758" s="16" t="s">
        <v>22</v>
      </c>
      <c r="D2758" s="16" t="str">
        <f>A2758&amp;"_"&amp;B2758&amp;"_"&amp;C2758</f>
        <v>2017_2017 Sample Plot # 11_Avi</v>
      </c>
      <c r="E2758" s="17">
        <v>1.3</v>
      </c>
      <c r="F2758" s="17">
        <f t="shared" si="3449"/>
        <v>1.27</v>
      </c>
      <c r="G2758" s="18">
        <v>127</v>
      </c>
      <c r="H2758" s="19">
        <f t="shared" si="3453"/>
        <v>1.53</v>
      </c>
      <c r="I2758" s="20">
        <f t="shared" si="3450"/>
        <v>153</v>
      </c>
      <c r="J2758" s="19">
        <v>480.726</v>
      </c>
      <c r="K2758" s="19">
        <f t="shared" si="3560"/>
        <v>0.59523966194966138</v>
      </c>
      <c r="L2758" s="19">
        <f t="shared" si="3561"/>
        <v>3.9376731286421949</v>
      </c>
      <c r="M2758" s="19">
        <f t="shared" si="3562"/>
        <v>0.15750692514568781</v>
      </c>
      <c r="N2758" s="19">
        <f t="shared" si="3563"/>
        <v>3.6344722977367461</v>
      </c>
      <c r="O2758" s="19">
        <f t="shared" si="3564"/>
        <v>0.14537889190946984</v>
      </c>
      <c r="P2758" s="19">
        <f t="shared" si="3565"/>
        <v>0.30288581705515766</v>
      </c>
      <c r="Q2758" s="19">
        <f t="shared" si="3566"/>
        <v>1.8900831017482536</v>
      </c>
      <c r="R2758" s="19">
        <f t="shared" si="3567"/>
        <v>1.417444196117331</v>
      </c>
      <c r="S2758" s="19">
        <f t="shared" si="3568"/>
        <v>3.3075272978655845</v>
      </c>
      <c r="T2758" s="19">
        <f t="shared" si="3569"/>
        <v>0.13230109191462339</v>
      </c>
      <c r="U2758" s="21">
        <f t="shared" si="3570"/>
        <v>7.5721454263789409</v>
      </c>
    </row>
    <row r="2759" spans="1:21" ht="16" hidden="1" thickBot="1" x14ac:dyDescent="0.25">
      <c r="A2759" s="49">
        <v>2017</v>
      </c>
      <c r="B2759" s="15" t="s">
        <v>53</v>
      </c>
      <c r="C2759" s="16" t="s">
        <v>22</v>
      </c>
      <c r="D2759" s="16" t="str">
        <f>A2759&amp;"_"&amp;B2759&amp;"_"&amp;C2759</f>
        <v>2017_2017 Sample Plot # 11_Avi</v>
      </c>
      <c r="E2759" s="17">
        <v>1.1000000000000001</v>
      </c>
      <c r="F2759" s="17">
        <f t="shared" si="3449"/>
        <v>0.88</v>
      </c>
      <c r="G2759" s="18">
        <v>88</v>
      </c>
      <c r="H2759" s="19">
        <f t="shared" si="3453"/>
        <v>0.52</v>
      </c>
      <c r="I2759" s="20">
        <f t="shared" si="3450"/>
        <v>52</v>
      </c>
      <c r="J2759" s="19">
        <v>163.38399999999999</v>
      </c>
      <c r="K2759" s="19">
        <f t="shared" si="3560"/>
        <v>-0.40775284462152966</v>
      </c>
      <c r="L2759" s="19">
        <f t="shared" si="3561"/>
        <v>0.39106338519916745</v>
      </c>
      <c r="M2759" s="19">
        <f t="shared" si="3562"/>
        <v>1.5642535407966698E-2</v>
      </c>
      <c r="N2759" s="19">
        <f t="shared" si="3563"/>
        <v>0.36095150453883157</v>
      </c>
      <c r="O2759" s="19">
        <f t="shared" si="3564"/>
        <v>1.4438060181553263E-2</v>
      </c>
      <c r="P2759" s="19">
        <f t="shared" si="3565"/>
        <v>3.0080595589519962E-2</v>
      </c>
      <c r="Q2759" s="19">
        <f t="shared" si="3566"/>
        <v>0.18771042489560036</v>
      </c>
      <c r="R2759" s="19">
        <f t="shared" si="3567"/>
        <v>0.14077108677014433</v>
      </c>
      <c r="S2759" s="19">
        <f t="shared" si="3568"/>
        <v>0.32848151166574469</v>
      </c>
      <c r="T2759" s="19">
        <f t="shared" si="3569"/>
        <v>1.3139260466629787E-2</v>
      </c>
      <c r="U2759" s="21">
        <f t="shared" si="3570"/>
        <v>0.75201488973799901</v>
      </c>
    </row>
    <row r="2760" spans="1:21" ht="16" hidden="1" thickBot="1" x14ac:dyDescent="0.25">
      <c r="A2760" s="49"/>
      <c r="B2760" s="15"/>
      <c r="C2760" s="16"/>
      <c r="D2760" s="16"/>
      <c r="E2760" s="17"/>
      <c r="F2760" s="17"/>
      <c r="G2760" s="18"/>
      <c r="H2760" s="19"/>
      <c r="I2760" s="20"/>
      <c r="J2760" s="19"/>
      <c r="K2760" s="19"/>
      <c r="L2760" s="19"/>
      <c r="M2760" s="19"/>
      <c r="N2760" s="19"/>
      <c r="O2760" s="19"/>
      <c r="P2760" s="19"/>
      <c r="Q2760" s="19"/>
      <c r="R2760" s="19"/>
      <c r="S2760" s="19"/>
      <c r="T2760" s="19"/>
      <c r="U2760" s="21"/>
    </row>
    <row r="2761" spans="1:21" ht="16" hidden="1" thickBot="1" x14ac:dyDescent="0.25">
      <c r="A2761" s="49">
        <v>2017</v>
      </c>
      <c r="B2761" s="15" t="s">
        <v>53</v>
      </c>
      <c r="C2761" s="16" t="s">
        <v>22</v>
      </c>
      <c r="D2761" s="16" t="str">
        <f>A2761&amp;"_"&amp;B2761&amp;"_"&amp;C2761</f>
        <v>2017_2017 Sample Plot # 11_Avi</v>
      </c>
      <c r="E2761" s="17">
        <v>1.1000000000000001</v>
      </c>
      <c r="F2761" s="17">
        <f t="shared" si="3449"/>
        <v>1.22</v>
      </c>
      <c r="G2761" s="18">
        <v>122</v>
      </c>
      <c r="H2761" s="19">
        <f t="shared" si="3453"/>
        <v>1.24</v>
      </c>
      <c r="I2761" s="20">
        <f t="shared" si="3450"/>
        <v>124</v>
      </c>
      <c r="J2761" s="19">
        <v>389.608</v>
      </c>
      <c r="K2761" s="19">
        <f t="shared" ref="K2761:K2763" si="3571">2.14*(LOG(H2761,10))+0.2</f>
        <v>0.39992240624718306</v>
      </c>
      <c r="L2761" s="19">
        <f t="shared" ref="L2761:L2763" si="3572">10^K2761</f>
        <v>2.5114376823487978</v>
      </c>
      <c r="M2761" s="19">
        <f t="shared" ref="M2761:M2763" si="3573">L2761*40/1000</f>
        <v>0.10045750729395192</v>
      </c>
      <c r="N2761" s="19">
        <f t="shared" ref="N2761:N2763" si="3574">0.923*L2761</f>
        <v>2.3180569808079405</v>
      </c>
      <c r="O2761" s="19">
        <f t="shared" ref="O2761:O2763" si="3575">N2761*40/1000</f>
        <v>9.2722279232317614E-2</v>
      </c>
      <c r="P2761" s="19">
        <f t="shared" ref="P2761:P2763" si="3576">M2761+O2761</f>
        <v>0.19317978652626955</v>
      </c>
      <c r="Q2761" s="19">
        <f t="shared" ref="Q2761:Q2763" si="3577">L2761*0.48</f>
        <v>1.2054900875274228</v>
      </c>
      <c r="R2761" s="19">
        <f t="shared" ref="R2761:R2763" si="3578">N2761*0.39</f>
        <v>0.9040422225150968</v>
      </c>
      <c r="S2761" s="19">
        <f t="shared" ref="S2761:S2763" si="3579">R2761+Q2761</f>
        <v>2.1095323100425194</v>
      </c>
      <c r="T2761" s="19">
        <f t="shared" ref="T2761:T2763" si="3580">S2761*40/1000</f>
        <v>8.438129240170078E-2</v>
      </c>
      <c r="U2761" s="21">
        <f t="shared" ref="U2761:U2763" si="3581">(L2761+N2761)</f>
        <v>4.8294946631567388</v>
      </c>
    </row>
    <row r="2762" spans="1:21" ht="16" hidden="1" thickBot="1" x14ac:dyDescent="0.25">
      <c r="A2762" s="49">
        <v>2017</v>
      </c>
      <c r="B2762" s="15" t="s">
        <v>53</v>
      </c>
      <c r="C2762" s="16" t="s">
        <v>22</v>
      </c>
      <c r="D2762" s="16" t="str">
        <f>A2762&amp;"_"&amp;B2762&amp;"_"&amp;C2762</f>
        <v>2017_2017 Sample Plot # 11_Avi</v>
      </c>
      <c r="E2762" s="17">
        <v>1.1000000000000001</v>
      </c>
      <c r="F2762" s="17">
        <f t="shared" si="3449"/>
        <v>1.24</v>
      </c>
      <c r="G2762" s="18">
        <v>124</v>
      </c>
      <c r="H2762" s="19">
        <f t="shared" si="3453"/>
        <v>0.3</v>
      </c>
      <c r="I2762" s="20">
        <f t="shared" si="3450"/>
        <v>29.999999999999996</v>
      </c>
      <c r="J2762" s="19">
        <v>94.259999999999991</v>
      </c>
      <c r="K2762" s="19">
        <f t="shared" si="3571"/>
        <v>-0.9189605148999227</v>
      </c>
      <c r="L2762" s="19">
        <f t="shared" si="3572"/>
        <v>0.12051455045724237</v>
      </c>
      <c r="M2762" s="19">
        <f t="shared" si="3573"/>
        <v>4.8205820182896948E-3</v>
      </c>
      <c r="N2762" s="19">
        <f t="shared" si="3574"/>
        <v>0.11123493007203471</v>
      </c>
      <c r="O2762" s="19">
        <f t="shared" si="3575"/>
        <v>4.4493972028813887E-3</v>
      </c>
      <c r="P2762" s="19">
        <f t="shared" si="3576"/>
        <v>9.2699792211710826E-3</v>
      </c>
      <c r="Q2762" s="19">
        <f t="shared" si="3577"/>
        <v>5.7846984219476337E-2</v>
      </c>
      <c r="R2762" s="19">
        <f t="shared" si="3578"/>
        <v>4.3381622728093538E-2</v>
      </c>
      <c r="S2762" s="19">
        <f t="shared" si="3579"/>
        <v>0.10122860694756988</v>
      </c>
      <c r="T2762" s="19">
        <f t="shared" si="3580"/>
        <v>4.0491442779027947E-3</v>
      </c>
      <c r="U2762" s="21">
        <f t="shared" si="3581"/>
        <v>0.23174948052927707</v>
      </c>
    </row>
    <row r="2763" spans="1:21" ht="16" hidden="1" thickBot="1" x14ac:dyDescent="0.25">
      <c r="A2763" s="49">
        <v>2017</v>
      </c>
      <c r="B2763" s="15" t="s">
        <v>53</v>
      </c>
      <c r="C2763" s="16" t="s">
        <v>22</v>
      </c>
      <c r="D2763" s="16" t="str">
        <f>A2763&amp;"_"&amp;B2763&amp;"_"&amp;C2763</f>
        <v>2017_2017 Sample Plot # 11_Avi</v>
      </c>
      <c r="E2763" s="17">
        <v>1.3</v>
      </c>
      <c r="F2763" s="17">
        <f t="shared" si="3449"/>
        <v>1.48</v>
      </c>
      <c r="G2763" s="18">
        <v>148</v>
      </c>
      <c r="H2763" s="19">
        <f t="shared" si="3453"/>
        <v>0.64</v>
      </c>
      <c r="I2763" s="20">
        <f t="shared" si="3450"/>
        <v>64</v>
      </c>
      <c r="J2763" s="19">
        <v>201.08799999999999</v>
      </c>
      <c r="K2763" s="19">
        <f t="shared" si="3571"/>
        <v>-0.21477485567448135</v>
      </c>
      <c r="L2763" s="19">
        <f t="shared" si="3572"/>
        <v>0.60985297160313745</v>
      </c>
      <c r="M2763" s="19">
        <f t="shared" si="3573"/>
        <v>2.43941188641255E-2</v>
      </c>
      <c r="N2763" s="19">
        <f t="shared" si="3574"/>
        <v>0.56289429278969594</v>
      </c>
      <c r="O2763" s="19">
        <f t="shared" si="3575"/>
        <v>2.2515771711587838E-2</v>
      </c>
      <c r="P2763" s="19">
        <f t="shared" si="3576"/>
        <v>4.6909890575713334E-2</v>
      </c>
      <c r="Q2763" s="19">
        <f t="shared" si="3577"/>
        <v>0.29272942636950594</v>
      </c>
      <c r="R2763" s="19">
        <f t="shared" si="3578"/>
        <v>0.21952877418798142</v>
      </c>
      <c r="S2763" s="19">
        <f t="shared" si="3579"/>
        <v>0.51225820055748739</v>
      </c>
      <c r="T2763" s="19">
        <f t="shared" si="3580"/>
        <v>2.0490328022299494E-2</v>
      </c>
      <c r="U2763" s="21">
        <f t="shared" si="3581"/>
        <v>1.1727472643928334</v>
      </c>
    </row>
    <row r="2764" spans="1:21" ht="16" hidden="1" thickBot="1" x14ac:dyDescent="0.25">
      <c r="A2764" s="49"/>
      <c r="B2764" s="15"/>
      <c r="C2764" s="16"/>
      <c r="D2764" s="16"/>
      <c r="E2764" s="17"/>
      <c r="F2764" s="17"/>
      <c r="G2764" s="18"/>
      <c r="H2764" s="19"/>
      <c r="I2764" s="20"/>
      <c r="J2764" s="19"/>
      <c r="K2764" s="19"/>
      <c r="L2764" s="19"/>
      <c r="M2764" s="19"/>
      <c r="N2764" s="19"/>
      <c r="O2764" s="19"/>
      <c r="P2764" s="19"/>
      <c r="Q2764" s="19"/>
      <c r="R2764" s="19"/>
      <c r="S2764" s="19"/>
      <c r="T2764" s="19"/>
      <c r="U2764" s="21"/>
    </row>
    <row r="2765" spans="1:21" ht="16" hidden="1" thickBot="1" x14ac:dyDescent="0.25">
      <c r="A2765" s="49"/>
      <c r="B2765" s="15"/>
      <c r="C2765" s="16"/>
      <c r="D2765" s="16"/>
      <c r="E2765" s="17"/>
      <c r="F2765" s="17"/>
      <c r="G2765" s="18"/>
      <c r="H2765" s="19"/>
      <c r="I2765" s="20"/>
      <c r="J2765" s="19"/>
      <c r="K2765" s="19"/>
      <c r="L2765" s="19"/>
      <c r="M2765" s="19"/>
      <c r="N2765" s="19"/>
      <c r="O2765" s="19"/>
      <c r="P2765" s="19"/>
      <c r="Q2765" s="19"/>
      <c r="R2765" s="19"/>
      <c r="S2765" s="19"/>
      <c r="T2765" s="19"/>
      <c r="U2765" s="21"/>
    </row>
    <row r="2766" spans="1:21" ht="16" hidden="1" thickBot="1" x14ac:dyDescent="0.25">
      <c r="A2766" s="49">
        <v>2017</v>
      </c>
      <c r="B2766" s="15" t="s">
        <v>53</v>
      </c>
      <c r="C2766" s="16" t="s">
        <v>22</v>
      </c>
      <c r="D2766" s="16" t="str">
        <f>A2766&amp;"_"&amp;B2766&amp;"_"&amp;C2766</f>
        <v>2017_2017 Sample Plot # 11_Avi</v>
      </c>
      <c r="E2766" s="17">
        <v>1.4</v>
      </c>
      <c r="F2766" s="17">
        <f t="shared" si="3449"/>
        <v>1.26</v>
      </c>
      <c r="G2766" s="18">
        <v>126</v>
      </c>
      <c r="H2766" s="19">
        <f t="shared" si="3453"/>
        <v>0.62</v>
      </c>
      <c r="I2766" s="20">
        <f t="shared" si="3450"/>
        <v>62</v>
      </c>
      <c r="J2766" s="19">
        <v>194.804</v>
      </c>
      <c r="K2766" s="19">
        <f t="shared" ref="K2766:K2767" si="3582">2.14*(LOG(H2766,10))+0.2</f>
        <v>-0.24428178447373666</v>
      </c>
      <c r="L2766" s="19">
        <f t="shared" ref="L2766:L2767" si="3583">10^K2766</f>
        <v>0.56979445102921722</v>
      </c>
      <c r="M2766" s="19">
        <f t="shared" ref="M2766:M2772" si="3584">L2766*40/1000</f>
        <v>2.2791778041168692E-2</v>
      </c>
      <c r="N2766" s="19">
        <f t="shared" ref="N2766:N2767" si="3585">0.923*L2766</f>
        <v>0.52592027829996757</v>
      </c>
      <c r="O2766" s="19">
        <f t="shared" ref="O2766:O2772" si="3586">N2766*40/1000</f>
        <v>2.1036811131998703E-2</v>
      </c>
      <c r="P2766" s="19">
        <f t="shared" ref="P2766:P2772" si="3587">M2766+O2766</f>
        <v>4.3828589173167398E-2</v>
      </c>
      <c r="Q2766" s="19">
        <f t="shared" ref="Q2766:Q2772" si="3588">L2766*0.48</f>
        <v>0.27350133649402425</v>
      </c>
      <c r="R2766" s="19">
        <f t="shared" ref="R2766:R2772" si="3589">N2766*0.39</f>
        <v>0.20510890853698735</v>
      </c>
      <c r="S2766" s="19">
        <f t="shared" ref="S2766:S2772" si="3590">R2766+Q2766</f>
        <v>0.47861024503101157</v>
      </c>
      <c r="T2766" s="19">
        <f t="shared" ref="T2766:T2772" si="3591">S2766*40/1000</f>
        <v>1.9144409801240464E-2</v>
      </c>
      <c r="U2766" s="21">
        <f t="shared" ref="U2766:U2772" si="3592">(L2766+N2766)</f>
        <v>1.0957147293291847</v>
      </c>
    </row>
    <row r="2767" spans="1:21" ht="16" hidden="1" thickBot="1" x14ac:dyDescent="0.25">
      <c r="A2767" s="49">
        <v>2017</v>
      </c>
      <c r="B2767" s="15" t="s">
        <v>53</v>
      </c>
      <c r="C2767" s="16" t="s">
        <v>22</v>
      </c>
      <c r="D2767" s="16" t="str">
        <f>A2767&amp;"_"&amp;B2767&amp;"_"&amp;C2767</f>
        <v>2017_2017 Sample Plot # 11_Avi</v>
      </c>
      <c r="E2767" s="17">
        <v>2.2000000000000002</v>
      </c>
      <c r="F2767" s="17">
        <f t="shared" si="3449"/>
        <v>1.38</v>
      </c>
      <c r="G2767" s="18">
        <v>138</v>
      </c>
      <c r="H2767" s="19">
        <f t="shared" si="3453"/>
        <v>0.83</v>
      </c>
      <c r="I2767" s="20">
        <f t="shared" si="3450"/>
        <v>83</v>
      </c>
      <c r="J2767" s="19">
        <v>260.786</v>
      </c>
      <c r="K2767" s="19">
        <f t="shared" si="3582"/>
        <v>2.6827117684798146E-2</v>
      </c>
      <c r="L2767" s="19">
        <f t="shared" si="3583"/>
        <v>1.0637194924742182</v>
      </c>
      <c r="M2767" s="19">
        <f t="shared" si="3584"/>
        <v>4.2548779698968732E-2</v>
      </c>
      <c r="N2767" s="19">
        <f t="shared" si="3585"/>
        <v>0.98181309155370344</v>
      </c>
      <c r="O2767" s="19">
        <f t="shared" si="3586"/>
        <v>3.9272523662148139E-2</v>
      </c>
      <c r="P2767" s="19">
        <f t="shared" si="3587"/>
        <v>8.1821303361116871E-2</v>
      </c>
      <c r="Q2767" s="19">
        <f t="shared" si="3588"/>
        <v>0.5105853563876247</v>
      </c>
      <c r="R2767" s="19">
        <f t="shared" si="3589"/>
        <v>0.38290710570594433</v>
      </c>
      <c r="S2767" s="19">
        <f t="shared" si="3590"/>
        <v>0.89349246209356903</v>
      </c>
      <c r="T2767" s="19">
        <f t="shared" si="3591"/>
        <v>3.5739698483742761E-2</v>
      </c>
      <c r="U2767" s="21">
        <f t="shared" si="3592"/>
        <v>2.0455325840279217</v>
      </c>
    </row>
    <row r="2768" spans="1:21" ht="16" hidden="1" thickBot="1" x14ac:dyDescent="0.25">
      <c r="A2768" s="49"/>
      <c r="B2768" s="15"/>
      <c r="C2768" s="16"/>
      <c r="D2768" s="16"/>
      <c r="E2768" s="17"/>
      <c r="F2768" s="17"/>
      <c r="G2768" s="18"/>
      <c r="H2768" s="19"/>
      <c r="I2768" s="20"/>
      <c r="J2768" s="19"/>
      <c r="K2768" s="19"/>
      <c r="L2768" s="19"/>
      <c r="M2768" s="19"/>
      <c r="N2768" s="19"/>
      <c r="O2768" s="19"/>
      <c r="P2768" s="19"/>
      <c r="Q2768" s="19"/>
      <c r="R2768" s="19"/>
      <c r="S2768" s="19"/>
      <c r="T2768" s="19"/>
      <c r="U2768" s="21"/>
    </row>
    <row r="2769" spans="1:21" ht="16" hidden="1" thickBot="1" x14ac:dyDescent="0.25">
      <c r="A2769" s="49"/>
      <c r="B2769" s="15"/>
      <c r="C2769" s="16"/>
      <c r="D2769" s="16"/>
      <c r="E2769" s="17"/>
      <c r="F2769" s="17"/>
      <c r="G2769" s="18"/>
      <c r="H2769" s="19"/>
      <c r="I2769" s="20"/>
      <c r="J2769" s="19"/>
      <c r="K2769" s="19"/>
      <c r="L2769" s="19"/>
      <c r="M2769" s="19"/>
      <c r="N2769" s="19"/>
      <c r="O2769" s="19"/>
      <c r="P2769" s="19"/>
      <c r="Q2769" s="19"/>
      <c r="R2769" s="19"/>
      <c r="S2769" s="19"/>
      <c r="T2769" s="19"/>
      <c r="U2769" s="21"/>
    </row>
    <row r="2770" spans="1:21" ht="16" hidden="1" thickBot="1" x14ac:dyDescent="0.25">
      <c r="A2770" s="49">
        <v>2017</v>
      </c>
      <c r="B2770" s="15" t="s">
        <v>53</v>
      </c>
      <c r="C2770" s="16" t="s">
        <v>22</v>
      </c>
      <c r="D2770" s="16" t="str">
        <f>A2770&amp;"_"&amp;B2770&amp;"_"&amp;C2770</f>
        <v>2017_2017 Sample Plot # 11_Avi</v>
      </c>
      <c r="E2770" s="17">
        <v>1.7</v>
      </c>
      <c r="F2770" s="17">
        <f t="shared" si="3449"/>
        <v>0.84</v>
      </c>
      <c r="G2770" s="18">
        <v>84</v>
      </c>
      <c r="H2770" s="19">
        <f t="shared" si="3453"/>
        <v>1.55</v>
      </c>
      <c r="I2770" s="20">
        <f t="shared" si="3450"/>
        <v>155</v>
      </c>
      <c r="J2770" s="19">
        <v>487.01</v>
      </c>
      <c r="K2770" s="19">
        <f t="shared" ref="K2770:K2772" si="3593">2.14*(LOG(H2770,10))+0.2</f>
        <v>0.60730983408442385</v>
      </c>
      <c r="L2770" s="19">
        <f t="shared" ref="L2770:L2772" si="3594">10^K2770</f>
        <v>4.0486462694714431</v>
      </c>
      <c r="M2770" s="19">
        <f t="shared" si="3584"/>
        <v>0.16194585077885773</v>
      </c>
      <c r="N2770" s="19">
        <f t="shared" ref="N2770:N2772" si="3595">0.923*L2770</f>
        <v>3.7369005067221424</v>
      </c>
      <c r="O2770" s="19">
        <f t="shared" si="3586"/>
        <v>0.14947602026888568</v>
      </c>
      <c r="P2770" s="19">
        <f t="shared" si="3587"/>
        <v>0.31142187104774344</v>
      </c>
      <c r="Q2770" s="19">
        <f t="shared" si="3588"/>
        <v>1.9433502093462927</v>
      </c>
      <c r="R2770" s="19">
        <f t="shared" si="3589"/>
        <v>1.4573911976216356</v>
      </c>
      <c r="S2770" s="19">
        <f t="shared" si="3590"/>
        <v>3.4007414069679283</v>
      </c>
      <c r="T2770" s="19">
        <f t="shared" si="3591"/>
        <v>0.13602965627871713</v>
      </c>
      <c r="U2770" s="21">
        <f t="shared" si="3592"/>
        <v>7.7855467761935859</v>
      </c>
    </row>
    <row r="2771" spans="1:21" ht="16" hidden="1" thickBot="1" x14ac:dyDescent="0.25">
      <c r="A2771" s="49">
        <v>2017</v>
      </c>
      <c r="B2771" s="15" t="s">
        <v>53</v>
      </c>
      <c r="C2771" s="16" t="s">
        <v>22</v>
      </c>
      <c r="D2771" s="16" t="str">
        <f>A2771&amp;"_"&amp;B2771&amp;"_"&amp;C2771</f>
        <v>2017_2017 Sample Plot # 11_Avi</v>
      </c>
      <c r="E2771" s="17">
        <v>1.5</v>
      </c>
      <c r="F2771" s="17">
        <f t="shared" si="3449"/>
        <v>1.54</v>
      </c>
      <c r="G2771" s="18">
        <v>154</v>
      </c>
      <c r="H2771" s="19">
        <f t="shared" si="3453"/>
        <v>1.1000000000000001</v>
      </c>
      <c r="I2771" s="20">
        <f t="shared" si="3450"/>
        <v>110</v>
      </c>
      <c r="J2771" s="19">
        <v>345.62</v>
      </c>
      <c r="K2771" s="19">
        <f t="shared" si="3593"/>
        <v>0.28858034623860168</v>
      </c>
      <c r="L2771" s="19">
        <f t="shared" si="3594"/>
        <v>1.9434812104687251</v>
      </c>
      <c r="M2771" s="19">
        <f t="shared" si="3584"/>
        <v>7.7739248418749005E-2</v>
      </c>
      <c r="N2771" s="19">
        <f t="shared" si="3595"/>
        <v>1.7938331572626334</v>
      </c>
      <c r="O2771" s="19">
        <f t="shared" si="3586"/>
        <v>7.1753326290505334E-2</v>
      </c>
      <c r="P2771" s="19">
        <f t="shared" si="3587"/>
        <v>0.14949257470925434</v>
      </c>
      <c r="Q2771" s="19">
        <f t="shared" si="3588"/>
        <v>0.932870981024988</v>
      </c>
      <c r="R2771" s="19">
        <f t="shared" si="3589"/>
        <v>0.69959493133242701</v>
      </c>
      <c r="S2771" s="19">
        <f t="shared" si="3590"/>
        <v>1.632465912357415</v>
      </c>
      <c r="T2771" s="19">
        <f t="shared" si="3591"/>
        <v>6.5298636494296597E-2</v>
      </c>
      <c r="U2771" s="21">
        <f t="shared" si="3592"/>
        <v>3.7373143677313587</v>
      </c>
    </row>
    <row r="2772" spans="1:21" ht="16" hidden="1" thickBot="1" x14ac:dyDescent="0.25">
      <c r="A2772" s="49">
        <v>2017</v>
      </c>
      <c r="B2772" s="15" t="s">
        <v>53</v>
      </c>
      <c r="C2772" s="16" t="s">
        <v>22</v>
      </c>
      <c r="D2772" s="16" t="str">
        <f>A2772&amp;"_"&amp;B2772&amp;"_"&amp;C2772</f>
        <v>2017_2017 Sample Plot # 11_Avi</v>
      </c>
      <c r="E2772" s="17">
        <v>2.8</v>
      </c>
      <c r="F2772" s="17">
        <f t="shared" ref="F2772:F2833" si="3596">G2772/100</f>
        <v>1.28</v>
      </c>
      <c r="G2772" s="18">
        <v>128</v>
      </c>
      <c r="H2772" s="19">
        <f t="shared" si="3453"/>
        <v>1.7300000000000002</v>
      </c>
      <c r="I2772" s="20">
        <f t="shared" ref="I2772:I2833" si="3597">J2772/3.142</f>
        <v>173.00000000000003</v>
      </c>
      <c r="J2772" s="19">
        <v>543.56600000000003</v>
      </c>
      <c r="K2772" s="19">
        <f t="shared" si="3593"/>
        <v>0.70941866069562232</v>
      </c>
      <c r="L2772" s="19">
        <f t="shared" si="3594"/>
        <v>5.1217533561935769</v>
      </c>
      <c r="M2772" s="19">
        <f t="shared" si="3584"/>
        <v>0.20487013424774306</v>
      </c>
      <c r="N2772" s="19">
        <f t="shared" si="3595"/>
        <v>4.7273783477666713</v>
      </c>
      <c r="O2772" s="19">
        <f t="shared" si="3586"/>
        <v>0.18909513391066685</v>
      </c>
      <c r="P2772" s="19">
        <f t="shared" si="3587"/>
        <v>0.39396526815840993</v>
      </c>
      <c r="Q2772" s="19">
        <f t="shared" si="3588"/>
        <v>2.4584416109729168</v>
      </c>
      <c r="R2772" s="19">
        <f t="shared" si="3589"/>
        <v>1.8436775556290019</v>
      </c>
      <c r="S2772" s="19">
        <f t="shared" si="3590"/>
        <v>4.3021191666019192</v>
      </c>
      <c r="T2772" s="19">
        <f t="shared" si="3591"/>
        <v>0.17208476666407677</v>
      </c>
      <c r="U2772" s="21">
        <f t="shared" si="3592"/>
        <v>9.8491317039602482</v>
      </c>
    </row>
    <row r="2773" spans="1:21" ht="16" hidden="1" thickBot="1" x14ac:dyDescent="0.25">
      <c r="A2773" s="49"/>
      <c r="B2773" s="15"/>
      <c r="C2773" s="16"/>
      <c r="D2773" s="16"/>
      <c r="E2773" s="17"/>
      <c r="F2773" s="17"/>
      <c r="G2773" s="18"/>
      <c r="H2773" s="19"/>
      <c r="I2773" s="20"/>
      <c r="J2773" s="19"/>
      <c r="K2773" s="19"/>
      <c r="L2773" s="19"/>
      <c r="M2773" s="19"/>
      <c r="N2773" s="19"/>
      <c r="O2773" s="19"/>
      <c r="P2773" s="19"/>
      <c r="Q2773" s="19"/>
      <c r="R2773" s="19"/>
      <c r="S2773" s="19"/>
      <c r="T2773" s="19"/>
      <c r="U2773" s="21"/>
    </row>
    <row r="2774" spans="1:21" ht="16" hidden="1" thickBot="1" x14ac:dyDescent="0.25">
      <c r="A2774" s="49">
        <v>2017</v>
      </c>
      <c r="B2774" s="15" t="s">
        <v>53</v>
      </c>
      <c r="C2774" s="16" t="s">
        <v>22</v>
      </c>
      <c r="D2774" s="16" t="str">
        <f>A2774&amp;"_"&amp;B2774&amp;"_"&amp;C2774</f>
        <v>2017_2017 Sample Plot # 11_Avi</v>
      </c>
      <c r="E2774" s="17">
        <v>3.8</v>
      </c>
      <c r="F2774" s="17">
        <f t="shared" si="3596"/>
        <v>0.88</v>
      </c>
      <c r="G2774" s="18">
        <v>88</v>
      </c>
      <c r="H2774" s="19">
        <f t="shared" si="3453"/>
        <v>0.64</v>
      </c>
      <c r="I2774" s="20">
        <f t="shared" si="3597"/>
        <v>64</v>
      </c>
      <c r="J2774" s="19">
        <v>201.08799999999999</v>
      </c>
      <c r="K2774" s="19">
        <f>2.14*(LOG(H2774,10))+0.2</f>
        <v>-0.21477485567448135</v>
      </c>
      <c r="L2774" s="19">
        <f t="shared" ref="L2774:L2776" si="3598">10^K2774</f>
        <v>0.60985297160313745</v>
      </c>
      <c r="M2774" s="19">
        <f t="shared" ref="M2774:M2776" si="3599">L2774*40/1000</f>
        <v>2.43941188641255E-2</v>
      </c>
      <c r="N2774" s="19">
        <f t="shared" ref="N2774:N2776" si="3600">0.923*L2774</f>
        <v>0.56289429278969594</v>
      </c>
      <c r="O2774" s="19">
        <f t="shared" ref="O2774:O2776" si="3601">N2774*40/1000</f>
        <v>2.2515771711587838E-2</v>
      </c>
      <c r="P2774" s="19">
        <f t="shared" ref="P2774:P2776" si="3602">M2774+O2774</f>
        <v>4.6909890575713334E-2</v>
      </c>
      <c r="Q2774" s="19">
        <f t="shared" ref="Q2774:Q2776" si="3603">L2774*0.48</f>
        <v>0.29272942636950594</v>
      </c>
      <c r="R2774" s="19">
        <f t="shared" ref="R2774:R2776" si="3604">N2774*0.39</f>
        <v>0.21952877418798142</v>
      </c>
      <c r="S2774" s="19">
        <f t="shared" ref="S2774:S2776" si="3605">R2774+Q2774</f>
        <v>0.51225820055748739</v>
      </c>
      <c r="T2774" s="19">
        <f t="shared" ref="T2774:T2776" si="3606">S2774*40/1000</f>
        <v>2.0490328022299494E-2</v>
      </c>
      <c r="U2774" s="21">
        <f t="shared" ref="U2774:U2776" si="3607">(L2774+N2774)</f>
        <v>1.1727472643928334</v>
      </c>
    </row>
    <row r="2775" spans="1:21" ht="16" hidden="1" thickBot="1" x14ac:dyDescent="0.25">
      <c r="A2775" s="49">
        <v>2017</v>
      </c>
      <c r="B2775" s="15" t="s">
        <v>53</v>
      </c>
      <c r="C2775" s="16" t="s">
        <v>22</v>
      </c>
      <c r="D2775" s="16" t="str">
        <f>A2775&amp;"_"&amp;B2775&amp;"_"&amp;C2775</f>
        <v>2017_2017 Sample Plot # 11_Avi</v>
      </c>
      <c r="E2775" s="17">
        <v>1.1000000000000001</v>
      </c>
      <c r="F2775" s="17">
        <f t="shared" si="3596"/>
        <v>0.78</v>
      </c>
      <c r="G2775" s="18">
        <v>78</v>
      </c>
      <c r="H2775" s="19">
        <f t="shared" si="3453"/>
        <v>0.74</v>
      </c>
      <c r="I2775" s="20">
        <f t="shared" si="3597"/>
        <v>74</v>
      </c>
      <c r="J2775" s="19">
        <v>232.50799999999998</v>
      </c>
      <c r="K2775" s="19">
        <f t="shared" ref="K2775:K2776" si="3608">2.14*(LOG(H2775,10))+0.2</f>
        <v>-7.9844119775710931E-2</v>
      </c>
      <c r="L2775" s="19">
        <f t="shared" si="3598"/>
        <v>0.83206236756163587</v>
      </c>
      <c r="M2775" s="19">
        <f t="shared" si="3599"/>
        <v>3.3282494702465436E-2</v>
      </c>
      <c r="N2775" s="19">
        <f t="shared" si="3600"/>
        <v>0.76799356525939</v>
      </c>
      <c r="O2775" s="19">
        <f t="shared" si="3601"/>
        <v>3.0719742610375602E-2</v>
      </c>
      <c r="P2775" s="19">
        <f t="shared" si="3602"/>
        <v>6.4002237312841034E-2</v>
      </c>
      <c r="Q2775" s="19">
        <f t="shared" si="3603"/>
        <v>0.3993899364295852</v>
      </c>
      <c r="R2775" s="19">
        <f t="shared" si="3604"/>
        <v>0.29951749045116211</v>
      </c>
      <c r="S2775" s="19">
        <f t="shared" si="3605"/>
        <v>0.69890742688074736</v>
      </c>
      <c r="T2775" s="19">
        <f t="shared" si="3606"/>
        <v>2.7956297075229893E-2</v>
      </c>
      <c r="U2775" s="21">
        <f t="shared" si="3607"/>
        <v>1.600055932821026</v>
      </c>
    </row>
    <row r="2776" spans="1:21" ht="16" hidden="1" thickBot="1" x14ac:dyDescent="0.25">
      <c r="A2776" s="49">
        <v>2017</v>
      </c>
      <c r="B2776" s="15" t="s">
        <v>53</v>
      </c>
      <c r="C2776" s="16" t="s">
        <v>22</v>
      </c>
      <c r="D2776" s="16" t="str">
        <f>A2776&amp;"_"&amp;B2776&amp;"_"&amp;C2776</f>
        <v>2017_2017 Sample Plot # 11_Avi</v>
      </c>
      <c r="E2776" s="17">
        <v>1.9</v>
      </c>
      <c r="F2776" s="17">
        <f t="shared" si="3596"/>
        <v>0.8</v>
      </c>
      <c r="G2776" s="18">
        <v>80</v>
      </c>
      <c r="H2776" s="19">
        <f t="shared" si="3453"/>
        <v>0.6</v>
      </c>
      <c r="I2776" s="20">
        <f t="shared" si="3597"/>
        <v>59.999999999999993</v>
      </c>
      <c r="J2776" s="19">
        <v>188.51999999999998</v>
      </c>
      <c r="K2776" s="19">
        <f t="shared" si="3608"/>
        <v>-0.27475632417900264</v>
      </c>
      <c r="L2776" s="19">
        <f t="shared" si="3598"/>
        <v>0.53118239874562168</v>
      </c>
      <c r="M2776" s="19">
        <f t="shared" si="3599"/>
        <v>2.1247295949824867E-2</v>
      </c>
      <c r="N2776" s="19">
        <f t="shared" si="3600"/>
        <v>0.49028135404220885</v>
      </c>
      <c r="O2776" s="19">
        <f t="shared" si="3601"/>
        <v>1.9611254161688355E-2</v>
      </c>
      <c r="P2776" s="19">
        <f t="shared" si="3602"/>
        <v>4.0858550111513223E-2</v>
      </c>
      <c r="Q2776" s="19">
        <f t="shared" si="3603"/>
        <v>0.2549675513978984</v>
      </c>
      <c r="R2776" s="19">
        <f t="shared" si="3604"/>
        <v>0.19120972807646147</v>
      </c>
      <c r="S2776" s="19">
        <f t="shared" si="3605"/>
        <v>0.44617727947435987</v>
      </c>
      <c r="T2776" s="19">
        <f t="shared" si="3606"/>
        <v>1.7847091178974397E-2</v>
      </c>
      <c r="U2776" s="21">
        <f t="shared" si="3607"/>
        <v>1.0214637527878305</v>
      </c>
    </row>
    <row r="2777" spans="1:21" ht="16" hidden="1" thickBot="1" x14ac:dyDescent="0.25">
      <c r="A2777" s="49"/>
      <c r="B2777" s="15"/>
      <c r="C2777" s="16"/>
      <c r="D2777" s="16"/>
      <c r="E2777" s="17"/>
      <c r="F2777" s="17"/>
      <c r="G2777" s="18"/>
      <c r="H2777" s="19"/>
      <c r="I2777" s="20"/>
      <c r="J2777" s="19"/>
      <c r="K2777" s="19"/>
      <c r="L2777" s="19"/>
      <c r="M2777" s="19"/>
      <c r="N2777" s="19"/>
      <c r="O2777" s="19"/>
      <c r="P2777" s="19"/>
      <c r="Q2777" s="19"/>
      <c r="R2777" s="19"/>
      <c r="S2777" s="19"/>
      <c r="T2777" s="19"/>
      <c r="U2777" s="21"/>
    </row>
    <row r="2778" spans="1:21" ht="16" hidden="1" thickBot="1" x14ac:dyDescent="0.25">
      <c r="A2778" s="49">
        <v>2017</v>
      </c>
      <c r="B2778" s="15" t="s">
        <v>53</v>
      </c>
      <c r="C2778" s="16" t="s">
        <v>22</v>
      </c>
      <c r="D2778" s="16" t="str">
        <f>A2778&amp;"_"&amp;B2778&amp;"_"&amp;C2778</f>
        <v>2017_2017 Sample Plot # 11_Avi</v>
      </c>
      <c r="E2778" s="17">
        <v>1.2</v>
      </c>
      <c r="F2778" s="17">
        <f t="shared" si="3596"/>
        <v>0.78</v>
      </c>
      <c r="G2778" s="18">
        <v>78</v>
      </c>
      <c r="H2778" s="19">
        <f t="shared" si="3453"/>
        <v>0.73</v>
      </c>
      <c r="I2778" s="20">
        <f t="shared" si="3597"/>
        <v>73</v>
      </c>
      <c r="J2778" s="19">
        <v>229.36599999999999</v>
      </c>
      <c r="K2778" s="19">
        <f t="shared" ref="K2778:K2780" si="3609">2.14*(LOG(H2778,10))+0.2</f>
        <v>-9.2489079342224334E-2</v>
      </c>
      <c r="L2778" s="19">
        <f t="shared" ref="L2778:L2780" si="3610">10^K2778</f>
        <v>0.8081852512762997</v>
      </c>
      <c r="M2778" s="19">
        <f t="shared" ref="M2778:M2780" si="3611">L2778*40/1000</f>
        <v>3.2327410051051983E-2</v>
      </c>
      <c r="N2778" s="19">
        <f t="shared" ref="N2778:N2780" si="3612">0.923*L2778</f>
        <v>0.74595498692802464</v>
      </c>
      <c r="O2778" s="19">
        <f t="shared" ref="O2778:O2780" si="3613">N2778*40/1000</f>
        <v>2.9838199477120988E-2</v>
      </c>
      <c r="P2778" s="19">
        <f t="shared" ref="P2778:P2780" si="3614">M2778+O2778</f>
        <v>6.2165609528172974E-2</v>
      </c>
      <c r="Q2778" s="19">
        <f t="shared" ref="Q2778:Q2780" si="3615">L2778*0.48</f>
        <v>0.38792892061262385</v>
      </c>
      <c r="R2778" s="19">
        <f t="shared" ref="R2778:R2780" si="3616">N2778*0.39</f>
        <v>0.29092244490192964</v>
      </c>
      <c r="S2778" s="19">
        <f t="shared" ref="S2778:S2780" si="3617">R2778+Q2778</f>
        <v>0.6788513655145535</v>
      </c>
      <c r="T2778" s="19">
        <f t="shared" ref="T2778:T2780" si="3618">S2778*40/1000</f>
        <v>2.7154054620582142E-2</v>
      </c>
      <c r="U2778" s="21">
        <f t="shared" ref="U2778:U2780" si="3619">(L2778+N2778)</f>
        <v>1.5541402382043243</v>
      </c>
    </row>
    <row r="2779" spans="1:21" ht="16" hidden="1" thickBot="1" x14ac:dyDescent="0.25">
      <c r="A2779" s="49">
        <v>2017</v>
      </c>
      <c r="B2779" s="15" t="s">
        <v>53</v>
      </c>
      <c r="C2779" s="16" t="s">
        <v>22</v>
      </c>
      <c r="D2779" s="16" t="str">
        <f>A2779&amp;"_"&amp;B2779&amp;"_"&amp;C2779</f>
        <v>2017_2017 Sample Plot # 11_Avi</v>
      </c>
      <c r="E2779" s="17">
        <v>1.8</v>
      </c>
      <c r="F2779" s="17">
        <f t="shared" si="3596"/>
        <v>1.04</v>
      </c>
      <c r="G2779" s="18">
        <v>104</v>
      </c>
      <c r="H2779" s="19">
        <f t="shared" ref="H2779:H2841" si="3620">I2779/100</f>
        <v>0.49</v>
      </c>
      <c r="I2779" s="20">
        <f t="shared" si="3597"/>
        <v>49</v>
      </c>
      <c r="J2779" s="19">
        <v>153.958</v>
      </c>
      <c r="K2779" s="19">
        <f t="shared" si="3609"/>
        <v>-0.46298038873898079</v>
      </c>
      <c r="L2779" s="19">
        <f t="shared" si="3610"/>
        <v>0.34436548078557488</v>
      </c>
      <c r="M2779" s="19">
        <f t="shared" si="3611"/>
        <v>1.3774619231422995E-2</v>
      </c>
      <c r="N2779" s="19">
        <f t="shared" si="3612"/>
        <v>0.31784933876508564</v>
      </c>
      <c r="O2779" s="19">
        <f t="shared" si="3613"/>
        <v>1.2713973550603426E-2</v>
      </c>
      <c r="P2779" s="19">
        <f t="shared" si="3614"/>
        <v>2.6488592782026421E-2</v>
      </c>
      <c r="Q2779" s="19">
        <f t="shared" si="3615"/>
        <v>0.16529543077707592</v>
      </c>
      <c r="R2779" s="19">
        <f t="shared" si="3616"/>
        <v>0.1239612421183834</v>
      </c>
      <c r="S2779" s="19">
        <f t="shared" si="3617"/>
        <v>0.28925667289545931</v>
      </c>
      <c r="T2779" s="19">
        <f t="shared" si="3618"/>
        <v>1.1570266915818372E-2</v>
      </c>
      <c r="U2779" s="21">
        <f t="shared" si="3619"/>
        <v>0.66221481955066053</v>
      </c>
    </row>
    <row r="2780" spans="1:21" ht="16" hidden="1" thickBot="1" x14ac:dyDescent="0.25">
      <c r="A2780" s="49">
        <v>2017</v>
      </c>
      <c r="B2780" s="15" t="s">
        <v>53</v>
      </c>
      <c r="C2780" s="16" t="s">
        <v>22</v>
      </c>
      <c r="D2780" s="16" t="str">
        <f>A2780&amp;"_"&amp;B2780&amp;"_"&amp;C2780</f>
        <v>2017_2017 Sample Plot # 11_Avi</v>
      </c>
      <c r="E2780" s="17">
        <v>2.4</v>
      </c>
      <c r="F2780" s="17">
        <f t="shared" si="3596"/>
        <v>0.22</v>
      </c>
      <c r="G2780" s="18">
        <v>22</v>
      </c>
      <c r="H2780" s="19">
        <f t="shared" si="3620"/>
        <v>0.5</v>
      </c>
      <c r="I2780" s="20">
        <f t="shared" si="3597"/>
        <v>50</v>
      </c>
      <c r="J2780" s="19">
        <v>157.1</v>
      </c>
      <c r="K2780" s="19">
        <f t="shared" si="3609"/>
        <v>-0.44420419072091971</v>
      </c>
      <c r="L2780" s="19">
        <f t="shared" si="3610"/>
        <v>0.35958023282255702</v>
      </c>
      <c r="M2780" s="19">
        <f t="shared" si="3611"/>
        <v>1.4383209312902281E-2</v>
      </c>
      <c r="N2780" s="19">
        <f t="shared" si="3612"/>
        <v>0.33189255489522013</v>
      </c>
      <c r="O2780" s="19">
        <f t="shared" si="3613"/>
        <v>1.3275702195808805E-2</v>
      </c>
      <c r="P2780" s="19">
        <f t="shared" si="3614"/>
        <v>2.7658911508711088E-2</v>
      </c>
      <c r="Q2780" s="19">
        <f t="shared" si="3615"/>
        <v>0.17259851175482738</v>
      </c>
      <c r="R2780" s="19">
        <f t="shared" si="3616"/>
        <v>0.12943809640913587</v>
      </c>
      <c r="S2780" s="19">
        <f t="shared" si="3617"/>
        <v>0.30203660816396327</v>
      </c>
      <c r="T2780" s="19">
        <f t="shared" si="3618"/>
        <v>1.2081464326558532E-2</v>
      </c>
      <c r="U2780" s="21">
        <f t="shared" si="3619"/>
        <v>0.69147278771777709</v>
      </c>
    </row>
    <row r="2781" spans="1:21" ht="16" hidden="1" thickBot="1" x14ac:dyDescent="0.25">
      <c r="A2781" s="49"/>
      <c r="B2781" s="15"/>
      <c r="C2781" s="16"/>
      <c r="D2781" s="16"/>
      <c r="E2781" s="17"/>
      <c r="F2781" s="17"/>
      <c r="G2781" s="18"/>
      <c r="H2781" s="19"/>
      <c r="I2781" s="20"/>
      <c r="J2781" s="19"/>
      <c r="K2781" s="19"/>
      <c r="L2781" s="19"/>
      <c r="M2781" s="19"/>
      <c r="N2781" s="19"/>
      <c r="O2781" s="19"/>
      <c r="P2781" s="19"/>
      <c r="Q2781" s="19"/>
      <c r="R2781" s="19"/>
      <c r="S2781" s="19"/>
      <c r="T2781" s="19"/>
      <c r="U2781" s="21"/>
    </row>
    <row r="2782" spans="1:21" ht="16" hidden="1" thickBot="1" x14ac:dyDescent="0.25">
      <c r="A2782" s="49">
        <v>2017</v>
      </c>
      <c r="B2782" s="15" t="s">
        <v>53</v>
      </c>
      <c r="C2782" s="16" t="s">
        <v>22</v>
      </c>
      <c r="D2782" s="16" t="str">
        <f>A2782&amp;"_"&amp;B2782&amp;"_"&amp;C2782</f>
        <v>2017_2017 Sample Plot # 11_Avi</v>
      </c>
      <c r="E2782" s="17">
        <v>1.8</v>
      </c>
      <c r="F2782" s="17">
        <f t="shared" si="3596"/>
        <v>0.22</v>
      </c>
      <c r="G2782" s="18">
        <v>22</v>
      </c>
      <c r="H2782" s="19">
        <f t="shared" si="3620"/>
        <v>0.97</v>
      </c>
      <c r="I2782" s="20">
        <f t="shared" si="3597"/>
        <v>97</v>
      </c>
      <c r="J2782" s="19">
        <v>304.774</v>
      </c>
      <c r="K2782" s="19">
        <f>2.14*(LOG(H2782,10))+0.2</f>
        <v>0.17169151132976396</v>
      </c>
      <c r="L2782" s="19">
        <f t="shared" ref="L2782:L2784" si="3621">10^K2782</f>
        <v>1.4848805251618</v>
      </c>
      <c r="M2782" s="19">
        <f t="shared" ref="M2782:M2784" si="3622">L2782*40/1000</f>
        <v>5.9395221006472002E-2</v>
      </c>
      <c r="N2782" s="19">
        <f t="shared" ref="N2782:N2784" si="3623">0.923*L2782</f>
        <v>1.3705447247243414</v>
      </c>
      <c r="O2782" s="19">
        <f t="shared" ref="O2782:O2784" si="3624">N2782*40/1000</f>
        <v>5.4821788988973656E-2</v>
      </c>
      <c r="P2782" s="19">
        <f t="shared" ref="P2782:P2784" si="3625">M2782+O2782</f>
        <v>0.11421700999544565</v>
      </c>
      <c r="Q2782" s="19">
        <f t="shared" ref="Q2782:Q2784" si="3626">L2782*0.48</f>
        <v>0.71274265207766396</v>
      </c>
      <c r="R2782" s="19">
        <f t="shared" ref="R2782:R2784" si="3627">N2782*0.39</f>
        <v>0.5345124426424932</v>
      </c>
      <c r="S2782" s="19">
        <f t="shared" ref="S2782:S2784" si="3628">R2782+Q2782</f>
        <v>1.2472550947201571</v>
      </c>
      <c r="T2782" s="19">
        <f t="shared" ref="T2782:T2784" si="3629">S2782*40/1000</f>
        <v>4.9890203788806285E-2</v>
      </c>
      <c r="U2782" s="21">
        <f t="shared" ref="U2782:U2784" si="3630">(L2782+N2782)</f>
        <v>2.8554252498861414</v>
      </c>
    </row>
    <row r="2783" spans="1:21" ht="16" hidden="1" thickBot="1" x14ac:dyDescent="0.25">
      <c r="A2783" s="49">
        <v>2017</v>
      </c>
      <c r="B2783" s="15" t="s">
        <v>53</v>
      </c>
      <c r="C2783" s="16" t="s">
        <v>22</v>
      </c>
      <c r="D2783" s="16" t="str">
        <f>A2783&amp;"_"&amp;B2783&amp;"_"&amp;C2783</f>
        <v>2017_2017 Sample Plot # 11_Avi</v>
      </c>
      <c r="E2783" s="17">
        <v>2.2000000000000002</v>
      </c>
      <c r="F2783" s="17">
        <f t="shared" si="3596"/>
        <v>1.03</v>
      </c>
      <c r="G2783" s="18">
        <v>103</v>
      </c>
      <c r="H2783" s="19">
        <f t="shared" si="3620"/>
        <v>0.91999999999999982</v>
      </c>
      <c r="I2783" s="20">
        <f t="shared" si="3597"/>
        <v>91.999999999999986</v>
      </c>
      <c r="J2783" s="19">
        <v>289.06399999999996</v>
      </c>
      <c r="K2783" s="19">
        <f t="shared" ref="K2783:K2784" si="3631">2.14*(LOG(H2783,10))+0.2</f>
        <v>0.12250595051948811</v>
      </c>
      <c r="L2783" s="19">
        <f t="shared" si="3621"/>
        <v>1.325885284356042</v>
      </c>
      <c r="M2783" s="19">
        <f t="shared" si="3622"/>
        <v>5.3035411374241684E-2</v>
      </c>
      <c r="N2783" s="19">
        <f t="shared" si="3623"/>
        <v>1.2237921174606268</v>
      </c>
      <c r="O2783" s="19">
        <f t="shared" si="3624"/>
        <v>4.895168469842507E-2</v>
      </c>
      <c r="P2783" s="19">
        <f t="shared" si="3625"/>
        <v>0.10198709607266676</v>
      </c>
      <c r="Q2783" s="19">
        <f t="shared" si="3626"/>
        <v>0.63642493649090015</v>
      </c>
      <c r="R2783" s="19">
        <f t="shared" si="3627"/>
        <v>0.47727892580964448</v>
      </c>
      <c r="S2783" s="19">
        <f t="shared" si="3628"/>
        <v>1.1137038623005446</v>
      </c>
      <c r="T2783" s="19">
        <f t="shared" si="3629"/>
        <v>4.4548154492021784E-2</v>
      </c>
      <c r="U2783" s="21">
        <f t="shared" si="3630"/>
        <v>2.5496774018166688</v>
      </c>
    </row>
    <row r="2784" spans="1:21" ht="16" hidden="1" thickBot="1" x14ac:dyDescent="0.25">
      <c r="A2784" s="49">
        <v>2017</v>
      </c>
      <c r="B2784" s="15" t="s">
        <v>53</v>
      </c>
      <c r="C2784" s="16" t="s">
        <v>22</v>
      </c>
      <c r="D2784" s="16" t="str">
        <f>A2784&amp;"_"&amp;B2784&amp;"_"&amp;C2784</f>
        <v>2017_2017 Sample Plot # 11_Avi</v>
      </c>
      <c r="E2784" s="17">
        <v>2.7</v>
      </c>
      <c r="F2784" s="17">
        <f t="shared" si="3596"/>
        <v>0.98</v>
      </c>
      <c r="G2784" s="18">
        <v>98</v>
      </c>
      <c r="H2784" s="19">
        <f t="shared" si="3620"/>
        <v>0.72</v>
      </c>
      <c r="I2784" s="20">
        <f t="shared" si="3597"/>
        <v>72</v>
      </c>
      <c r="J2784" s="19">
        <v>226.22399999999999</v>
      </c>
      <c r="K2784" s="19">
        <f t="shared" si="3631"/>
        <v>-0.10530845763708552</v>
      </c>
      <c r="L2784" s="19">
        <f t="shared" si="3621"/>
        <v>0.78467811904551577</v>
      </c>
      <c r="M2784" s="19">
        <f t="shared" si="3622"/>
        <v>3.138712476182063E-2</v>
      </c>
      <c r="N2784" s="19">
        <f t="shared" si="3623"/>
        <v>0.72425790387901112</v>
      </c>
      <c r="O2784" s="19">
        <f t="shared" si="3624"/>
        <v>2.8970316155160446E-2</v>
      </c>
      <c r="P2784" s="19">
        <f t="shared" si="3625"/>
        <v>6.0357440916981073E-2</v>
      </c>
      <c r="Q2784" s="19">
        <f t="shared" si="3626"/>
        <v>0.37664549714184753</v>
      </c>
      <c r="R2784" s="19">
        <f t="shared" si="3627"/>
        <v>0.28246058251281436</v>
      </c>
      <c r="S2784" s="19">
        <f t="shared" si="3628"/>
        <v>0.65910607965466195</v>
      </c>
      <c r="T2784" s="19">
        <f t="shared" si="3629"/>
        <v>2.6364243186186478E-2</v>
      </c>
      <c r="U2784" s="21">
        <f t="shared" si="3630"/>
        <v>1.508936022924527</v>
      </c>
    </row>
    <row r="2785" spans="1:21" ht="16" hidden="1" thickBot="1" x14ac:dyDescent="0.25">
      <c r="A2785" s="49"/>
      <c r="B2785" s="15"/>
      <c r="C2785" s="16"/>
      <c r="D2785" s="16"/>
      <c r="E2785" s="17"/>
      <c r="F2785" s="17"/>
      <c r="G2785" s="18"/>
      <c r="H2785" s="19"/>
      <c r="I2785" s="20"/>
      <c r="J2785" s="19"/>
      <c r="K2785" s="19"/>
      <c r="L2785" s="19"/>
      <c r="M2785" s="19"/>
      <c r="N2785" s="19"/>
      <c r="O2785" s="19"/>
      <c r="P2785" s="19"/>
      <c r="Q2785" s="19"/>
      <c r="R2785" s="19"/>
      <c r="S2785" s="19"/>
      <c r="T2785" s="19"/>
      <c r="U2785" s="21"/>
    </row>
    <row r="2786" spans="1:21" ht="16" hidden="1" thickBot="1" x14ac:dyDescent="0.25">
      <c r="A2786" s="49">
        <v>2017</v>
      </c>
      <c r="B2786" s="15" t="s">
        <v>53</v>
      </c>
      <c r="C2786" s="16" t="s">
        <v>22</v>
      </c>
      <c r="D2786" s="16" t="str">
        <f>A2786&amp;"_"&amp;B2786&amp;"_"&amp;C2786</f>
        <v>2017_2017 Sample Plot # 11_Avi</v>
      </c>
      <c r="E2786" s="17">
        <v>1.9</v>
      </c>
      <c r="F2786" s="17">
        <f t="shared" si="3596"/>
        <v>1.06</v>
      </c>
      <c r="G2786" s="18">
        <v>106</v>
      </c>
      <c r="H2786" s="19">
        <f t="shared" si="3620"/>
        <v>1.2200000000000002</v>
      </c>
      <c r="I2786" s="20">
        <f t="shared" si="3597"/>
        <v>122.00000000000001</v>
      </c>
      <c r="J2786" s="19">
        <v>383.32400000000001</v>
      </c>
      <c r="K2786" s="19">
        <f t="shared" ref="K2786:K2787" si="3632">2.14*(LOG(H2786,10))+0.2</f>
        <v>0.38481003764396138</v>
      </c>
      <c r="L2786" s="19">
        <f t="shared" ref="L2786:L2787" si="3633">10^K2786</f>
        <v>2.4255489170321209</v>
      </c>
      <c r="M2786" s="19">
        <f t="shared" ref="M2786:M2787" si="3634">L2786*40/1000</f>
        <v>9.7021956681284841E-2</v>
      </c>
      <c r="N2786" s="19">
        <f t="shared" ref="N2786:N2787" si="3635">0.923*L2786</f>
        <v>2.2387816504206479</v>
      </c>
      <c r="O2786" s="19">
        <f t="shared" ref="O2786:O2787" si="3636">N2786*40/1000</f>
        <v>8.955126601682592E-2</v>
      </c>
      <c r="P2786" s="19">
        <f t="shared" ref="P2786:P2787" si="3637">M2786+O2786</f>
        <v>0.18657322269811077</v>
      </c>
      <c r="Q2786" s="19">
        <f t="shared" ref="Q2786:Q2787" si="3638">L2786*0.48</f>
        <v>1.1642634801754179</v>
      </c>
      <c r="R2786" s="19">
        <f t="shared" ref="R2786:R2787" si="3639">N2786*0.39</f>
        <v>0.87312484366405274</v>
      </c>
      <c r="S2786" s="19">
        <f t="shared" ref="S2786:S2787" si="3640">R2786+Q2786</f>
        <v>2.0373883238394708</v>
      </c>
      <c r="T2786" s="19">
        <f t="shared" ref="T2786:T2787" si="3641">S2786*40/1000</f>
        <v>8.1495532953578836E-2</v>
      </c>
      <c r="U2786" s="21">
        <f t="shared" ref="U2786:U2787" si="3642">(L2786+N2786)</f>
        <v>4.6643305674527689</v>
      </c>
    </row>
    <row r="2787" spans="1:21" ht="16" hidden="1" thickBot="1" x14ac:dyDescent="0.25">
      <c r="A2787" s="49">
        <v>2017</v>
      </c>
      <c r="B2787" s="15" t="s">
        <v>53</v>
      </c>
      <c r="C2787" s="16" t="s">
        <v>22</v>
      </c>
      <c r="D2787" s="16" t="str">
        <f>A2787&amp;"_"&amp;B2787&amp;"_"&amp;C2787</f>
        <v>2017_2017 Sample Plot # 11_Avi</v>
      </c>
      <c r="E2787" s="17">
        <v>3.4</v>
      </c>
      <c r="F2787" s="17">
        <f t="shared" si="3596"/>
        <v>1.32</v>
      </c>
      <c r="G2787" s="18">
        <v>132</v>
      </c>
      <c r="H2787" s="19">
        <f t="shared" si="3620"/>
        <v>0.62</v>
      </c>
      <c r="I2787" s="20">
        <f t="shared" si="3597"/>
        <v>62</v>
      </c>
      <c r="J2787" s="19">
        <v>194.804</v>
      </c>
      <c r="K2787" s="19">
        <f t="shared" si="3632"/>
        <v>-0.24428178447373666</v>
      </c>
      <c r="L2787" s="19">
        <f t="shared" si="3633"/>
        <v>0.56979445102921722</v>
      </c>
      <c r="M2787" s="19">
        <f t="shared" si="3634"/>
        <v>2.2791778041168692E-2</v>
      </c>
      <c r="N2787" s="19">
        <f t="shared" si="3635"/>
        <v>0.52592027829996757</v>
      </c>
      <c r="O2787" s="19">
        <f t="shared" si="3636"/>
        <v>2.1036811131998703E-2</v>
      </c>
      <c r="P2787" s="19">
        <f t="shared" si="3637"/>
        <v>4.3828589173167398E-2</v>
      </c>
      <c r="Q2787" s="19">
        <f t="shared" si="3638"/>
        <v>0.27350133649402425</v>
      </c>
      <c r="R2787" s="19">
        <f t="shared" si="3639"/>
        <v>0.20510890853698735</v>
      </c>
      <c r="S2787" s="19">
        <f t="shared" si="3640"/>
        <v>0.47861024503101157</v>
      </c>
      <c r="T2787" s="19">
        <f t="shared" si="3641"/>
        <v>1.9144409801240464E-2</v>
      </c>
      <c r="U2787" s="21">
        <f t="shared" si="3642"/>
        <v>1.0957147293291847</v>
      </c>
    </row>
    <row r="2788" spans="1:21" ht="16" hidden="1" thickBot="1" x14ac:dyDescent="0.25">
      <c r="A2788" s="49"/>
      <c r="B2788" s="15"/>
      <c r="C2788" s="16"/>
      <c r="D2788" s="16"/>
      <c r="E2788" s="17"/>
      <c r="F2788" s="17"/>
      <c r="G2788" s="18"/>
      <c r="H2788" s="19"/>
      <c r="I2788" s="20"/>
      <c r="J2788" s="19"/>
      <c r="K2788" s="19"/>
      <c r="L2788" s="19"/>
      <c r="M2788" s="19"/>
      <c r="N2788" s="19"/>
      <c r="O2788" s="19"/>
      <c r="P2788" s="19"/>
      <c r="Q2788" s="19"/>
      <c r="R2788" s="19"/>
      <c r="S2788" s="19"/>
      <c r="T2788" s="19"/>
      <c r="U2788" s="21"/>
    </row>
    <row r="2789" spans="1:21" ht="16" hidden="1" thickBot="1" x14ac:dyDescent="0.25">
      <c r="A2789" s="49">
        <v>2017</v>
      </c>
      <c r="B2789" s="15" t="s">
        <v>53</v>
      </c>
      <c r="C2789" s="16" t="s">
        <v>22</v>
      </c>
      <c r="D2789" s="16" t="str">
        <f>A2789&amp;"_"&amp;B2789&amp;"_"&amp;C2789</f>
        <v>2017_2017 Sample Plot # 11_Avi</v>
      </c>
      <c r="E2789" s="17">
        <v>2.8</v>
      </c>
      <c r="F2789" s="17">
        <f t="shared" si="3596"/>
        <v>1.34</v>
      </c>
      <c r="G2789" s="18">
        <v>134</v>
      </c>
      <c r="H2789" s="19">
        <f t="shared" si="3620"/>
        <v>0.6</v>
      </c>
      <c r="I2789" s="20">
        <f t="shared" si="3597"/>
        <v>59.999999999999993</v>
      </c>
      <c r="J2789" s="19">
        <v>188.51999999999998</v>
      </c>
      <c r="K2789" s="19">
        <f t="shared" ref="K2789:K2790" si="3643">2.14*(LOG(H2789,10))+0.2</f>
        <v>-0.27475632417900264</v>
      </c>
      <c r="L2789" s="19">
        <f t="shared" ref="L2789:L2790" si="3644">10^K2789</f>
        <v>0.53118239874562168</v>
      </c>
      <c r="M2789" s="19">
        <f t="shared" ref="M2789:M2790" si="3645">L2789*40/1000</f>
        <v>2.1247295949824867E-2</v>
      </c>
      <c r="N2789" s="19">
        <f t="shared" ref="N2789:N2790" si="3646">0.923*L2789</f>
        <v>0.49028135404220885</v>
      </c>
      <c r="O2789" s="19">
        <f t="shared" ref="O2789:O2790" si="3647">N2789*40/1000</f>
        <v>1.9611254161688355E-2</v>
      </c>
      <c r="P2789" s="19">
        <f t="shared" ref="P2789:P2790" si="3648">M2789+O2789</f>
        <v>4.0858550111513223E-2</v>
      </c>
      <c r="Q2789" s="19">
        <f t="shared" ref="Q2789:Q2790" si="3649">L2789*0.48</f>
        <v>0.2549675513978984</v>
      </c>
      <c r="R2789" s="19">
        <f t="shared" ref="R2789:R2790" si="3650">N2789*0.39</f>
        <v>0.19120972807646147</v>
      </c>
      <c r="S2789" s="19">
        <f t="shared" ref="S2789:S2790" si="3651">R2789+Q2789</f>
        <v>0.44617727947435987</v>
      </c>
      <c r="T2789" s="19">
        <f t="shared" ref="T2789:T2790" si="3652">S2789*40/1000</f>
        <v>1.7847091178974397E-2</v>
      </c>
      <c r="U2789" s="21">
        <f t="shared" ref="U2789:U2790" si="3653">(L2789+N2789)</f>
        <v>1.0214637527878305</v>
      </c>
    </row>
    <row r="2790" spans="1:21" ht="16" hidden="1" thickBot="1" x14ac:dyDescent="0.25">
      <c r="A2790" s="49">
        <v>2017</v>
      </c>
      <c r="B2790" s="15" t="s">
        <v>53</v>
      </c>
      <c r="C2790" s="16" t="s">
        <v>22</v>
      </c>
      <c r="D2790" s="16" t="str">
        <f>A2790&amp;"_"&amp;B2790&amp;"_"&amp;C2790</f>
        <v>2017_2017 Sample Plot # 11_Avi</v>
      </c>
      <c r="E2790" s="17">
        <v>2.1</v>
      </c>
      <c r="F2790" s="17">
        <f t="shared" si="3596"/>
        <v>0.72</v>
      </c>
      <c r="G2790" s="18">
        <v>72</v>
      </c>
      <c r="H2790" s="19">
        <f t="shared" si="3620"/>
        <v>0.95</v>
      </c>
      <c r="I2790" s="20">
        <f t="shared" si="3597"/>
        <v>95</v>
      </c>
      <c r="J2790" s="19">
        <v>298.49</v>
      </c>
      <c r="K2790" s="19">
        <f t="shared" si="3643"/>
        <v>0.15232851531813418</v>
      </c>
      <c r="L2790" s="19">
        <f t="shared" si="3644"/>
        <v>1.42013135180945</v>
      </c>
      <c r="M2790" s="19">
        <f t="shared" si="3645"/>
        <v>5.6805254072378006E-2</v>
      </c>
      <c r="N2790" s="19">
        <f t="shared" si="3646"/>
        <v>1.3107812377201224</v>
      </c>
      <c r="O2790" s="19">
        <f t="shared" si="3647"/>
        <v>5.2431249508804893E-2</v>
      </c>
      <c r="P2790" s="19">
        <f t="shared" si="3648"/>
        <v>0.10923650358118289</v>
      </c>
      <c r="Q2790" s="19">
        <f t="shared" si="3649"/>
        <v>0.68166304886853601</v>
      </c>
      <c r="R2790" s="19">
        <f t="shared" si="3650"/>
        <v>0.51120468271084774</v>
      </c>
      <c r="S2790" s="19">
        <f t="shared" si="3651"/>
        <v>1.1928677315793839</v>
      </c>
      <c r="T2790" s="19">
        <f t="shared" si="3652"/>
        <v>4.7714709263175351E-2</v>
      </c>
      <c r="U2790" s="21">
        <f t="shared" si="3653"/>
        <v>2.7309125895295727</v>
      </c>
    </row>
    <row r="2791" spans="1:21" ht="16" hidden="1" thickBot="1" x14ac:dyDescent="0.25">
      <c r="A2791" s="49"/>
      <c r="B2791" s="15"/>
      <c r="C2791" s="16"/>
      <c r="D2791" s="16"/>
      <c r="E2791" s="17"/>
      <c r="F2791" s="17"/>
      <c r="G2791" s="18"/>
      <c r="H2791" s="19"/>
      <c r="I2791" s="20"/>
      <c r="J2791" s="19"/>
      <c r="K2791" s="19"/>
      <c r="L2791" s="19"/>
      <c r="M2791" s="19"/>
      <c r="N2791" s="19"/>
      <c r="O2791" s="19"/>
      <c r="P2791" s="19"/>
      <c r="Q2791" s="19"/>
      <c r="R2791" s="19"/>
      <c r="S2791" s="19"/>
      <c r="T2791" s="19"/>
      <c r="U2791" s="21"/>
    </row>
    <row r="2792" spans="1:21" ht="16" hidden="1" thickBot="1" x14ac:dyDescent="0.25">
      <c r="A2792" s="49">
        <v>2017</v>
      </c>
      <c r="B2792" s="15" t="s">
        <v>53</v>
      </c>
      <c r="C2792" s="16" t="s">
        <v>22</v>
      </c>
      <c r="D2792" s="16" t="str">
        <f>A2792&amp;"_"&amp;B2792&amp;"_"&amp;C2792</f>
        <v>2017_2017 Sample Plot # 11_Avi</v>
      </c>
      <c r="E2792" s="17">
        <v>2.2000000000000002</v>
      </c>
      <c r="F2792" s="17">
        <f t="shared" si="3596"/>
        <v>1.34</v>
      </c>
      <c r="G2792" s="18">
        <v>134</v>
      </c>
      <c r="H2792" s="19">
        <f t="shared" si="3620"/>
        <v>0.52999999999999992</v>
      </c>
      <c r="I2792" s="20">
        <f t="shared" si="3597"/>
        <v>52.999999999999993</v>
      </c>
      <c r="J2792" s="19">
        <v>166.52599999999998</v>
      </c>
      <c r="K2792" s="19">
        <f>2.14*(LOG(H2792,10))+0.2</f>
        <v>-0.39004963905431161</v>
      </c>
      <c r="L2792" s="19">
        <f t="shared" ref="L2792:L2794" si="3654">10^K2792</f>
        <v>0.40733371765436388</v>
      </c>
      <c r="M2792" s="19">
        <f t="shared" ref="M2792:M2794" si="3655">L2792*40/1000</f>
        <v>1.6293348706174555E-2</v>
      </c>
      <c r="N2792" s="19">
        <f t="shared" ref="N2792:N2794" si="3656">0.923*L2792</f>
        <v>0.3759690213949779</v>
      </c>
      <c r="O2792" s="19">
        <f t="shared" ref="O2792:O2794" si="3657">N2792*40/1000</f>
        <v>1.5038760855799116E-2</v>
      </c>
      <c r="P2792" s="19">
        <f t="shared" ref="P2792:P2794" si="3658">M2792+O2792</f>
        <v>3.1332109561973673E-2</v>
      </c>
      <c r="Q2792" s="19">
        <f t="shared" ref="Q2792:Q2794" si="3659">L2792*0.48</f>
        <v>0.19552018447409467</v>
      </c>
      <c r="R2792" s="19">
        <f t="shared" ref="R2792:R2794" si="3660">N2792*0.39</f>
        <v>0.14662791834404137</v>
      </c>
      <c r="S2792" s="19">
        <f t="shared" ref="S2792:S2794" si="3661">R2792+Q2792</f>
        <v>0.34214810281813601</v>
      </c>
      <c r="T2792" s="19">
        <f t="shared" ref="T2792:T2794" si="3662">S2792*40/1000</f>
        <v>1.3685924112725442E-2</v>
      </c>
      <c r="U2792" s="21">
        <f t="shared" ref="U2792:U2794" si="3663">(L2792+N2792)</f>
        <v>0.78330273904934178</v>
      </c>
    </row>
    <row r="2793" spans="1:21" ht="16" hidden="1" thickBot="1" x14ac:dyDescent="0.25">
      <c r="A2793" s="49">
        <v>2017</v>
      </c>
      <c r="B2793" s="15" t="s">
        <v>53</v>
      </c>
      <c r="C2793" s="16" t="s">
        <v>22</v>
      </c>
      <c r="D2793" s="16" t="str">
        <f>A2793&amp;"_"&amp;B2793&amp;"_"&amp;C2793</f>
        <v>2017_2017 Sample Plot # 11_Avi</v>
      </c>
      <c r="E2793" s="17">
        <v>1.2</v>
      </c>
      <c r="F2793" s="17">
        <f t="shared" si="3596"/>
        <v>1.1299999999999999</v>
      </c>
      <c r="G2793" s="18">
        <v>113</v>
      </c>
      <c r="H2793" s="19">
        <f t="shared" si="3620"/>
        <v>1.3</v>
      </c>
      <c r="I2793" s="20">
        <f t="shared" si="3597"/>
        <v>130</v>
      </c>
      <c r="J2793" s="19">
        <v>408.46</v>
      </c>
      <c r="K2793" s="19">
        <f t="shared" ref="K2793:K2794" si="3664">2.14*(LOG(H2793,10))+0.2</f>
        <v>0.44383877393663074</v>
      </c>
      <c r="L2793" s="19">
        <f t="shared" si="3654"/>
        <v>2.778681527616873</v>
      </c>
      <c r="M2793" s="19">
        <f t="shared" si="3655"/>
        <v>0.11114726110467492</v>
      </c>
      <c r="N2793" s="19">
        <f t="shared" si="3656"/>
        <v>2.5647230499903739</v>
      </c>
      <c r="O2793" s="19">
        <f t="shared" si="3657"/>
        <v>0.10258892199961496</v>
      </c>
      <c r="P2793" s="19">
        <f t="shared" si="3658"/>
        <v>0.21373618310428988</v>
      </c>
      <c r="Q2793" s="19">
        <f t="shared" si="3659"/>
        <v>1.333767133256099</v>
      </c>
      <c r="R2793" s="19">
        <f t="shared" si="3660"/>
        <v>1.0002419894962458</v>
      </c>
      <c r="S2793" s="19">
        <f t="shared" si="3661"/>
        <v>2.3340091227523447</v>
      </c>
      <c r="T2793" s="19">
        <f t="shared" si="3662"/>
        <v>9.3360364910093793E-2</v>
      </c>
      <c r="U2793" s="21">
        <f t="shared" si="3663"/>
        <v>5.343404577607247</v>
      </c>
    </row>
    <row r="2794" spans="1:21" ht="16" hidden="1" thickBot="1" x14ac:dyDescent="0.25">
      <c r="A2794" s="49">
        <v>2017</v>
      </c>
      <c r="B2794" s="15" t="s">
        <v>53</v>
      </c>
      <c r="C2794" s="16" t="s">
        <v>22</v>
      </c>
      <c r="D2794" s="16" t="str">
        <f>A2794&amp;"_"&amp;B2794&amp;"_"&amp;C2794</f>
        <v>2017_2017 Sample Plot # 11_Avi</v>
      </c>
      <c r="E2794" s="17">
        <v>1.9</v>
      </c>
      <c r="F2794" s="17">
        <f t="shared" si="3596"/>
        <v>1.3</v>
      </c>
      <c r="G2794" s="18">
        <v>130</v>
      </c>
      <c r="H2794" s="19">
        <f t="shared" si="3620"/>
        <v>0.62</v>
      </c>
      <c r="I2794" s="20">
        <f t="shared" si="3597"/>
        <v>62</v>
      </c>
      <c r="J2794" s="19">
        <v>194.804</v>
      </c>
      <c r="K2794" s="19">
        <f t="shared" si="3664"/>
        <v>-0.24428178447373666</v>
      </c>
      <c r="L2794" s="19">
        <f t="shared" si="3654"/>
        <v>0.56979445102921722</v>
      </c>
      <c r="M2794" s="19">
        <f t="shared" si="3655"/>
        <v>2.2791778041168692E-2</v>
      </c>
      <c r="N2794" s="19">
        <f t="shared" si="3656"/>
        <v>0.52592027829996757</v>
      </c>
      <c r="O2794" s="19">
        <f t="shared" si="3657"/>
        <v>2.1036811131998703E-2</v>
      </c>
      <c r="P2794" s="19">
        <f t="shared" si="3658"/>
        <v>4.3828589173167398E-2</v>
      </c>
      <c r="Q2794" s="19">
        <f t="shared" si="3659"/>
        <v>0.27350133649402425</v>
      </c>
      <c r="R2794" s="19">
        <f t="shared" si="3660"/>
        <v>0.20510890853698735</v>
      </c>
      <c r="S2794" s="19">
        <f t="shared" si="3661"/>
        <v>0.47861024503101157</v>
      </c>
      <c r="T2794" s="19">
        <f t="shared" si="3662"/>
        <v>1.9144409801240464E-2</v>
      </c>
      <c r="U2794" s="21">
        <f t="shared" si="3663"/>
        <v>1.0957147293291847</v>
      </c>
    </row>
    <row r="2795" spans="1:21" ht="16" hidden="1" thickBot="1" x14ac:dyDescent="0.25">
      <c r="A2795" s="49"/>
      <c r="B2795" s="15"/>
      <c r="C2795" s="16"/>
      <c r="D2795" s="16"/>
      <c r="E2795" s="17"/>
      <c r="F2795" s="17"/>
      <c r="G2795" s="18"/>
      <c r="H2795" s="19"/>
      <c r="I2795" s="20"/>
      <c r="J2795" s="19"/>
      <c r="K2795" s="19"/>
      <c r="L2795" s="19"/>
      <c r="M2795" s="19"/>
      <c r="N2795" s="19"/>
      <c r="O2795" s="19"/>
      <c r="P2795" s="19"/>
      <c r="Q2795" s="19"/>
      <c r="R2795" s="19"/>
      <c r="S2795" s="19"/>
      <c r="T2795" s="19"/>
      <c r="U2795" s="21"/>
    </row>
    <row r="2796" spans="1:21" ht="16" hidden="1" thickBot="1" x14ac:dyDescent="0.25">
      <c r="A2796" s="49">
        <v>2017</v>
      </c>
      <c r="B2796" s="15" t="s">
        <v>53</v>
      </c>
      <c r="C2796" s="16" t="s">
        <v>22</v>
      </c>
      <c r="D2796" s="16" t="str">
        <f>A2796&amp;"_"&amp;B2796&amp;"_"&amp;C2796</f>
        <v>2017_2017 Sample Plot # 11_Avi</v>
      </c>
      <c r="E2796" s="17">
        <v>1.2</v>
      </c>
      <c r="F2796" s="17">
        <f t="shared" si="3596"/>
        <v>1.23</v>
      </c>
      <c r="G2796" s="18">
        <v>123</v>
      </c>
      <c r="H2796" s="19">
        <f t="shared" si="3620"/>
        <v>0.62</v>
      </c>
      <c r="I2796" s="20">
        <f t="shared" si="3597"/>
        <v>62</v>
      </c>
      <c r="J2796" s="19">
        <v>194.804</v>
      </c>
      <c r="K2796" s="19">
        <f t="shared" ref="K2796:K2799" si="3665">2.14*(LOG(H2796,10))+0.2</f>
        <v>-0.24428178447373666</v>
      </c>
      <c r="L2796" s="19">
        <f t="shared" ref="L2796:L2799" si="3666">10^K2796</f>
        <v>0.56979445102921722</v>
      </c>
      <c r="M2796" s="19">
        <f t="shared" ref="M2796:M2799" si="3667">L2796*40/1000</f>
        <v>2.2791778041168692E-2</v>
      </c>
      <c r="N2796" s="19">
        <f t="shared" ref="N2796:N2799" si="3668">0.923*L2796</f>
        <v>0.52592027829996757</v>
      </c>
      <c r="O2796" s="19">
        <f t="shared" ref="O2796:O2799" si="3669">N2796*40/1000</f>
        <v>2.1036811131998703E-2</v>
      </c>
      <c r="P2796" s="19">
        <f t="shared" ref="P2796:P2799" si="3670">M2796+O2796</f>
        <v>4.3828589173167398E-2</v>
      </c>
      <c r="Q2796" s="19">
        <f t="shared" ref="Q2796:Q2799" si="3671">L2796*0.48</f>
        <v>0.27350133649402425</v>
      </c>
      <c r="R2796" s="19">
        <f t="shared" ref="R2796:R2799" si="3672">N2796*0.39</f>
        <v>0.20510890853698735</v>
      </c>
      <c r="S2796" s="19">
        <f t="shared" ref="S2796:S2799" si="3673">R2796+Q2796</f>
        <v>0.47861024503101157</v>
      </c>
      <c r="T2796" s="19">
        <f t="shared" ref="T2796:T2799" si="3674">S2796*40/1000</f>
        <v>1.9144409801240464E-2</v>
      </c>
      <c r="U2796" s="21">
        <f t="shared" ref="U2796:U2799" si="3675">(L2796+N2796)</f>
        <v>1.0957147293291847</v>
      </c>
    </row>
    <row r="2797" spans="1:21" ht="16" hidden="1" thickBot="1" x14ac:dyDescent="0.25">
      <c r="A2797" s="49">
        <v>2017</v>
      </c>
      <c r="B2797" s="15" t="s">
        <v>53</v>
      </c>
      <c r="C2797" s="16" t="s">
        <v>22</v>
      </c>
      <c r="D2797" s="16" t="str">
        <f>A2797&amp;"_"&amp;B2797&amp;"_"&amp;C2797</f>
        <v>2017_2017 Sample Plot # 11_Avi</v>
      </c>
      <c r="E2797" s="17">
        <v>1.4</v>
      </c>
      <c r="F2797" s="17">
        <f t="shared" si="3596"/>
        <v>1.23</v>
      </c>
      <c r="G2797" s="18">
        <v>123</v>
      </c>
      <c r="H2797" s="19">
        <f t="shared" si="3620"/>
        <v>1.1000000000000001</v>
      </c>
      <c r="I2797" s="20">
        <f t="shared" si="3597"/>
        <v>110</v>
      </c>
      <c r="J2797" s="19">
        <v>345.62</v>
      </c>
      <c r="K2797" s="19">
        <f t="shared" si="3665"/>
        <v>0.28858034623860168</v>
      </c>
      <c r="L2797" s="19">
        <f t="shared" si="3666"/>
        <v>1.9434812104687251</v>
      </c>
      <c r="M2797" s="19">
        <f t="shared" si="3667"/>
        <v>7.7739248418749005E-2</v>
      </c>
      <c r="N2797" s="19">
        <f t="shared" si="3668"/>
        <v>1.7938331572626334</v>
      </c>
      <c r="O2797" s="19">
        <f t="shared" si="3669"/>
        <v>7.1753326290505334E-2</v>
      </c>
      <c r="P2797" s="19">
        <f t="shared" si="3670"/>
        <v>0.14949257470925434</v>
      </c>
      <c r="Q2797" s="19">
        <f t="shared" si="3671"/>
        <v>0.932870981024988</v>
      </c>
      <c r="R2797" s="19">
        <f t="shared" si="3672"/>
        <v>0.69959493133242701</v>
      </c>
      <c r="S2797" s="19">
        <f t="shared" si="3673"/>
        <v>1.632465912357415</v>
      </c>
      <c r="T2797" s="19">
        <f t="shared" si="3674"/>
        <v>6.5298636494296597E-2</v>
      </c>
      <c r="U2797" s="21">
        <f t="shared" si="3675"/>
        <v>3.7373143677313587</v>
      </c>
    </row>
    <row r="2798" spans="1:21" ht="16" hidden="1" thickBot="1" x14ac:dyDescent="0.25">
      <c r="A2798" s="49">
        <v>2017</v>
      </c>
      <c r="B2798" s="15" t="s">
        <v>53</v>
      </c>
      <c r="C2798" s="16" t="s">
        <v>22</v>
      </c>
      <c r="D2798" s="16" t="str">
        <f>A2798&amp;"_"&amp;B2798&amp;"_"&amp;C2798</f>
        <v>2017_2017 Sample Plot # 11_Avi</v>
      </c>
      <c r="E2798" s="17">
        <v>1.3</v>
      </c>
      <c r="F2798" s="17">
        <f t="shared" si="3596"/>
        <v>1.05</v>
      </c>
      <c r="G2798" s="18">
        <v>105</v>
      </c>
      <c r="H2798" s="19">
        <f t="shared" si="3620"/>
        <v>0.4</v>
      </c>
      <c r="I2798" s="20">
        <f t="shared" si="3597"/>
        <v>40</v>
      </c>
      <c r="J2798" s="19">
        <v>125.67999999999999</v>
      </c>
      <c r="K2798" s="19">
        <f t="shared" si="3665"/>
        <v>-0.6515916185581605</v>
      </c>
      <c r="L2798" s="19">
        <f t="shared" si="3666"/>
        <v>0.22305316059538585</v>
      </c>
      <c r="M2798" s="19">
        <f t="shared" si="3667"/>
        <v>8.9221264238154348E-3</v>
      </c>
      <c r="N2798" s="19">
        <f t="shared" si="3668"/>
        <v>0.20587806722954116</v>
      </c>
      <c r="O2798" s="19">
        <f t="shared" si="3669"/>
        <v>8.2351226891816467E-3</v>
      </c>
      <c r="P2798" s="19">
        <f t="shared" si="3670"/>
        <v>1.7157249112997083E-2</v>
      </c>
      <c r="Q2798" s="19">
        <f t="shared" si="3671"/>
        <v>0.10706551708578521</v>
      </c>
      <c r="R2798" s="19">
        <f t="shared" si="3672"/>
        <v>8.0292446219521058E-2</v>
      </c>
      <c r="S2798" s="19">
        <f t="shared" si="3673"/>
        <v>0.18735796330530627</v>
      </c>
      <c r="T2798" s="19">
        <f t="shared" si="3674"/>
        <v>7.4943185322122506E-3</v>
      </c>
      <c r="U2798" s="21">
        <f t="shared" si="3675"/>
        <v>0.42893122782492699</v>
      </c>
    </row>
    <row r="2799" spans="1:21" ht="16" hidden="1" thickBot="1" x14ac:dyDescent="0.25">
      <c r="A2799" s="49">
        <v>2017</v>
      </c>
      <c r="B2799" s="15" t="s">
        <v>53</v>
      </c>
      <c r="C2799" s="16" t="s">
        <v>22</v>
      </c>
      <c r="D2799" s="16" t="str">
        <f>A2799&amp;"_"&amp;B2799&amp;"_"&amp;C2799</f>
        <v>2017_2017 Sample Plot # 11_Avi</v>
      </c>
      <c r="E2799" s="17">
        <v>1.7</v>
      </c>
      <c r="F2799" s="17">
        <f t="shared" si="3596"/>
        <v>0.94</v>
      </c>
      <c r="G2799" s="18">
        <v>94</v>
      </c>
      <c r="H2799" s="19">
        <f t="shared" si="3620"/>
        <v>0.9</v>
      </c>
      <c r="I2799" s="20">
        <f t="shared" si="3597"/>
        <v>90</v>
      </c>
      <c r="J2799" s="19">
        <v>282.77999999999997</v>
      </c>
      <c r="K2799" s="19">
        <f t="shared" si="3665"/>
        <v>0.10207897020015526</v>
      </c>
      <c r="L2799" s="19">
        <f t="shared" si="3666"/>
        <v>1.2649663424809117</v>
      </c>
      <c r="M2799" s="19">
        <f t="shared" si="3667"/>
        <v>5.0598653699236468E-2</v>
      </c>
      <c r="N2799" s="19">
        <f t="shared" si="3668"/>
        <v>1.1675639341098816</v>
      </c>
      <c r="O2799" s="19">
        <f t="shared" si="3669"/>
        <v>4.6702557364395263E-2</v>
      </c>
      <c r="P2799" s="19">
        <f t="shared" si="3670"/>
        <v>9.7301211063631737E-2</v>
      </c>
      <c r="Q2799" s="19">
        <f t="shared" si="3671"/>
        <v>0.60718384439083761</v>
      </c>
      <c r="R2799" s="19">
        <f t="shared" si="3672"/>
        <v>0.45534993430285381</v>
      </c>
      <c r="S2799" s="19">
        <f t="shared" si="3673"/>
        <v>1.0625337786936915</v>
      </c>
      <c r="T2799" s="19">
        <f t="shared" si="3674"/>
        <v>4.2501351147747654E-2</v>
      </c>
      <c r="U2799" s="21">
        <f t="shared" si="3675"/>
        <v>2.4325302765907932</v>
      </c>
    </row>
    <row r="2800" spans="1:21" ht="16" hidden="1" thickBot="1" x14ac:dyDescent="0.25">
      <c r="A2800" s="49"/>
      <c r="B2800" s="15"/>
      <c r="C2800" s="16"/>
      <c r="D2800" s="16"/>
      <c r="E2800" s="17"/>
      <c r="F2800" s="17"/>
      <c r="G2800" s="18"/>
      <c r="H2800" s="19"/>
      <c r="I2800" s="20"/>
      <c r="J2800" s="19"/>
      <c r="K2800" s="19"/>
      <c r="L2800" s="19"/>
      <c r="M2800" s="19"/>
      <c r="N2800" s="19"/>
      <c r="O2800" s="19"/>
      <c r="P2800" s="19"/>
      <c r="Q2800" s="19"/>
      <c r="R2800" s="19"/>
      <c r="S2800" s="19"/>
      <c r="T2800" s="19"/>
      <c r="U2800" s="21"/>
    </row>
    <row r="2801" spans="1:21" ht="16" hidden="1" thickBot="1" x14ac:dyDescent="0.25">
      <c r="A2801" s="59">
        <v>2017</v>
      </c>
      <c r="B2801" s="24" t="s">
        <v>53</v>
      </c>
      <c r="C2801" s="25" t="s">
        <v>22</v>
      </c>
      <c r="D2801" s="25" t="str">
        <f>A2801&amp;"_"&amp;B2801&amp;"_"&amp;C2801</f>
        <v>2017_2017 Sample Plot # 11_Avi</v>
      </c>
      <c r="E2801" s="26">
        <v>1.7</v>
      </c>
      <c r="F2801" s="26">
        <f t="shared" si="3596"/>
        <v>0.9</v>
      </c>
      <c r="G2801" s="27">
        <v>90</v>
      </c>
      <c r="H2801" s="28">
        <f t="shared" si="3620"/>
        <v>0.7</v>
      </c>
      <c r="I2801" s="29">
        <f t="shared" si="3597"/>
        <v>70</v>
      </c>
      <c r="J2801" s="28">
        <v>219.94</v>
      </c>
      <c r="K2801" s="28">
        <f t="shared" ref="K2801:K2802" si="3676">2.14*(LOG(H2801,10))+0.2</f>
        <v>-0.13149019436949044</v>
      </c>
      <c r="L2801" s="28">
        <f t="shared" ref="L2801:L2802" si="3677">10^K2801</f>
        <v>0.73877094299630919</v>
      </c>
      <c r="M2801" s="28">
        <f t="shared" ref="M2801:M2820" si="3678">L2801*40/1000</f>
        <v>2.9550837719852369E-2</v>
      </c>
      <c r="N2801" s="28">
        <f t="shared" ref="N2801:N2802" si="3679">0.923*L2801</f>
        <v>0.68188558038559344</v>
      </c>
      <c r="O2801" s="28">
        <f t="shared" ref="O2801:O2802" si="3680">N2801*40/1000</f>
        <v>2.7275423215423734E-2</v>
      </c>
      <c r="P2801" s="28">
        <f t="shared" ref="P2801:P2802" si="3681">M2801+O2801</f>
        <v>5.6826260935276103E-2</v>
      </c>
      <c r="Q2801" s="28">
        <f t="shared" ref="Q2801:Q2820" si="3682">L2801*0.48</f>
        <v>0.35461005263822842</v>
      </c>
      <c r="R2801" s="28">
        <f t="shared" ref="R2801:R2802" si="3683">N2801*0.39</f>
        <v>0.26593537635038145</v>
      </c>
      <c r="S2801" s="28">
        <f t="shared" ref="S2801:S2802" si="3684">R2801+Q2801</f>
        <v>0.62054542898860987</v>
      </c>
      <c r="T2801" s="28">
        <f t="shared" ref="T2801:T2802" si="3685">S2801*40/1000</f>
        <v>2.4821817159544395E-2</v>
      </c>
      <c r="U2801" s="30">
        <f t="shared" ref="U2801:U2820" si="3686">(L2801+N2801)</f>
        <v>1.4206565233819026</v>
      </c>
    </row>
    <row r="2802" spans="1:21" ht="16" hidden="1" thickBot="1" x14ac:dyDescent="0.25">
      <c r="A2802" s="6">
        <v>2018</v>
      </c>
      <c r="B2802" s="7" t="s">
        <v>54</v>
      </c>
      <c r="C2802" s="8" t="s">
        <v>22</v>
      </c>
      <c r="D2802" s="8" t="str">
        <f>A2802&amp;"_"&amp;B2802&amp;"_"&amp;C2802</f>
        <v>2018_2018 Sample Plot # 01_Avi</v>
      </c>
      <c r="E2802" s="9">
        <v>2.1</v>
      </c>
      <c r="F2802" s="9">
        <f t="shared" si="3596"/>
        <v>0.65</v>
      </c>
      <c r="G2802" s="10">
        <v>65</v>
      </c>
      <c r="H2802" s="11">
        <f t="shared" si="3620"/>
        <v>1</v>
      </c>
      <c r="I2802" s="12">
        <f t="shared" si="3597"/>
        <v>100</v>
      </c>
      <c r="J2802" s="12">
        <v>314.2</v>
      </c>
      <c r="K2802" s="11">
        <f t="shared" si="3676"/>
        <v>0.2</v>
      </c>
      <c r="L2802" s="11">
        <f t="shared" si="3677"/>
        <v>1.5848931924611136</v>
      </c>
      <c r="M2802" s="11">
        <f t="shared" si="3678"/>
        <v>6.3395727698444551E-2</v>
      </c>
      <c r="N2802" s="11">
        <f t="shared" si="3679"/>
        <v>1.4628564166416078</v>
      </c>
      <c r="O2802" s="11">
        <f t="shared" si="3680"/>
        <v>5.8514256665664316E-2</v>
      </c>
      <c r="P2802" s="11">
        <f t="shared" si="3681"/>
        <v>0.12190998436410887</v>
      </c>
      <c r="Q2802" s="11">
        <f t="shared" si="3682"/>
        <v>0.76074873238133445</v>
      </c>
      <c r="R2802" s="11">
        <f t="shared" si="3683"/>
        <v>0.5705140024902271</v>
      </c>
      <c r="S2802" s="11">
        <f t="shared" si="3684"/>
        <v>1.3312627348715615</v>
      </c>
      <c r="T2802" s="11">
        <f t="shared" si="3685"/>
        <v>5.3250509394862464E-2</v>
      </c>
      <c r="U2802" s="13">
        <f t="shared" si="3686"/>
        <v>3.0477496091027216</v>
      </c>
    </row>
    <row r="2803" spans="1:21" ht="16" hidden="1" thickBot="1" x14ac:dyDescent="0.25">
      <c r="A2803" s="14"/>
      <c r="B2803" s="15"/>
      <c r="C2803" s="16"/>
      <c r="D2803" s="16"/>
      <c r="E2803" s="17"/>
      <c r="F2803" s="17"/>
      <c r="G2803" s="18"/>
      <c r="H2803" s="19"/>
      <c r="I2803" s="20"/>
      <c r="J2803" s="20"/>
      <c r="K2803" s="19"/>
      <c r="L2803" s="19"/>
      <c r="M2803" s="19"/>
      <c r="N2803" s="19"/>
      <c r="O2803" s="19"/>
      <c r="P2803" s="19"/>
      <c r="Q2803" s="19"/>
      <c r="R2803" s="19"/>
      <c r="S2803" s="19"/>
      <c r="T2803" s="19"/>
      <c r="U2803" s="21"/>
    </row>
    <row r="2804" spans="1:21" ht="16" hidden="1" thickBot="1" x14ac:dyDescent="0.25">
      <c r="A2804" s="14"/>
      <c r="B2804" s="15"/>
      <c r="C2804" s="16"/>
      <c r="D2804" s="16"/>
      <c r="E2804" s="17"/>
      <c r="F2804" s="17"/>
      <c r="G2804" s="18"/>
      <c r="H2804" s="19"/>
      <c r="I2804" s="20"/>
      <c r="J2804" s="20"/>
      <c r="K2804" s="19"/>
      <c r="L2804" s="19"/>
      <c r="M2804" s="19"/>
      <c r="N2804" s="19"/>
      <c r="O2804" s="19"/>
      <c r="P2804" s="19"/>
      <c r="Q2804" s="19"/>
      <c r="R2804" s="19"/>
      <c r="S2804" s="19"/>
      <c r="T2804" s="19"/>
      <c r="U2804" s="21"/>
    </row>
    <row r="2805" spans="1:21" ht="16" hidden="1" thickBot="1" x14ac:dyDescent="0.25">
      <c r="A2805" s="14"/>
      <c r="B2805" s="15"/>
      <c r="C2805" s="16"/>
      <c r="D2805" s="16"/>
      <c r="E2805" s="17"/>
      <c r="F2805" s="17"/>
      <c r="G2805" s="18"/>
      <c r="H2805" s="19"/>
      <c r="I2805" s="20"/>
      <c r="J2805" s="20"/>
      <c r="K2805" s="19"/>
      <c r="L2805" s="19"/>
      <c r="M2805" s="19"/>
      <c r="N2805" s="19"/>
      <c r="O2805" s="19"/>
      <c r="P2805" s="19"/>
      <c r="Q2805" s="19"/>
      <c r="R2805" s="19"/>
      <c r="S2805" s="19"/>
      <c r="T2805" s="19"/>
      <c r="U2805" s="21"/>
    </row>
    <row r="2806" spans="1:21" ht="16" hidden="1" thickBot="1" x14ac:dyDescent="0.25">
      <c r="A2806" s="14"/>
      <c r="B2806" s="15"/>
      <c r="C2806" s="16"/>
      <c r="D2806" s="16"/>
      <c r="E2806" s="17"/>
      <c r="F2806" s="17"/>
      <c r="G2806" s="18"/>
      <c r="H2806" s="19"/>
      <c r="I2806" s="20"/>
      <c r="J2806" s="20"/>
      <c r="K2806" s="19"/>
      <c r="L2806" s="19"/>
      <c r="M2806" s="19"/>
      <c r="N2806" s="19"/>
      <c r="O2806" s="19"/>
      <c r="P2806" s="19"/>
      <c r="Q2806" s="19"/>
      <c r="R2806" s="19"/>
      <c r="S2806" s="19"/>
      <c r="T2806" s="19"/>
      <c r="U2806" s="21"/>
    </row>
    <row r="2807" spans="1:21" ht="16" hidden="1" thickBot="1" x14ac:dyDescent="0.25">
      <c r="A2807" s="14"/>
      <c r="B2807" s="15"/>
      <c r="C2807" s="16"/>
      <c r="D2807" s="16"/>
      <c r="E2807" s="17"/>
      <c r="F2807" s="17"/>
      <c r="G2807" s="18"/>
      <c r="H2807" s="19"/>
      <c r="I2807" s="20"/>
      <c r="J2807" s="20"/>
      <c r="K2807" s="19"/>
      <c r="L2807" s="19"/>
      <c r="M2807" s="19"/>
      <c r="N2807" s="19"/>
      <c r="O2807" s="19"/>
      <c r="P2807" s="19"/>
      <c r="Q2807" s="19"/>
      <c r="R2807" s="19"/>
      <c r="S2807" s="19"/>
      <c r="T2807" s="19"/>
      <c r="U2807" s="21"/>
    </row>
    <row r="2808" spans="1:21" ht="16" hidden="1" thickBot="1" x14ac:dyDescent="0.25">
      <c r="A2808" s="14"/>
      <c r="B2808" s="15"/>
      <c r="C2808" s="16"/>
      <c r="D2808" s="16"/>
      <c r="E2808" s="17"/>
      <c r="F2808" s="17"/>
      <c r="G2808" s="18"/>
      <c r="H2808" s="19"/>
      <c r="I2808" s="20"/>
      <c r="J2808" s="20"/>
      <c r="K2808" s="19"/>
      <c r="L2808" s="19"/>
      <c r="M2808" s="19"/>
      <c r="N2808" s="19"/>
      <c r="O2808" s="19"/>
      <c r="P2808" s="19"/>
      <c r="Q2808" s="19"/>
      <c r="R2808" s="19"/>
      <c r="S2808" s="19"/>
      <c r="T2808" s="19"/>
      <c r="U2808" s="21"/>
    </row>
    <row r="2809" spans="1:21" ht="16" hidden="1" thickBot="1" x14ac:dyDescent="0.25">
      <c r="A2809" s="14"/>
      <c r="B2809" s="15"/>
      <c r="C2809" s="16"/>
      <c r="D2809" s="16"/>
      <c r="E2809" s="17"/>
      <c r="F2809" s="17"/>
      <c r="G2809" s="18"/>
      <c r="H2809" s="19"/>
      <c r="I2809" s="20"/>
      <c r="J2809" s="20"/>
      <c r="K2809" s="19"/>
      <c r="L2809" s="19"/>
      <c r="M2809" s="19"/>
      <c r="N2809" s="19"/>
      <c r="O2809" s="19"/>
      <c r="P2809" s="19"/>
      <c r="Q2809" s="19"/>
      <c r="R2809" s="19"/>
      <c r="S2809" s="19"/>
      <c r="T2809" s="19"/>
      <c r="U2809" s="21"/>
    </row>
    <row r="2810" spans="1:21" ht="16" hidden="1" thickBot="1" x14ac:dyDescent="0.25">
      <c r="A2810" s="14"/>
      <c r="B2810" s="15"/>
      <c r="C2810" s="16"/>
      <c r="D2810" s="16"/>
      <c r="E2810" s="17"/>
      <c r="F2810" s="17"/>
      <c r="G2810" s="18"/>
      <c r="H2810" s="19"/>
      <c r="I2810" s="20"/>
      <c r="J2810" s="20"/>
      <c r="K2810" s="19"/>
      <c r="L2810" s="19"/>
      <c r="M2810" s="19"/>
      <c r="N2810" s="19"/>
      <c r="O2810" s="19"/>
      <c r="P2810" s="19"/>
      <c r="Q2810" s="19"/>
      <c r="R2810" s="19"/>
      <c r="S2810" s="19"/>
      <c r="T2810" s="19"/>
      <c r="U2810" s="21"/>
    </row>
    <row r="2811" spans="1:21" ht="16" hidden="1" thickBot="1" x14ac:dyDescent="0.25">
      <c r="A2811" s="14"/>
      <c r="B2811" s="15"/>
      <c r="C2811" s="16"/>
      <c r="D2811" s="16"/>
      <c r="E2811" s="17"/>
      <c r="F2811" s="17"/>
      <c r="G2811" s="18"/>
      <c r="H2811" s="19"/>
      <c r="I2811" s="20"/>
      <c r="J2811" s="20"/>
      <c r="K2811" s="19"/>
      <c r="L2811" s="19"/>
      <c r="M2811" s="19"/>
      <c r="N2811" s="19"/>
      <c r="O2811" s="19"/>
      <c r="P2811" s="19"/>
      <c r="Q2811" s="19"/>
      <c r="R2811" s="19"/>
      <c r="S2811" s="19"/>
      <c r="T2811" s="19"/>
      <c r="U2811" s="21"/>
    </row>
    <row r="2812" spans="1:21" ht="16" hidden="1" thickBot="1" x14ac:dyDescent="0.25">
      <c r="A2812" s="14"/>
      <c r="B2812" s="15"/>
      <c r="C2812" s="16"/>
      <c r="D2812" s="16"/>
      <c r="E2812" s="17"/>
      <c r="F2812" s="17"/>
      <c r="G2812" s="18"/>
      <c r="H2812" s="19"/>
      <c r="I2812" s="20"/>
      <c r="J2812" s="20"/>
      <c r="K2812" s="19"/>
      <c r="L2812" s="19"/>
      <c r="M2812" s="19"/>
      <c r="N2812" s="19"/>
      <c r="O2812" s="19"/>
      <c r="P2812" s="19"/>
      <c r="Q2812" s="19"/>
      <c r="R2812" s="19"/>
      <c r="S2812" s="19"/>
      <c r="T2812" s="19"/>
      <c r="U2812" s="21"/>
    </row>
    <row r="2813" spans="1:21" ht="16" hidden="1" thickBot="1" x14ac:dyDescent="0.25">
      <c r="A2813" s="14"/>
      <c r="B2813" s="15"/>
      <c r="C2813" s="16"/>
      <c r="D2813" s="16"/>
      <c r="E2813" s="17"/>
      <c r="F2813" s="17"/>
      <c r="G2813" s="18"/>
      <c r="H2813" s="19"/>
      <c r="I2813" s="20"/>
      <c r="J2813" s="20"/>
      <c r="K2813" s="19"/>
      <c r="L2813" s="19"/>
      <c r="M2813" s="19"/>
      <c r="N2813" s="19"/>
      <c r="O2813" s="19"/>
      <c r="P2813" s="19"/>
      <c r="Q2813" s="19"/>
      <c r="R2813" s="19"/>
      <c r="S2813" s="19"/>
      <c r="T2813" s="19"/>
      <c r="U2813" s="21"/>
    </row>
    <row r="2814" spans="1:21" ht="16" hidden="1" thickBot="1" x14ac:dyDescent="0.25">
      <c r="A2814" s="14">
        <v>2018</v>
      </c>
      <c r="B2814" s="15" t="s">
        <v>54</v>
      </c>
      <c r="C2814" s="16" t="s">
        <v>22</v>
      </c>
      <c r="D2814" s="16" t="str">
        <f t="shared" ref="D2814:D2820" si="3687">A2814&amp;"_"&amp;B2814&amp;"_"&amp;C2814</f>
        <v>2018_2018 Sample Plot # 01_Avi</v>
      </c>
      <c r="E2814" s="17">
        <v>1.7</v>
      </c>
      <c r="F2814" s="17">
        <f t="shared" si="3596"/>
        <v>0.5</v>
      </c>
      <c r="G2814" s="18">
        <v>50</v>
      </c>
      <c r="H2814" s="19">
        <f t="shared" si="3620"/>
        <v>1</v>
      </c>
      <c r="I2814" s="20">
        <f t="shared" si="3597"/>
        <v>100</v>
      </c>
      <c r="J2814" s="20">
        <v>314.2</v>
      </c>
      <c r="K2814" s="19">
        <f t="shared" ref="K2814:K2820" si="3688">2.14*(LOG(H2814,10))+0.2</f>
        <v>0.2</v>
      </c>
      <c r="L2814" s="19">
        <f t="shared" ref="L2814:L2820" si="3689">10^K2814</f>
        <v>1.5848931924611136</v>
      </c>
      <c r="M2814" s="19">
        <f t="shared" si="3678"/>
        <v>6.3395727698444551E-2</v>
      </c>
      <c r="N2814" s="19">
        <f t="shared" ref="N2814:N2820" si="3690">0.923*L2814</f>
        <v>1.4628564166416078</v>
      </c>
      <c r="O2814" s="19">
        <f t="shared" si="3353"/>
        <v>5.8514256665664316E-2</v>
      </c>
      <c r="P2814" s="19">
        <f t="shared" si="3354"/>
        <v>0.12190998436410887</v>
      </c>
      <c r="Q2814" s="19">
        <f t="shared" si="3682"/>
        <v>0.76074873238133445</v>
      </c>
      <c r="R2814" s="19">
        <f t="shared" si="3355"/>
        <v>0.5705140024902271</v>
      </c>
      <c r="S2814" s="19">
        <f t="shared" si="3356"/>
        <v>1.3312627348715615</v>
      </c>
      <c r="T2814" s="19">
        <f t="shared" si="3357"/>
        <v>5.3250509394862464E-2</v>
      </c>
      <c r="U2814" s="21">
        <f t="shared" si="3686"/>
        <v>3.0477496091027216</v>
      </c>
    </row>
    <row r="2815" spans="1:21" ht="16" hidden="1" thickBot="1" x14ac:dyDescent="0.25">
      <c r="A2815" s="14">
        <v>2018</v>
      </c>
      <c r="B2815" s="15" t="s">
        <v>54</v>
      </c>
      <c r="C2815" s="16" t="s">
        <v>22</v>
      </c>
      <c r="D2815" s="16" t="str">
        <f t="shared" si="3687"/>
        <v>2018_2018 Sample Plot # 01_Avi</v>
      </c>
      <c r="E2815" s="17">
        <v>0.5</v>
      </c>
      <c r="F2815" s="17">
        <f t="shared" si="3596"/>
        <v>0.5</v>
      </c>
      <c r="G2815" s="18">
        <v>50</v>
      </c>
      <c r="H2815" s="19">
        <f t="shared" si="3620"/>
        <v>1</v>
      </c>
      <c r="I2815" s="20">
        <f t="shared" si="3597"/>
        <v>100</v>
      </c>
      <c r="J2815" s="20">
        <v>314.2</v>
      </c>
      <c r="K2815" s="19">
        <f t="shared" si="3688"/>
        <v>0.2</v>
      </c>
      <c r="L2815" s="19">
        <f t="shared" si="3689"/>
        <v>1.5848931924611136</v>
      </c>
      <c r="M2815" s="19">
        <f t="shared" si="3678"/>
        <v>6.3395727698444551E-2</v>
      </c>
      <c r="N2815" s="19">
        <f t="shared" si="3690"/>
        <v>1.4628564166416078</v>
      </c>
      <c r="O2815" s="19">
        <f t="shared" si="3353"/>
        <v>5.8514256665664316E-2</v>
      </c>
      <c r="P2815" s="19">
        <f t="shared" si="3354"/>
        <v>0.12190998436410887</v>
      </c>
      <c r="Q2815" s="19">
        <f t="shared" si="3682"/>
        <v>0.76074873238133445</v>
      </c>
      <c r="R2815" s="19">
        <f t="shared" si="3355"/>
        <v>0.5705140024902271</v>
      </c>
      <c r="S2815" s="19">
        <f t="shared" si="3356"/>
        <v>1.3312627348715615</v>
      </c>
      <c r="T2815" s="19">
        <f t="shared" si="3357"/>
        <v>5.3250509394862464E-2</v>
      </c>
      <c r="U2815" s="21">
        <f t="shared" si="3686"/>
        <v>3.0477496091027216</v>
      </c>
    </row>
    <row r="2816" spans="1:21" ht="16" hidden="1" thickBot="1" x14ac:dyDescent="0.25">
      <c r="A2816" s="14">
        <v>2018</v>
      </c>
      <c r="B2816" s="15" t="s">
        <v>54</v>
      </c>
      <c r="C2816" s="16" t="s">
        <v>22</v>
      </c>
      <c r="D2816" s="16" t="str">
        <f t="shared" si="3687"/>
        <v>2018_2018 Sample Plot # 01_Avi</v>
      </c>
      <c r="E2816" s="17">
        <v>2</v>
      </c>
      <c r="F2816" s="17">
        <f t="shared" si="3596"/>
        <v>0.56000000000000005</v>
      </c>
      <c r="G2816" s="18">
        <v>56</v>
      </c>
      <c r="H2816" s="19">
        <f t="shared" si="3620"/>
        <v>0.96</v>
      </c>
      <c r="I2816" s="20">
        <f t="shared" si="3597"/>
        <v>96</v>
      </c>
      <c r="J2816" s="20">
        <v>301.63200000000001</v>
      </c>
      <c r="K2816" s="19">
        <f t="shared" si="3688"/>
        <v>0.16206043870467637</v>
      </c>
      <c r="L2816" s="19">
        <f t="shared" si="3689"/>
        <v>1.4523137151413272</v>
      </c>
      <c r="M2816" s="19">
        <f t="shared" si="3678"/>
        <v>5.8092548605653091E-2</v>
      </c>
      <c r="N2816" s="19">
        <f t="shared" si="3690"/>
        <v>1.3404855590754452</v>
      </c>
      <c r="O2816" s="19">
        <f t="shared" si="3353"/>
        <v>5.3619422363017803E-2</v>
      </c>
      <c r="P2816" s="19">
        <f t="shared" si="3354"/>
        <v>0.11171197096867089</v>
      </c>
      <c r="Q2816" s="19">
        <f t="shared" si="3682"/>
        <v>0.69711058326783704</v>
      </c>
      <c r="R2816" s="19">
        <f t="shared" si="3355"/>
        <v>0.52278936803942366</v>
      </c>
      <c r="S2816" s="19">
        <f t="shared" si="3356"/>
        <v>1.2198999513072608</v>
      </c>
      <c r="T2816" s="19">
        <f t="shared" si="3357"/>
        <v>4.8795998052290429E-2</v>
      </c>
      <c r="U2816" s="21">
        <f t="shared" si="3686"/>
        <v>2.7927992742167724</v>
      </c>
    </row>
    <row r="2817" spans="1:21" ht="16" hidden="1" thickBot="1" x14ac:dyDescent="0.25">
      <c r="A2817" s="14">
        <v>2018</v>
      </c>
      <c r="B2817" s="15" t="s">
        <v>54</v>
      </c>
      <c r="C2817" s="16" t="s">
        <v>22</v>
      </c>
      <c r="D2817" s="16" t="str">
        <f t="shared" si="3687"/>
        <v>2018_2018 Sample Plot # 01_Avi</v>
      </c>
      <c r="E2817" s="17">
        <v>1.8</v>
      </c>
      <c r="F2817" s="17">
        <f t="shared" si="3596"/>
        <v>0.3</v>
      </c>
      <c r="G2817" s="18">
        <v>30</v>
      </c>
      <c r="H2817" s="19">
        <f t="shared" si="3620"/>
        <v>0.90999999999999981</v>
      </c>
      <c r="I2817" s="20">
        <f t="shared" si="3597"/>
        <v>90.999999999999986</v>
      </c>
      <c r="J2817" s="20">
        <v>285.92199999999997</v>
      </c>
      <c r="K2817" s="19">
        <f t="shared" si="3688"/>
        <v>0.11234857956714012</v>
      </c>
      <c r="L2817" s="19">
        <f t="shared" si="3689"/>
        <v>1.2952350241698123</v>
      </c>
      <c r="M2817" s="19">
        <f t="shared" si="3678"/>
        <v>5.1809400966792492E-2</v>
      </c>
      <c r="N2817" s="19">
        <f t="shared" si="3690"/>
        <v>1.1955019273087368</v>
      </c>
      <c r="O2817" s="19">
        <f t="shared" si="3353"/>
        <v>4.7820077092349471E-2</v>
      </c>
      <c r="P2817" s="19">
        <f t="shared" si="3354"/>
        <v>9.9629478059141963E-2</v>
      </c>
      <c r="Q2817" s="19">
        <f t="shared" si="3682"/>
        <v>0.62171281160150993</v>
      </c>
      <c r="R2817" s="19">
        <f t="shared" si="3355"/>
        <v>0.46624575165040738</v>
      </c>
      <c r="S2817" s="19">
        <f t="shared" si="3356"/>
        <v>1.0879585632519173</v>
      </c>
      <c r="T2817" s="19">
        <f t="shared" si="3357"/>
        <v>4.3518342530076692E-2</v>
      </c>
      <c r="U2817" s="21">
        <f t="shared" si="3686"/>
        <v>2.4907369514785493</v>
      </c>
    </row>
    <row r="2818" spans="1:21" ht="16" hidden="1" thickBot="1" x14ac:dyDescent="0.25">
      <c r="A2818" s="14">
        <v>2018</v>
      </c>
      <c r="B2818" s="15" t="s">
        <v>54</v>
      </c>
      <c r="C2818" s="16" t="s">
        <v>22</v>
      </c>
      <c r="D2818" s="16" t="str">
        <f t="shared" si="3687"/>
        <v>2018_2018 Sample Plot # 01_Avi</v>
      </c>
      <c r="E2818" s="17">
        <v>1.4</v>
      </c>
      <c r="F2818" s="17">
        <f t="shared" si="3596"/>
        <v>0.48</v>
      </c>
      <c r="G2818" s="18">
        <v>48</v>
      </c>
      <c r="H2818" s="19">
        <f t="shared" si="3620"/>
        <v>0.8</v>
      </c>
      <c r="I2818" s="20">
        <f t="shared" si="3597"/>
        <v>80</v>
      </c>
      <c r="J2818" s="20">
        <v>251.35999999999999</v>
      </c>
      <c r="K2818" s="19">
        <f t="shared" si="3688"/>
        <v>-7.3874278372406399E-3</v>
      </c>
      <c r="L2818" s="19">
        <f t="shared" si="3689"/>
        <v>0.98313367509001193</v>
      </c>
      <c r="M2818" s="19">
        <f t="shared" si="3678"/>
        <v>3.9325347003600478E-2</v>
      </c>
      <c r="N2818" s="19">
        <f t="shared" si="3690"/>
        <v>0.90743238210808108</v>
      </c>
      <c r="O2818" s="19">
        <f t="shared" si="3353"/>
        <v>3.6297295284323239E-2</v>
      </c>
      <c r="P2818" s="19">
        <f t="shared" si="3354"/>
        <v>7.5622642287923716E-2</v>
      </c>
      <c r="Q2818" s="19">
        <f t="shared" si="3682"/>
        <v>0.47190416404320573</v>
      </c>
      <c r="R2818" s="19">
        <f t="shared" si="3355"/>
        <v>0.35389862902215163</v>
      </c>
      <c r="S2818" s="19">
        <f t="shared" si="3356"/>
        <v>0.82580279306535731</v>
      </c>
      <c r="T2818" s="19">
        <f t="shared" si="3357"/>
        <v>3.3032111722614291E-2</v>
      </c>
      <c r="U2818" s="21">
        <f t="shared" si="3686"/>
        <v>1.8905660571980931</v>
      </c>
    </row>
    <row r="2819" spans="1:21" ht="16" hidden="1" thickBot="1" x14ac:dyDescent="0.25">
      <c r="A2819" s="14">
        <v>2018</v>
      </c>
      <c r="B2819" s="15" t="s">
        <v>54</v>
      </c>
      <c r="C2819" s="16" t="s">
        <v>22</v>
      </c>
      <c r="D2819" s="16" t="str">
        <f t="shared" si="3687"/>
        <v>2018_2018 Sample Plot # 01_Avi</v>
      </c>
      <c r="E2819" s="17">
        <v>1.9</v>
      </c>
      <c r="F2819" s="17">
        <f t="shared" si="3596"/>
        <v>0.55000000000000004</v>
      </c>
      <c r="G2819" s="18">
        <v>55</v>
      </c>
      <c r="H2819" s="19">
        <f t="shared" si="3620"/>
        <v>0.91999999999999982</v>
      </c>
      <c r="I2819" s="20">
        <f t="shared" si="3597"/>
        <v>91.999999999999986</v>
      </c>
      <c r="J2819" s="20">
        <v>289.06399999999996</v>
      </c>
      <c r="K2819" s="19">
        <f t="shared" si="3688"/>
        <v>0.12250595051948811</v>
      </c>
      <c r="L2819" s="19">
        <f t="shared" si="3689"/>
        <v>1.325885284356042</v>
      </c>
      <c r="M2819" s="19">
        <f t="shared" si="3678"/>
        <v>5.3035411374241684E-2</v>
      </c>
      <c r="N2819" s="19">
        <f t="shared" si="3690"/>
        <v>1.2237921174606268</v>
      </c>
      <c r="O2819" s="19">
        <f t="shared" si="3353"/>
        <v>4.895168469842507E-2</v>
      </c>
      <c r="P2819" s="19">
        <f t="shared" si="3354"/>
        <v>0.10198709607266676</v>
      </c>
      <c r="Q2819" s="19">
        <f t="shared" si="3682"/>
        <v>0.63642493649090015</v>
      </c>
      <c r="R2819" s="19">
        <f t="shared" si="3355"/>
        <v>0.47727892580964448</v>
      </c>
      <c r="S2819" s="19">
        <f t="shared" si="3356"/>
        <v>1.1137038623005446</v>
      </c>
      <c r="T2819" s="19">
        <f t="shared" si="3357"/>
        <v>4.4548154492021784E-2</v>
      </c>
      <c r="U2819" s="21">
        <f t="shared" si="3686"/>
        <v>2.5496774018166688</v>
      </c>
    </row>
    <row r="2820" spans="1:21" ht="16" hidden="1" thickBot="1" x14ac:dyDescent="0.25">
      <c r="A2820" s="14">
        <v>2018</v>
      </c>
      <c r="B2820" s="15" t="s">
        <v>54</v>
      </c>
      <c r="C2820" s="16" t="s">
        <v>22</v>
      </c>
      <c r="D2820" s="16" t="str">
        <f t="shared" si="3687"/>
        <v>2018_2018 Sample Plot # 01_Avi</v>
      </c>
      <c r="E2820" s="17">
        <v>1.6</v>
      </c>
      <c r="F2820" s="17">
        <f t="shared" si="3596"/>
        <v>0.6</v>
      </c>
      <c r="G2820" s="18">
        <v>60</v>
      </c>
      <c r="H2820" s="19">
        <f t="shared" si="3620"/>
        <v>0.9</v>
      </c>
      <c r="I2820" s="20">
        <f t="shared" si="3597"/>
        <v>90</v>
      </c>
      <c r="J2820" s="20">
        <v>282.77999999999997</v>
      </c>
      <c r="K2820" s="19">
        <f t="shared" si="3688"/>
        <v>0.10207897020015526</v>
      </c>
      <c r="L2820" s="19">
        <f t="shared" si="3689"/>
        <v>1.2649663424809117</v>
      </c>
      <c r="M2820" s="19">
        <f t="shared" si="3678"/>
        <v>5.0598653699236468E-2</v>
      </c>
      <c r="N2820" s="19">
        <f t="shared" si="3690"/>
        <v>1.1675639341098816</v>
      </c>
      <c r="O2820" s="19">
        <f t="shared" si="3353"/>
        <v>4.6702557364395263E-2</v>
      </c>
      <c r="P2820" s="19">
        <f t="shared" si="3354"/>
        <v>9.7301211063631737E-2</v>
      </c>
      <c r="Q2820" s="19">
        <f t="shared" si="3682"/>
        <v>0.60718384439083761</v>
      </c>
      <c r="R2820" s="19">
        <f t="shared" si="3355"/>
        <v>0.45534993430285381</v>
      </c>
      <c r="S2820" s="19">
        <f t="shared" si="3356"/>
        <v>1.0625337786936915</v>
      </c>
      <c r="T2820" s="19">
        <f t="shared" si="3357"/>
        <v>4.2501351147747654E-2</v>
      </c>
      <c r="U2820" s="21">
        <f t="shared" si="3686"/>
        <v>2.4325302765907932</v>
      </c>
    </row>
    <row r="2821" spans="1:21" ht="16" hidden="1" thickBot="1" x14ac:dyDescent="0.25">
      <c r="A2821" s="14"/>
      <c r="B2821" s="15"/>
      <c r="C2821" s="16"/>
      <c r="D2821" s="16"/>
      <c r="E2821" s="17"/>
      <c r="F2821" s="17"/>
      <c r="G2821" s="18"/>
      <c r="H2821" s="19"/>
      <c r="I2821" s="20"/>
      <c r="J2821" s="20"/>
      <c r="K2821" s="19"/>
      <c r="L2821" s="19"/>
      <c r="M2821" s="19"/>
      <c r="N2821" s="19"/>
      <c r="O2821" s="19"/>
      <c r="P2821" s="19"/>
      <c r="Q2821" s="19"/>
      <c r="R2821" s="19"/>
      <c r="S2821" s="19"/>
      <c r="T2821" s="19"/>
      <c r="U2821" s="21"/>
    </row>
    <row r="2822" spans="1:21" ht="16" hidden="1" thickBot="1" x14ac:dyDescent="0.25">
      <c r="A2822" s="14">
        <v>2018</v>
      </c>
      <c r="B2822" s="15" t="s">
        <v>54</v>
      </c>
      <c r="C2822" s="16" t="s">
        <v>22</v>
      </c>
      <c r="D2822" s="16" t="str">
        <f>A2822&amp;"_"&amp;B2822&amp;"_"&amp;C2822</f>
        <v>2018_2018 Sample Plot # 01_Avi</v>
      </c>
      <c r="E2822" s="17">
        <v>2.2000000000000002</v>
      </c>
      <c r="F2822" s="17">
        <f t="shared" si="3596"/>
        <v>0.65</v>
      </c>
      <c r="G2822" s="18">
        <v>65</v>
      </c>
      <c r="H2822" s="19">
        <f t="shared" si="3620"/>
        <v>0.9</v>
      </c>
      <c r="I2822" s="20">
        <f t="shared" si="3597"/>
        <v>90</v>
      </c>
      <c r="J2822" s="20">
        <v>282.77999999999997</v>
      </c>
      <c r="K2822" s="19">
        <f t="shared" ref="K2822:K2824" si="3691">2.14*(LOG(H2822,10))+0.2</f>
        <v>0.10207897020015526</v>
      </c>
      <c r="L2822" s="19">
        <f t="shared" ref="L2822:L2824" si="3692">10^K2822</f>
        <v>1.2649663424809117</v>
      </c>
      <c r="M2822" s="19">
        <f t="shared" ref="M2822:M2885" si="3693">L2822*40/1000</f>
        <v>5.0598653699236468E-2</v>
      </c>
      <c r="N2822" s="19">
        <f t="shared" ref="N2822:N2824" si="3694">0.923*L2822</f>
        <v>1.1675639341098816</v>
      </c>
      <c r="O2822" s="19">
        <f t="shared" ref="O2822:O2824" si="3695">N2822*40/1000</f>
        <v>4.6702557364395263E-2</v>
      </c>
      <c r="P2822" s="19">
        <f t="shared" ref="P2822:P2824" si="3696">M2822+O2822</f>
        <v>9.7301211063631737E-2</v>
      </c>
      <c r="Q2822" s="19">
        <f t="shared" ref="Q2822:Q2885" si="3697">L2822*0.48</f>
        <v>0.60718384439083761</v>
      </c>
      <c r="R2822" s="19">
        <f t="shared" ref="R2822:R2824" si="3698">N2822*0.39</f>
        <v>0.45534993430285381</v>
      </c>
      <c r="S2822" s="19">
        <f t="shared" ref="S2822:S2824" si="3699">R2822+Q2822</f>
        <v>1.0625337786936915</v>
      </c>
      <c r="T2822" s="19">
        <f t="shared" ref="T2822:T2824" si="3700">S2822*40/1000</f>
        <v>4.2501351147747654E-2</v>
      </c>
      <c r="U2822" s="21">
        <f t="shared" ref="U2822:U2885" si="3701">(L2822+N2822)</f>
        <v>2.4325302765907932</v>
      </c>
    </row>
    <row r="2823" spans="1:21" ht="16" hidden="1" thickBot="1" x14ac:dyDescent="0.25">
      <c r="A2823" s="14">
        <v>2018</v>
      </c>
      <c r="B2823" s="15" t="s">
        <v>54</v>
      </c>
      <c r="C2823" s="16" t="s">
        <v>22</v>
      </c>
      <c r="D2823" s="16" t="str">
        <f>A2823&amp;"_"&amp;B2823&amp;"_"&amp;C2823</f>
        <v>2018_2018 Sample Plot # 01_Avi</v>
      </c>
      <c r="E2823" s="17">
        <v>1.7</v>
      </c>
      <c r="F2823" s="17">
        <f t="shared" si="3596"/>
        <v>0.55000000000000004</v>
      </c>
      <c r="G2823" s="18">
        <v>55</v>
      </c>
      <c r="H2823" s="19">
        <f t="shared" si="3620"/>
        <v>0.9</v>
      </c>
      <c r="I2823" s="20">
        <f t="shared" si="3597"/>
        <v>90</v>
      </c>
      <c r="J2823" s="20">
        <v>282.77999999999997</v>
      </c>
      <c r="K2823" s="19">
        <f t="shared" si="3691"/>
        <v>0.10207897020015526</v>
      </c>
      <c r="L2823" s="19">
        <f t="shared" si="3692"/>
        <v>1.2649663424809117</v>
      </c>
      <c r="M2823" s="19">
        <f t="shared" si="3693"/>
        <v>5.0598653699236468E-2</v>
      </c>
      <c r="N2823" s="19">
        <f t="shared" si="3694"/>
        <v>1.1675639341098816</v>
      </c>
      <c r="O2823" s="19">
        <f t="shared" si="3695"/>
        <v>4.6702557364395263E-2</v>
      </c>
      <c r="P2823" s="19">
        <f t="shared" si="3696"/>
        <v>9.7301211063631737E-2</v>
      </c>
      <c r="Q2823" s="19">
        <f t="shared" si="3697"/>
        <v>0.60718384439083761</v>
      </c>
      <c r="R2823" s="19">
        <f t="shared" si="3698"/>
        <v>0.45534993430285381</v>
      </c>
      <c r="S2823" s="19">
        <f t="shared" si="3699"/>
        <v>1.0625337786936915</v>
      </c>
      <c r="T2823" s="19">
        <f t="shared" si="3700"/>
        <v>4.2501351147747654E-2</v>
      </c>
      <c r="U2823" s="21">
        <f t="shared" si="3701"/>
        <v>2.4325302765907932</v>
      </c>
    </row>
    <row r="2824" spans="1:21" ht="16" hidden="1" thickBot="1" x14ac:dyDescent="0.25">
      <c r="A2824" s="14">
        <v>2018</v>
      </c>
      <c r="B2824" s="15" t="s">
        <v>54</v>
      </c>
      <c r="C2824" s="16" t="s">
        <v>22</v>
      </c>
      <c r="D2824" s="16" t="str">
        <f>A2824&amp;"_"&amp;B2824&amp;"_"&amp;C2824</f>
        <v>2018_2018 Sample Plot # 01_Avi</v>
      </c>
      <c r="E2824" s="17">
        <v>2.2000000000000002</v>
      </c>
      <c r="F2824" s="17">
        <f t="shared" si="3596"/>
        <v>0.65</v>
      </c>
      <c r="G2824" s="18">
        <v>65</v>
      </c>
      <c r="H2824" s="19">
        <f t="shared" si="3620"/>
        <v>0.75</v>
      </c>
      <c r="I2824" s="20">
        <f t="shared" si="3597"/>
        <v>75</v>
      </c>
      <c r="J2824" s="20">
        <v>235.65</v>
      </c>
      <c r="K2824" s="19">
        <f t="shared" si="3691"/>
        <v>-6.7368896341761852E-2</v>
      </c>
      <c r="L2824" s="19">
        <f t="shared" si="3692"/>
        <v>0.85631017333428494</v>
      </c>
      <c r="M2824" s="19">
        <f t="shared" si="3693"/>
        <v>3.42524069333714E-2</v>
      </c>
      <c r="N2824" s="19">
        <f t="shared" si="3694"/>
        <v>0.790374289987545</v>
      </c>
      <c r="O2824" s="19">
        <f t="shared" si="3695"/>
        <v>3.1614971599501801E-2</v>
      </c>
      <c r="P2824" s="19">
        <f t="shared" si="3696"/>
        <v>6.5867378532873194E-2</v>
      </c>
      <c r="Q2824" s="19">
        <f t="shared" si="3697"/>
        <v>0.41102888320045677</v>
      </c>
      <c r="R2824" s="19">
        <f t="shared" si="3698"/>
        <v>0.30824597309514257</v>
      </c>
      <c r="S2824" s="19">
        <f t="shared" si="3699"/>
        <v>0.71927485629559929</v>
      </c>
      <c r="T2824" s="19">
        <f t="shared" si="3700"/>
        <v>2.8770994251823973E-2</v>
      </c>
      <c r="U2824" s="21">
        <f t="shared" si="3701"/>
        <v>1.6466844633218298</v>
      </c>
    </row>
    <row r="2825" spans="1:21" ht="16" hidden="1" thickBot="1" x14ac:dyDescent="0.25">
      <c r="A2825" s="14"/>
      <c r="B2825" s="15"/>
      <c r="C2825" s="16"/>
      <c r="D2825" s="16"/>
      <c r="E2825" s="17"/>
      <c r="F2825" s="17"/>
      <c r="G2825" s="18"/>
      <c r="H2825" s="19"/>
      <c r="I2825" s="20"/>
      <c r="J2825" s="20"/>
      <c r="K2825" s="19"/>
      <c r="L2825" s="19"/>
      <c r="M2825" s="19"/>
      <c r="N2825" s="19"/>
      <c r="O2825" s="19"/>
      <c r="P2825" s="19"/>
      <c r="Q2825" s="19"/>
      <c r="R2825" s="19"/>
      <c r="S2825" s="19"/>
      <c r="T2825" s="19"/>
      <c r="U2825" s="21"/>
    </row>
    <row r="2826" spans="1:21" ht="16" hidden="1" thickBot="1" x14ac:dyDescent="0.25">
      <c r="A2826" s="14"/>
      <c r="B2826" s="15"/>
      <c r="C2826" s="16"/>
      <c r="D2826" s="16"/>
      <c r="E2826" s="17"/>
      <c r="F2826" s="17"/>
      <c r="G2826" s="18"/>
      <c r="H2826" s="19"/>
      <c r="I2826" s="20"/>
      <c r="J2826" s="20"/>
      <c r="K2826" s="19"/>
      <c r="L2826" s="19"/>
      <c r="M2826" s="19"/>
      <c r="N2826" s="19"/>
      <c r="O2826" s="19"/>
      <c r="P2826" s="19"/>
      <c r="Q2826" s="19"/>
      <c r="R2826" s="19"/>
      <c r="S2826" s="19"/>
      <c r="T2826" s="19"/>
      <c r="U2826" s="21"/>
    </row>
    <row r="2827" spans="1:21" ht="16" hidden="1" thickBot="1" x14ac:dyDescent="0.25">
      <c r="A2827" s="14"/>
      <c r="B2827" s="15"/>
      <c r="C2827" s="16"/>
      <c r="D2827" s="16"/>
      <c r="E2827" s="17"/>
      <c r="F2827" s="17"/>
      <c r="G2827" s="18"/>
      <c r="H2827" s="19"/>
      <c r="I2827" s="20"/>
      <c r="J2827" s="20"/>
      <c r="K2827" s="19"/>
      <c r="L2827" s="19"/>
      <c r="M2827" s="19"/>
      <c r="N2827" s="19"/>
      <c r="O2827" s="19"/>
      <c r="P2827" s="19"/>
      <c r="Q2827" s="19"/>
      <c r="R2827" s="19"/>
      <c r="S2827" s="19"/>
      <c r="T2827" s="19"/>
      <c r="U2827" s="21"/>
    </row>
    <row r="2828" spans="1:21" ht="16" hidden="1" thickBot="1" x14ac:dyDescent="0.25">
      <c r="A2828" s="14"/>
      <c r="B2828" s="15"/>
      <c r="C2828" s="16"/>
      <c r="D2828" s="16"/>
      <c r="E2828" s="17"/>
      <c r="F2828" s="17"/>
      <c r="G2828" s="18"/>
      <c r="H2828" s="19"/>
      <c r="I2828" s="20"/>
      <c r="J2828" s="20"/>
      <c r="K2828" s="19"/>
      <c r="L2828" s="19"/>
      <c r="M2828" s="19"/>
      <c r="N2828" s="19"/>
      <c r="O2828" s="19"/>
      <c r="P2828" s="19"/>
      <c r="Q2828" s="19"/>
      <c r="R2828" s="19"/>
      <c r="S2828" s="19"/>
      <c r="T2828" s="19"/>
      <c r="U2828" s="21"/>
    </row>
    <row r="2829" spans="1:21" ht="16" hidden="1" thickBot="1" x14ac:dyDescent="0.25">
      <c r="A2829" s="14"/>
      <c r="B2829" s="15"/>
      <c r="C2829" s="16"/>
      <c r="D2829" s="16"/>
      <c r="E2829" s="17"/>
      <c r="F2829" s="17"/>
      <c r="G2829" s="18"/>
      <c r="H2829" s="19"/>
      <c r="I2829" s="20"/>
      <c r="J2829" s="20"/>
      <c r="K2829" s="19"/>
      <c r="L2829" s="19"/>
      <c r="M2829" s="19"/>
      <c r="N2829" s="19"/>
      <c r="O2829" s="19"/>
      <c r="P2829" s="19"/>
      <c r="Q2829" s="19"/>
      <c r="R2829" s="19"/>
      <c r="S2829" s="19"/>
      <c r="T2829" s="19"/>
      <c r="U2829" s="21"/>
    </row>
    <row r="2830" spans="1:21" ht="16" hidden="1" thickBot="1" x14ac:dyDescent="0.25">
      <c r="A2830" s="14"/>
      <c r="B2830" s="15"/>
      <c r="C2830" s="16"/>
      <c r="D2830" s="16"/>
      <c r="E2830" s="17"/>
      <c r="F2830" s="17"/>
      <c r="G2830" s="18"/>
      <c r="H2830" s="19"/>
      <c r="I2830" s="20"/>
      <c r="J2830" s="20"/>
      <c r="K2830" s="19"/>
      <c r="L2830" s="19"/>
      <c r="M2830" s="19"/>
      <c r="N2830" s="19"/>
      <c r="O2830" s="19"/>
      <c r="P2830" s="19"/>
      <c r="Q2830" s="19"/>
      <c r="R2830" s="19"/>
      <c r="S2830" s="19"/>
      <c r="T2830" s="19"/>
      <c r="U2830" s="21"/>
    </row>
    <row r="2831" spans="1:21" ht="16" hidden="1" thickBot="1" x14ac:dyDescent="0.25">
      <c r="A2831" s="14">
        <v>2018</v>
      </c>
      <c r="B2831" s="15" t="s">
        <v>54</v>
      </c>
      <c r="C2831" s="16" t="s">
        <v>22</v>
      </c>
      <c r="D2831" s="16" t="str">
        <f>A2831&amp;"_"&amp;B2831&amp;"_"&amp;C2831</f>
        <v>2018_2018 Sample Plot # 01_Avi</v>
      </c>
      <c r="E2831" s="17">
        <v>2.4</v>
      </c>
      <c r="F2831" s="17">
        <f t="shared" si="3596"/>
        <v>0.65</v>
      </c>
      <c r="G2831" s="18">
        <v>65</v>
      </c>
      <c r="H2831" s="19">
        <f t="shared" si="3620"/>
        <v>0.8</v>
      </c>
      <c r="I2831" s="20">
        <f t="shared" si="3597"/>
        <v>80</v>
      </c>
      <c r="J2831" s="20">
        <v>251.35999999999999</v>
      </c>
      <c r="K2831" s="19">
        <f t="shared" ref="K2831:K2833" si="3702">2.14*(LOG(H2831,10))+0.2</f>
        <v>-7.3874278372406399E-3</v>
      </c>
      <c r="L2831" s="19">
        <f t="shared" ref="L2831:L2833" si="3703">10^K2831</f>
        <v>0.98313367509001193</v>
      </c>
      <c r="M2831" s="19">
        <f t="shared" si="3693"/>
        <v>3.9325347003600478E-2</v>
      </c>
      <c r="N2831" s="19">
        <f t="shared" ref="N2831:N2833" si="3704">0.923*L2831</f>
        <v>0.90743238210808108</v>
      </c>
      <c r="O2831" s="19">
        <f t="shared" si="3353"/>
        <v>3.6297295284323239E-2</v>
      </c>
      <c r="P2831" s="19">
        <f t="shared" si="3354"/>
        <v>7.5622642287923716E-2</v>
      </c>
      <c r="Q2831" s="19">
        <f t="shared" si="3697"/>
        <v>0.47190416404320573</v>
      </c>
      <c r="R2831" s="19">
        <f t="shared" si="3355"/>
        <v>0.35389862902215163</v>
      </c>
      <c r="S2831" s="19">
        <f t="shared" si="3356"/>
        <v>0.82580279306535731</v>
      </c>
      <c r="T2831" s="19">
        <f t="shared" si="3357"/>
        <v>3.3032111722614291E-2</v>
      </c>
      <c r="U2831" s="21">
        <f t="shared" si="3701"/>
        <v>1.8905660571980931</v>
      </c>
    </row>
    <row r="2832" spans="1:21" ht="16" hidden="1" thickBot="1" x14ac:dyDescent="0.25">
      <c r="A2832" s="14">
        <v>2018</v>
      </c>
      <c r="B2832" s="15" t="s">
        <v>54</v>
      </c>
      <c r="C2832" s="16" t="s">
        <v>22</v>
      </c>
      <c r="D2832" s="16" t="str">
        <f>A2832&amp;"_"&amp;B2832&amp;"_"&amp;C2832</f>
        <v>2018_2018 Sample Plot # 01_Avi</v>
      </c>
      <c r="E2832" s="17">
        <v>2.2000000000000002</v>
      </c>
      <c r="F2832" s="17">
        <f t="shared" si="3596"/>
        <v>0.67</v>
      </c>
      <c r="G2832" s="18">
        <v>67</v>
      </c>
      <c r="H2832" s="19">
        <f t="shared" si="3620"/>
        <v>0.9</v>
      </c>
      <c r="I2832" s="20">
        <f t="shared" si="3597"/>
        <v>90</v>
      </c>
      <c r="J2832" s="20">
        <v>282.77999999999997</v>
      </c>
      <c r="K2832" s="19">
        <f t="shared" si="3702"/>
        <v>0.10207897020015526</v>
      </c>
      <c r="L2832" s="19">
        <f t="shared" si="3703"/>
        <v>1.2649663424809117</v>
      </c>
      <c r="M2832" s="19">
        <f t="shared" si="3693"/>
        <v>5.0598653699236468E-2</v>
      </c>
      <c r="N2832" s="19">
        <f t="shared" si="3704"/>
        <v>1.1675639341098816</v>
      </c>
      <c r="O2832" s="19">
        <f t="shared" si="3353"/>
        <v>4.6702557364395263E-2</v>
      </c>
      <c r="P2832" s="19">
        <f t="shared" si="3354"/>
        <v>9.7301211063631737E-2</v>
      </c>
      <c r="Q2832" s="19">
        <f t="shared" si="3697"/>
        <v>0.60718384439083761</v>
      </c>
      <c r="R2832" s="19">
        <f t="shared" si="3355"/>
        <v>0.45534993430285381</v>
      </c>
      <c r="S2832" s="19">
        <f t="shared" si="3356"/>
        <v>1.0625337786936915</v>
      </c>
      <c r="T2832" s="19">
        <f t="shared" si="3357"/>
        <v>4.2501351147747654E-2</v>
      </c>
      <c r="U2832" s="21">
        <f t="shared" si="3701"/>
        <v>2.4325302765907932</v>
      </c>
    </row>
    <row r="2833" spans="1:21" ht="16" hidden="1" thickBot="1" x14ac:dyDescent="0.25">
      <c r="A2833" s="14">
        <v>2018</v>
      </c>
      <c r="B2833" s="15" t="s">
        <v>54</v>
      </c>
      <c r="C2833" s="16" t="s">
        <v>22</v>
      </c>
      <c r="D2833" s="16" t="str">
        <f>A2833&amp;"_"&amp;B2833&amp;"_"&amp;C2833</f>
        <v>2018_2018 Sample Plot # 01_Avi</v>
      </c>
      <c r="E2833" s="17">
        <v>2.2000000000000002</v>
      </c>
      <c r="F2833" s="17">
        <f t="shared" si="3596"/>
        <v>0.55000000000000004</v>
      </c>
      <c r="G2833" s="18">
        <v>55</v>
      </c>
      <c r="H2833" s="19">
        <f t="shared" si="3620"/>
        <v>1</v>
      </c>
      <c r="I2833" s="20">
        <f t="shared" si="3597"/>
        <v>100</v>
      </c>
      <c r="J2833" s="20">
        <v>314.2</v>
      </c>
      <c r="K2833" s="19">
        <f t="shared" si="3702"/>
        <v>0.2</v>
      </c>
      <c r="L2833" s="19">
        <f t="shared" si="3703"/>
        <v>1.5848931924611136</v>
      </c>
      <c r="M2833" s="19">
        <f t="shared" si="3693"/>
        <v>6.3395727698444551E-2</v>
      </c>
      <c r="N2833" s="19">
        <f t="shared" si="3704"/>
        <v>1.4628564166416078</v>
      </c>
      <c r="O2833" s="19">
        <f t="shared" si="3353"/>
        <v>5.8514256665664316E-2</v>
      </c>
      <c r="P2833" s="19">
        <f t="shared" si="3354"/>
        <v>0.12190998436410887</v>
      </c>
      <c r="Q2833" s="19">
        <f t="shared" si="3697"/>
        <v>0.76074873238133445</v>
      </c>
      <c r="R2833" s="19">
        <f t="shared" si="3355"/>
        <v>0.5705140024902271</v>
      </c>
      <c r="S2833" s="19">
        <f t="shared" si="3356"/>
        <v>1.3312627348715615</v>
      </c>
      <c r="T2833" s="19">
        <f t="shared" si="3357"/>
        <v>5.3250509394862464E-2</v>
      </c>
      <c r="U2833" s="21">
        <f t="shared" si="3701"/>
        <v>3.0477496091027216</v>
      </c>
    </row>
    <row r="2834" spans="1:21" ht="16" hidden="1" thickBot="1" x14ac:dyDescent="0.25">
      <c r="A2834" s="14"/>
      <c r="B2834" s="15"/>
      <c r="C2834" s="16"/>
      <c r="D2834" s="16"/>
      <c r="E2834" s="17"/>
      <c r="F2834" s="17"/>
      <c r="G2834" s="18"/>
      <c r="H2834" s="19"/>
      <c r="I2834" s="20"/>
      <c r="J2834" s="20"/>
      <c r="K2834" s="19"/>
      <c r="L2834" s="19"/>
      <c r="M2834" s="19"/>
      <c r="N2834" s="19"/>
      <c r="O2834" s="19"/>
      <c r="P2834" s="19"/>
      <c r="Q2834" s="19"/>
      <c r="R2834" s="19"/>
      <c r="S2834" s="19"/>
      <c r="T2834" s="19"/>
      <c r="U2834" s="21"/>
    </row>
    <row r="2835" spans="1:21" ht="16" hidden="1" thickBot="1" x14ac:dyDescent="0.25">
      <c r="A2835" s="14"/>
      <c r="B2835" s="15"/>
      <c r="C2835" s="16"/>
      <c r="D2835" s="16"/>
      <c r="E2835" s="17"/>
      <c r="F2835" s="17"/>
      <c r="G2835" s="18"/>
      <c r="H2835" s="19"/>
      <c r="I2835" s="20"/>
      <c r="J2835" s="20"/>
      <c r="K2835" s="19"/>
      <c r="L2835" s="19"/>
      <c r="M2835" s="19"/>
      <c r="N2835" s="19"/>
      <c r="O2835" s="19"/>
      <c r="P2835" s="19"/>
      <c r="Q2835" s="19"/>
      <c r="R2835" s="19"/>
      <c r="S2835" s="19"/>
      <c r="T2835" s="19"/>
      <c r="U2835" s="21"/>
    </row>
    <row r="2836" spans="1:21" ht="16" hidden="1" thickBot="1" x14ac:dyDescent="0.25">
      <c r="A2836" s="14">
        <v>2018</v>
      </c>
      <c r="B2836" s="15" t="s">
        <v>54</v>
      </c>
      <c r="C2836" s="16" t="s">
        <v>22</v>
      </c>
      <c r="D2836" s="16" t="str">
        <f>A2836&amp;"_"&amp;B2836&amp;"_"&amp;C2836</f>
        <v>2018_2018 Sample Plot # 01_Avi</v>
      </c>
      <c r="E2836" s="17">
        <v>2.9</v>
      </c>
      <c r="F2836" s="17">
        <f t="shared" ref="F2836:F2888" si="3705">G2836/100</f>
        <v>0.62</v>
      </c>
      <c r="G2836" s="18">
        <v>62</v>
      </c>
      <c r="H2836" s="19">
        <f t="shared" si="3620"/>
        <v>0.98</v>
      </c>
      <c r="I2836" s="20">
        <f t="shared" ref="I2836:I2888" si="3706">J2836/3.142</f>
        <v>98</v>
      </c>
      <c r="J2836" s="20">
        <v>307.916</v>
      </c>
      <c r="K2836" s="19">
        <f>2.14*(LOG(H2836,10))+0.2</f>
        <v>0.18122380198193899</v>
      </c>
      <c r="L2836" s="19">
        <f t="shared" ref="L2836" si="3707">10^K2836</f>
        <v>1.517832340035735</v>
      </c>
      <c r="M2836" s="19">
        <f t="shared" si="3693"/>
        <v>6.0713293601429401E-2</v>
      </c>
      <c r="N2836" s="19">
        <f t="shared" ref="N2836" si="3708">0.923*L2836</f>
        <v>1.4009592498529835</v>
      </c>
      <c r="O2836" s="19">
        <f t="shared" si="3353"/>
        <v>5.6038369994119333E-2</v>
      </c>
      <c r="P2836" s="19">
        <f t="shared" si="3354"/>
        <v>0.11675166359554873</v>
      </c>
      <c r="Q2836" s="19">
        <f t="shared" si="3697"/>
        <v>0.72855952321715278</v>
      </c>
      <c r="R2836" s="19">
        <f t="shared" si="3355"/>
        <v>0.54637410744266357</v>
      </c>
      <c r="S2836" s="19">
        <f t="shared" si="3356"/>
        <v>1.2749336306598162</v>
      </c>
      <c r="T2836" s="19">
        <f t="shared" si="3357"/>
        <v>5.0997345226392654E-2</v>
      </c>
      <c r="U2836" s="21">
        <f t="shared" si="3701"/>
        <v>2.9187915898887185</v>
      </c>
    </row>
    <row r="2837" spans="1:21" ht="16" hidden="1" thickBot="1" x14ac:dyDescent="0.25">
      <c r="A2837" s="14"/>
      <c r="B2837" s="15"/>
      <c r="C2837" s="16"/>
      <c r="D2837" s="16"/>
      <c r="E2837" s="17"/>
      <c r="F2837" s="17"/>
      <c r="G2837" s="18"/>
      <c r="H2837" s="19"/>
      <c r="I2837" s="20"/>
      <c r="J2837" s="20"/>
      <c r="K2837" s="19"/>
      <c r="L2837" s="19"/>
      <c r="M2837" s="19"/>
      <c r="N2837" s="19"/>
      <c r="O2837" s="19"/>
      <c r="P2837" s="19"/>
      <c r="Q2837" s="19"/>
      <c r="R2837" s="19"/>
      <c r="S2837" s="19"/>
      <c r="T2837" s="19"/>
      <c r="U2837" s="21"/>
    </row>
    <row r="2838" spans="1:21" ht="16" hidden="1" thickBot="1" x14ac:dyDescent="0.25">
      <c r="A2838" s="14">
        <v>2018</v>
      </c>
      <c r="B2838" s="15" t="s">
        <v>54</v>
      </c>
      <c r="C2838" s="16" t="s">
        <v>22</v>
      </c>
      <c r="D2838" s="16" t="str">
        <f>A2838&amp;"_"&amp;B2838&amp;"_"&amp;C2838</f>
        <v>2018_2018 Sample Plot # 01_Avi</v>
      </c>
      <c r="E2838" s="17">
        <v>1</v>
      </c>
      <c r="F2838" s="17">
        <f t="shared" si="3705"/>
        <v>0.6</v>
      </c>
      <c r="G2838" s="18">
        <v>60</v>
      </c>
      <c r="H2838" s="19">
        <f t="shared" si="3620"/>
        <v>0.9</v>
      </c>
      <c r="I2838" s="20">
        <f t="shared" si="3706"/>
        <v>90</v>
      </c>
      <c r="J2838" s="20">
        <v>282.77999999999997</v>
      </c>
      <c r="K2838" s="19">
        <f>2.14*(LOG(H2838,10))+0.2</f>
        <v>0.10207897020015526</v>
      </c>
      <c r="L2838" s="19">
        <f t="shared" ref="L2838" si="3709">10^K2838</f>
        <v>1.2649663424809117</v>
      </c>
      <c r="M2838" s="19">
        <f t="shared" ref="M2838" si="3710">L2838*40/1000</f>
        <v>5.0598653699236468E-2</v>
      </c>
      <c r="N2838" s="19">
        <f t="shared" ref="N2838" si="3711">0.923*L2838</f>
        <v>1.1675639341098816</v>
      </c>
      <c r="O2838" s="19">
        <f t="shared" ref="O2838" si="3712">N2838*40/1000</f>
        <v>4.6702557364395263E-2</v>
      </c>
      <c r="P2838" s="19">
        <f t="shared" ref="P2838:P2888" si="3713">M2838+O2838</f>
        <v>9.7301211063631737E-2</v>
      </c>
      <c r="Q2838" s="19">
        <f t="shared" ref="Q2838" si="3714">L2838*0.48</f>
        <v>0.60718384439083761</v>
      </c>
      <c r="R2838" s="19">
        <f t="shared" ref="R2838:R2888" si="3715">N2838*0.39</f>
        <v>0.45534993430285381</v>
      </c>
      <c r="S2838" s="19">
        <f t="shared" ref="S2838:S2888" si="3716">R2838+Q2838</f>
        <v>1.0625337786936915</v>
      </c>
      <c r="T2838" s="19">
        <f t="shared" ref="T2838" si="3717">S2838*40/1000</f>
        <v>4.2501351147747654E-2</v>
      </c>
      <c r="U2838" s="21">
        <f t="shared" ref="U2838" si="3718">(L2838+N2838)</f>
        <v>2.4325302765907932</v>
      </c>
    </row>
    <row r="2839" spans="1:21" ht="16" hidden="1" thickBot="1" x14ac:dyDescent="0.25">
      <c r="A2839" s="14"/>
      <c r="B2839" s="15"/>
      <c r="C2839" s="16"/>
      <c r="D2839" s="16"/>
      <c r="E2839" s="17"/>
      <c r="F2839" s="17"/>
      <c r="G2839" s="18"/>
      <c r="H2839" s="19"/>
      <c r="I2839" s="20"/>
      <c r="J2839" s="20"/>
      <c r="K2839" s="19"/>
      <c r="L2839" s="19"/>
      <c r="M2839" s="19"/>
      <c r="N2839" s="19"/>
      <c r="O2839" s="19"/>
      <c r="P2839" s="19"/>
      <c r="Q2839" s="19"/>
      <c r="R2839" s="19"/>
      <c r="S2839" s="19"/>
      <c r="T2839" s="19"/>
      <c r="U2839" s="21"/>
    </row>
    <row r="2840" spans="1:21" ht="16" hidden="1" thickBot="1" x14ac:dyDescent="0.25">
      <c r="A2840" s="14"/>
      <c r="B2840" s="15"/>
      <c r="C2840" s="16"/>
      <c r="D2840" s="16"/>
      <c r="E2840" s="17"/>
      <c r="F2840" s="17"/>
      <c r="G2840" s="18"/>
      <c r="H2840" s="19"/>
      <c r="I2840" s="20"/>
      <c r="J2840" s="20"/>
      <c r="K2840" s="19"/>
      <c r="L2840" s="19"/>
      <c r="M2840" s="19"/>
      <c r="N2840" s="19"/>
      <c r="O2840" s="19"/>
      <c r="P2840" s="19"/>
      <c r="Q2840" s="19"/>
      <c r="R2840" s="19"/>
      <c r="S2840" s="19"/>
      <c r="T2840" s="19"/>
      <c r="U2840" s="21"/>
    </row>
    <row r="2841" spans="1:21" ht="16" hidden="1" thickBot="1" x14ac:dyDescent="0.25">
      <c r="A2841" s="14">
        <v>2018</v>
      </c>
      <c r="B2841" s="15" t="s">
        <v>54</v>
      </c>
      <c r="C2841" s="16" t="s">
        <v>22</v>
      </c>
      <c r="D2841" s="16" t="str">
        <f>A2841&amp;"_"&amp;B2841&amp;"_"&amp;C2841</f>
        <v>2018_2018 Sample Plot # 01_Avi</v>
      </c>
      <c r="E2841" s="17">
        <v>2</v>
      </c>
      <c r="F2841" s="17">
        <f t="shared" si="3705"/>
        <v>0.55000000000000004</v>
      </c>
      <c r="G2841" s="18">
        <v>55</v>
      </c>
      <c r="H2841" s="19">
        <f t="shared" si="3620"/>
        <v>1</v>
      </c>
      <c r="I2841" s="20">
        <f t="shared" si="3706"/>
        <v>100</v>
      </c>
      <c r="J2841" s="20">
        <v>314.2</v>
      </c>
      <c r="K2841" s="19">
        <f>2.14*(LOG(H2841,10))+0.2</f>
        <v>0.2</v>
      </c>
      <c r="L2841" s="19">
        <f t="shared" ref="L2841" si="3719">10^K2841</f>
        <v>1.5848931924611136</v>
      </c>
      <c r="M2841" s="19">
        <f t="shared" si="3693"/>
        <v>6.3395727698444551E-2</v>
      </c>
      <c r="N2841" s="19">
        <f t="shared" ref="N2841" si="3720">0.923*L2841</f>
        <v>1.4628564166416078</v>
      </c>
      <c r="O2841" s="19">
        <f t="shared" si="3353"/>
        <v>5.8514256665664316E-2</v>
      </c>
      <c r="P2841" s="19">
        <f t="shared" si="3713"/>
        <v>0.12190998436410887</v>
      </c>
      <c r="Q2841" s="19">
        <f t="shared" si="3697"/>
        <v>0.76074873238133445</v>
      </c>
      <c r="R2841" s="19">
        <f t="shared" si="3715"/>
        <v>0.5705140024902271</v>
      </c>
      <c r="S2841" s="19">
        <f t="shared" si="3716"/>
        <v>1.3312627348715615</v>
      </c>
      <c r="T2841" s="19">
        <f t="shared" si="3357"/>
        <v>5.3250509394862464E-2</v>
      </c>
      <c r="U2841" s="21">
        <f t="shared" si="3701"/>
        <v>3.0477496091027216</v>
      </c>
    </row>
    <row r="2842" spans="1:21" ht="16" hidden="1" thickBot="1" x14ac:dyDescent="0.25">
      <c r="A2842" s="14"/>
      <c r="B2842" s="15"/>
      <c r="C2842" s="16"/>
      <c r="D2842" s="16"/>
      <c r="E2842" s="17"/>
      <c r="F2842" s="17"/>
      <c r="G2842" s="18"/>
      <c r="H2842" s="19"/>
      <c r="I2842" s="20"/>
      <c r="J2842" s="20"/>
      <c r="K2842" s="19"/>
      <c r="L2842" s="19"/>
      <c r="M2842" s="19"/>
      <c r="N2842" s="19"/>
      <c r="O2842" s="19"/>
      <c r="P2842" s="19"/>
      <c r="Q2842" s="19"/>
      <c r="R2842" s="19"/>
      <c r="S2842" s="19"/>
      <c r="T2842" s="19"/>
      <c r="U2842" s="21"/>
    </row>
    <row r="2843" spans="1:21" ht="16" hidden="1" thickBot="1" x14ac:dyDescent="0.25">
      <c r="A2843" s="14"/>
      <c r="B2843" s="15"/>
      <c r="C2843" s="16"/>
      <c r="D2843" s="16"/>
      <c r="E2843" s="17"/>
      <c r="F2843" s="17"/>
      <c r="G2843" s="18"/>
      <c r="H2843" s="19"/>
      <c r="I2843" s="20"/>
      <c r="J2843" s="20"/>
      <c r="K2843" s="19"/>
      <c r="L2843" s="19"/>
      <c r="M2843" s="19"/>
      <c r="N2843" s="19"/>
      <c r="O2843" s="19"/>
      <c r="P2843" s="19"/>
      <c r="Q2843" s="19"/>
      <c r="R2843" s="19"/>
      <c r="S2843" s="19"/>
      <c r="T2843" s="19"/>
      <c r="U2843" s="21"/>
    </row>
    <row r="2844" spans="1:21" ht="16" hidden="1" thickBot="1" x14ac:dyDescent="0.25">
      <c r="A2844" s="14"/>
      <c r="B2844" s="15"/>
      <c r="C2844" s="16"/>
      <c r="D2844" s="16"/>
      <c r="E2844" s="17"/>
      <c r="F2844" s="17"/>
      <c r="G2844" s="18"/>
      <c r="H2844" s="19"/>
      <c r="I2844" s="20"/>
      <c r="J2844" s="20"/>
      <c r="K2844" s="19"/>
      <c r="L2844" s="19"/>
      <c r="M2844" s="19"/>
      <c r="N2844" s="19"/>
      <c r="O2844" s="19"/>
      <c r="P2844" s="19"/>
      <c r="Q2844" s="19"/>
      <c r="R2844" s="19"/>
      <c r="S2844" s="19"/>
      <c r="T2844" s="19"/>
      <c r="U2844" s="21"/>
    </row>
    <row r="2845" spans="1:21" ht="16" hidden="1" thickBot="1" x14ac:dyDescent="0.25">
      <c r="A2845" s="14"/>
      <c r="B2845" s="15"/>
      <c r="C2845" s="16"/>
      <c r="D2845" s="16"/>
      <c r="E2845" s="17"/>
      <c r="F2845" s="17"/>
      <c r="G2845" s="18"/>
      <c r="H2845" s="19"/>
      <c r="I2845" s="20"/>
      <c r="J2845" s="20"/>
      <c r="K2845" s="19"/>
      <c r="L2845" s="19"/>
      <c r="M2845" s="19"/>
      <c r="N2845" s="19"/>
      <c r="O2845" s="19"/>
      <c r="P2845" s="19"/>
      <c r="Q2845" s="19"/>
      <c r="R2845" s="19"/>
      <c r="S2845" s="19"/>
      <c r="T2845" s="19"/>
      <c r="U2845" s="21"/>
    </row>
    <row r="2846" spans="1:21" ht="16" hidden="1" thickBot="1" x14ac:dyDescent="0.25">
      <c r="A2846" s="14"/>
      <c r="B2846" s="15"/>
      <c r="C2846" s="16"/>
      <c r="D2846" s="16"/>
      <c r="E2846" s="17"/>
      <c r="F2846" s="17"/>
      <c r="G2846" s="18"/>
      <c r="H2846" s="19"/>
      <c r="I2846" s="20"/>
      <c r="J2846" s="20"/>
      <c r="K2846" s="19"/>
      <c r="L2846" s="19"/>
      <c r="M2846" s="19"/>
      <c r="N2846" s="19"/>
      <c r="O2846" s="19"/>
      <c r="P2846" s="19"/>
      <c r="Q2846" s="19"/>
      <c r="R2846" s="19"/>
      <c r="S2846" s="19"/>
      <c r="T2846" s="19"/>
      <c r="U2846" s="21"/>
    </row>
    <row r="2847" spans="1:21" ht="16" hidden="1" thickBot="1" x14ac:dyDescent="0.25">
      <c r="A2847" s="14">
        <v>2018</v>
      </c>
      <c r="B2847" s="15" t="s">
        <v>54</v>
      </c>
      <c r="C2847" s="16" t="s">
        <v>22</v>
      </c>
      <c r="D2847" s="16" t="str">
        <f>A2847&amp;"_"&amp;B2847&amp;"_"&amp;C2847</f>
        <v>2018_2018 Sample Plot # 01_Avi</v>
      </c>
      <c r="E2847" s="17">
        <v>1.6</v>
      </c>
      <c r="F2847" s="17">
        <f t="shared" si="3705"/>
        <v>0.5</v>
      </c>
      <c r="G2847" s="18">
        <v>50</v>
      </c>
      <c r="H2847" s="19">
        <f t="shared" ref="H2847:H2888" si="3721">I2847/100</f>
        <v>1</v>
      </c>
      <c r="I2847" s="20">
        <f t="shared" si="3706"/>
        <v>100</v>
      </c>
      <c r="J2847" s="20">
        <v>314.2</v>
      </c>
      <c r="K2847" s="19">
        <f t="shared" ref="K2847:K2849" si="3722">2.14*(LOG(H2847,10))+0.2</f>
        <v>0.2</v>
      </c>
      <c r="L2847" s="19">
        <f t="shared" ref="L2847:L2849" si="3723">10^K2847</f>
        <v>1.5848931924611136</v>
      </c>
      <c r="M2847" s="19">
        <f t="shared" si="3693"/>
        <v>6.3395727698444551E-2</v>
      </c>
      <c r="N2847" s="19">
        <f t="shared" ref="N2847:N2849" si="3724">0.923*L2847</f>
        <v>1.4628564166416078</v>
      </c>
      <c r="O2847" s="19">
        <f t="shared" si="3353"/>
        <v>5.8514256665664316E-2</v>
      </c>
      <c r="P2847" s="19">
        <f t="shared" si="3713"/>
        <v>0.12190998436410887</v>
      </c>
      <c r="Q2847" s="19">
        <f t="shared" si="3697"/>
        <v>0.76074873238133445</v>
      </c>
      <c r="R2847" s="19">
        <f t="shared" si="3715"/>
        <v>0.5705140024902271</v>
      </c>
      <c r="S2847" s="19">
        <f t="shared" si="3716"/>
        <v>1.3312627348715615</v>
      </c>
      <c r="T2847" s="19">
        <f t="shared" si="3357"/>
        <v>5.3250509394862464E-2</v>
      </c>
      <c r="U2847" s="21">
        <f t="shared" si="3701"/>
        <v>3.0477496091027216</v>
      </c>
    </row>
    <row r="2848" spans="1:21" ht="16" hidden="1" thickBot="1" x14ac:dyDescent="0.25">
      <c r="A2848" s="14">
        <v>2018</v>
      </c>
      <c r="B2848" s="15" t="s">
        <v>54</v>
      </c>
      <c r="C2848" s="16" t="s">
        <v>22</v>
      </c>
      <c r="D2848" s="16" t="str">
        <f>A2848&amp;"_"&amp;B2848&amp;"_"&amp;C2848</f>
        <v>2018_2018 Sample Plot # 01_Avi</v>
      </c>
      <c r="E2848" s="17">
        <v>1.3</v>
      </c>
      <c r="F2848" s="17">
        <f t="shared" si="3705"/>
        <v>0.52</v>
      </c>
      <c r="G2848" s="18">
        <v>52</v>
      </c>
      <c r="H2848" s="19">
        <f t="shared" si="3721"/>
        <v>1.27</v>
      </c>
      <c r="I2848" s="20">
        <f t="shared" si="3706"/>
        <v>127</v>
      </c>
      <c r="J2848" s="20">
        <v>399.03399999999999</v>
      </c>
      <c r="K2848" s="19">
        <f t="shared" si="3722"/>
        <v>0.42213996284574773</v>
      </c>
      <c r="L2848" s="19">
        <f t="shared" si="3723"/>
        <v>2.6432604804414224</v>
      </c>
      <c r="M2848" s="19">
        <f t="shared" si="3693"/>
        <v>0.1057304192176569</v>
      </c>
      <c r="N2848" s="19">
        <f t="shared" si="3724"/>
        <v>2.4397294234474329</v>
      </c>
      <c r="O2848" s="19">
        <f t="shared" si="3353"/>
        <v>9.7589176937897315E-2</v>
      </c>
      <c r="P2848" s="19">
        <f t="shared" si="3713"/>
        <v>0.20331959615555423</v>
      </c>
      <c r="Q2848" s="19">
        <f t="shared" si="3697"/>
        <v>1.2687650306118827</v>
      </c>
      <c r="R2848" s="19">
        <f t="shared" si="3715"/>
        <v>0.95149447514449892</v>
      </c>
      <c r="S2848" s="19">
        <f t="shared" si="3716"/>
        <v>2.2202595057563816</v>
      </c>
      <c r="T2848" s="19">
        <f t="shared" si="3357"/>
        <v>8.8810380230255268E-2</v>
      </c>
      <c r="U2848" s="21">
        <f t="shared" si="3701"/>
        <v>5.0829899038888549</v>
      </c>
    </row>
    <row r="2849" spans="1:21" ht="16" hidden="1" thickBot="1" x14ac:dyDescent="0.25">
      <c r="A2849" s="14">
        <v>2018</v>
      </c>
      <c r="B2849" s="15" t="s">
        <v>54</v>
      </c>
      <c r="C2849" s="16" t="s">
        <v>22</v>
      </c>
      <c r="D2849" s="16" t="str">
        <f>A2849&amp;"_"&amp;B2849&amp;"_"&amp;C2849</f>
        <v>2018_2018 Sample Plot # 01_Avi</v>
      </c>
      <c r="E2849" s="17">
        <v>2.8</v>
      </c>
      <c r="F2849" s="17">
        <f t="shared" si="3705"/>
        <v>0.65</v>
      </c>
      <c r="G2849" s="18">
        <v>65</v>
      </c>
      <c r="H2849" s="19">
        <f t="shared" si="3721"/>
        <v>1</v>
      </c>
      <c r="I2849" s="20">
        <f t="shared" si="3706"/>
        <v>100</v>
      </c>
      <c r="J2849" s="20">
        <v>314.2</v>
      </c>
      <c r="K2849" s="19">
        <f t="shared" si="3722"/>
        <v>0.2</v>
      </c>
      <c r="L2849" s="19">
        <f t="shared" si="3723"/>
        <v>1.5848931924611136</v>
      </c>
      <c r="M2849" s="19">
        <f t="shared" si="3693"/>
        <v>6.3395727698444551E-2</v>
      </c>
      <c r="N2849" s="19">
        <f t="shared" si="3724"/>
        <v>1.4628564166416078</v>
      </c>
      <c r="O2849" s="19">
        <f t="shared" si="3353"/>
        <v>5.8514256665664316E-2</v>
      </c>
      <c r="P2849" s="19">
        <f t="shared" si="3713"/>
        <v>0.12190998436410887</v>
      </c>
      <c r="Q2849" s="19">
        <f t="shared" si="3697"/>
        <v>0.76074873238133445</v>
      </c>
      <c r="R2849" s="19">
        <f t="shared" si="3715"/>
        <v>0.5705140024902271</v>
      </c>
      <c r="S2849" s="19">
        <f t="shared" si="3716"/>
        <v>1.3312627348715615</v>
      </c>
      <c r="T2849" s="19">
        <f t="shared" si="3357"/>
        <v>5.3250509394862464E-2</v>
      </c>
      <c r="U2849" s="21">
        <f t="shared" si="3701"/>
        <v>3.0477496091027216</v>
      </c>
    </row>
    <row r="2850" spans="1:21" ht="16" hidden="1" thickBot="1" x14ac:dyDescent="0.25">
      <c r="A2850" s="14"/>
      <c r="B2850" s="15"/>
      <c r="C2850" s="16"/>
      <c r="D2850" s="16"/>
      <c r="E2850" s="17"/>
      <c r="F2850" s="17"/>
      <c r="G2850" s="18"/>
      <c r="H2850" s="19"/>
      <c r="I2850" s="20"/>
      <c r="J2850" s="20"/>
      <c r="K2850" s="19"/>
      <c r="L2850" s="19"/>
      <c r="M2850" s="19"/>
      <c r="N2850" s="19"/>
      <c r="O2850" s="19"/>
      <c r="P2850" s="19"/>
      <c r="Q2850" s="19"/>
      <c r="R2850" s="19"/>
      <c r="S2850" s="19"/>
      <c r="T2850" s="19"/>
      <c r="U2850" s="21"/>
    </row>
    <row r="2851" spans="1:21" ht="16" hidden="1" thickBot="1" x14ac:dyDescent="0.25">
      <c r="A2851" s="14"/>
      <c r="B2851" s="15"/>
      <c r="C2851" s="16"/>
      <c r="D2851" s="16"/>
      <c r="E2851" s="17"/>
      <c r="F2851" s="17"/>
      <c r="G2851" s="18"/>
      <c r="H2851" s="19"/>
      <c r="I2851" s="20"/>
      <c r="J2851" s="20"/>
      <c r="K2851" s="19"/>
      <c r="L2851" s="19"/>
      <c r="M2851" s="19"/>
      <c r="N2851" s="19"/>
      <c r="O2851" s="19"/>
      <c r="P2851" s="19"/>
      <c r="Q2851" s="19"/>
      <c r="R2851" s="19"/>
      <c r="S2851" s="19"/>
      <c r="T2851" s="19"/>
      <c r="U2851" s="21"/>
    </row>
    <row r="2852" spans="1:21" ht="16" hidden="1" thickBot="1" x14ac:dyDescent="0.25">
      <c r="A2852" s="14"/>
      <c r="B2852" s="15"/>
      <c r="C2852" s="16"/>
      <c r="D2852" s="16"/>
      <c r="E2852" s="17"/>
      <c r="F2852" s="17"/>
      <c r="G2852" s="18"/>
      <c r="H2852" s="19"/>
      <c r="I2852" s="20"/>
      <c r="J2852" s="20"/>
      <c r="K2852" s="19"/>
      <c r="L2852" s="19"/>
      <c r="M2852" s="19"/>
      <c r="N2852" s="19"/>
      <c r="O2852" s="19"/>
      <c r="P2852" s="19"/>
      <c r="Q2852" s="19"/>
      <c r="R2852" s="19"/>
      <c r="S2852" s="19"/>
      <c r="T2852" s="19"/>
      <c r="U2852" s="21"/>
    </row>
    <row r="2853" spans="1:21" ht="16" hidden="1" thickBot="1" x14ac:dyDescent="0.25">
      <c r="A2853" s="14">
        <v>2018</v>
      </c>
      <c r="B2853" s="15" t="s">
        <v>54</v>
      </c>
      <c r="C2853" s="16" t="s">
        <v>22</v>
      </c>
      <c r="D2853" s="16" t="str">
        <f>A2853&amp;"_"&amp;B2853&amp;"_"&amp;C2853</f>
        <v>2018_2018 Sample Plot # 01_Avi</v>
      </c>
      <c r="E2853" s="17">
        <v>1.8</v>
      </c>
      <c r="F2853" s="17">
        <f t="shared" si="3705"/>
        <v>0.6</v>
      </c>
      <c r="G2853" s="18">
        <v>60</v>
      </c>
      <c r="H2853" s="19">
        <f t="shared" si="3721"/>
        <v>0.75</v>
      </c>
      <c r="I2853" s="20">
        <f t="shared" si="3706"/>
        <v>75</v>
      </c>
      <c r="J2853" s="20">
        <v>235.65</v>
      </c>
      <c r="K2853" s="19">
        <f t="shared" ref="K2853:K2855" si="3725">2.14*(LOG(H2853,10))+0.2</f>
        <v>-6.7368896341761852E-2</v>
      </c>
      <c r="L2853" s="19">
        <f t="shared" ref="L2853:L2855" si="3726">10^K2853</f>
        <v>0.85631017333428494</v>
      </c>
      <c r="M2853" s="19">
        <f t="shared" si="3693"/>
        <v>3.42524069333714E-2</v>
      </c>
      <c r="N2853" s="19">
        <f t="shared" ref="N2853:N2855" si="3727">0.923*L2853</f>
        <v>0.790374289987545</v>
      </c>
      <c r="O2853" s="19">
        <f t="shared" si="3353"/>
        <v>3.1614971599501801E-2</v>
      </c>
      <c r="P2853" s="19">
        <f t="shared" si="3713"/>
        <v>6.5867378532873194E-2</v>
      </c>
      <c r="Q2853" s="19">
        <f t="shared" si="3697"/>
        <v>0.41102888320045677</v>
      </c>
      <c r="R2853" s="19">
        <f t="shared" si="3715"/>
        <v>0.30824597309514257</v>
      </c>
      <c r="S2853" s="19">
        <f t="shared" si="3716"/>
        <v>0.71927485629559929</v>
      </c>
      <c r="T2853" s="19">
        <f t="shared" si="3357"/>
        <v>2.8770994251823973E-2</v>
      </c>
      <c r="U2853" s="21">
        <f t="shared" si="3701"/>
        <v>1.6466844633218298</v>
      </c>
    </row>
    <row r="2854" spans="1:21" ht="16" hidden="1" thickBot="1" x14ac:dyDescent="0.25">
      <c r="A2854" s="14">
        <v>2018</v>
      </c>
      <c r="B2854" s="15" t="s">
        <v>54</v>
      </c>
      <c r="C2854" s="16" t="s">
        <v>22</v>
      </c>
      <c r="D2854" s="16" t="str">
        <f>A2854&amp;"_"&amp;B2854&amp;"_"&amp;C2854</f>
        <v>2018_2018 Sample Plot # 01_Avi</v>
      </c>
      <c r="E2854" s="17">
        <v>1.9</v>
      </c>
      <c r="F2854" s="17">
        <f t="shared" si="3705"/>
        <v>0.62</v>
      </c>
      <c r="G2854" s="18">
        <v>62</v>
      </c>
      <c r="H2854" s="19">
        <f t="shared" si="3721"/>
        <v>0.78</v>
      </c>
      <c r="I2854" s="20">
        <f t="shared" si="3706"/>
        <v>78</v>
      </c>
      <c r="J2854" s="20">
        <v>245.07599999999999</v>
      </c>
      <c r="K2854" s="19">
        <f t="shared" si="3725"/>
        <v>-3.0917550242371888E-2</v>
      </c>
      <c r="L2854" s="19">
        <f t="shared" si="3726"/>
        <v>0.93128466082795258</v>
      </c>
      <c r="M2854" s="19">
        <f t="shared" si="3693"/>
        <v>3.7251386433118101E-2</v>
      </c>
      <c r="N2854" s="19">
        <f t="shared" si="3727"/>
        <v>0.85957574194420028</v>
      </c>
      <c r="O2854" s="19">
        <f t="shared" si="3353"/>
        <v>3.4383029677768011E-2</v>
      </c>
      <c r="P2854" s="19">
        <f t="shared" si="3713"/>
        <v>7.1634416110886112E-2</v>
      </c>
      <c r="Q2854" s="19">
        <f t="shared" si="3697"/>
        <v>0.44701663719741724</v>
      </c>
      <c r="R2854" s="19">
        <f t="shared" si="3715"/>
        <v>0.3352345393582381</v>
      </c>
      <c r="S2854" s="19">
        <f t="shared" si="3716"/>
        <v>0.78225117655565535</v>
      </c>
      <c r="T2854" s="19">
        <f t="shared" si="3357"/>
        <v>3.1290047062226212E-2</v>
      </c>
      <c r="U2854" s="21">
        <f t="shared" si="3701"/>
        <v>1.7908604027721529</v>
      </c>
    </row>
    <row r="2855" spans="1:21" ht="16" hidden="1" thickBot="1" x14ac:dyDescent="0.25">
      <c r="A2855" s="14">
        <v>2018</v>
      </c>
      <c r="B2855" s="15" t="s">
        <v>54</v>
      </c>
      <c r="C2855" s="16" t="s">
        <v>22</v>
      </c>
      <c r="D2855" s="16" t="str">
        <f>A2855&amp;"_"&amp;B2855&amp;"_"&amp;C2855</f>
        <v>2018_2018 Sample Plot # 01_Avi</v>
      </c>
      <c r="E2855" s="17">
        <v>1.7</v>
      </c>
      <c r="F2855" s="17">
        <f t="shared" si="3705"/>
        <v>0.63</v>
      </c>
      <c r="G2855" s="18">
        <v>63</v>
      </c>
      <c r="H2855" s="19">
        <f t="shared" si="3721"/>
        <v>1.05</v>
      </c>
      <c r="I2855" s="20">
        <f t="shared" si="3706"/>
        <v>105</v>
      </c>
      <c r="J2855" s="20">
        <v>329.90999999999997</v>
      </c>
      <c r="K2855" s="19">
        <f t="shared" si="3725"/>
        <v>0.24534510000966753</v>
      </c>
      <c r="L2855" s="19">
        <f t="shared" si="3726"/>
        <v>1.7593210541239124</v>
      </c>
      <c r="M2855" s="19">
        <f t="shared" si="3693"/>
        <v>7.0372842164956498E-2</v>
      </c>
      <c r="N2855" s="19">
        <f t="shared" si="3727"/>
        <v>1.6238533329563711</v>
      </c>
      <c r="O2855" s="19">
        <f t="shared" si="3353"/>
        <v>6.495413331825485E-2</v>
      </c>
      <c r="P2855" s="19">
        <f t="shared" si="3713"/>
        <v>0.13532697548321135</v>
      </c>
      <c r="Q2855" s="19">
        <f t="shared" si="3697"/>
        <v>0.84447410597947792</v>
      </c>
      <c r="R2855" s="19">
        <f t="shared" si="3715"/>
        <v>0.63330279985298477</v>
      </c>
      <c r="S2855" s="19">
        <f t="shared" si="3716"/>
        <v>1.4777769058324628</v>
      </c>
      <c r="T2855" s="19">
        <f t="shared" si="3357"/>
        <v>5.9111076233298511E-2</v>
      </c>
      <c r="U2855" s="21">
        <f t="shared" si="3701"/>
        <v>3.3831743870802837</v>
      </c>
    </row>
    <row r="2856" spans="1:21" ht="16" hidden="1" thickBot="1" x14ac:dyDescent="0.25">
      <c r="A2856" s="14"/>
      <c r="B2856" s="15"/>
      <c r="C2856" s="16"/>
      <c r="D2856" s="16"/>
      <c r="E2856" s="17"/>
      <c r="F2856" s="17"/>
      <c r="G2856" s="18"/>
      <c r="H2856" s="19"/>
      <c r="I2856" s="20"/>
      <c r="J2856" s="20"/>
      <c r="K2856" s="19"/>
      <c r="L2856" s="19"/>
      <c r="M2856" s="19"/>
      <c r="N2856" s="19"/>
      <c r="O2856" s="19"/>
      <c r="P2856" s="19"/>
      <c r="Q2856" s="19"/>
      <c r="R2856" s="19"/>
      <c r="S2856" s="19"/>
      <c r="T2856" s="19"/>
      <c r="U2856" s="21"/>
    </row>
    <row r="2857" spans="1:21" ht="16" hidden="1" thickBot="1" x14ac:dyDescent="0.25">
      <c r="A2857" s="23"/>
      <c r="B2857" s="24"/>
      <c r="C2857" s="25"/>
      <c r="D2857" s="25"/>
      <c r="E2857" s="26"/>
      <c r="F2857" s="26"/>
      <c r="G2857" s="27"/>
      <c r="H2857" s="28"/>
      <c r="I2857" s="29"/>
      <c r="J2857" s="29"/>
      <c r="K2857" s="28"/>
      <c r="L2857" s="28"/>
      <c r="M2857" s="28"/>
      <c r="N2857" s="28"/>
      <c r="O2857" s="28"/>
      <c r="P2857" s="28"/>
      <c r="Q2857" s="28"/>
      <c r="R2857" s="28"/>
      <c r="S2857" s="28"/>
      <c r="T2857" s="28"/>
      <c r="U2857" s="30"/>
    </row>
    <row r="2858" spans="1:21" ht="16" hidden="1" thickBot="1" x14ac:dyDescent="0.25">
      <c r="A2858" s="31">
        <v>2018</v>
      </c>
      <c r="B2858" s="32" t="s">
        <v>55</v>
      </c>
      <c r="C2858" s="33" t="s">
        <v>22</v>
      </c>
      <c r="D2858" s="33" t="str">
        <f t="shared" ref="D2858:D2866" si="3728">A2858&amp;"_"&amp;B2858&amp;"_"&amp;C2858</f>
        <v>2018_2018 Sample Plot # 02_Avi</v>
      </c>
      <c r="E2858" s="34">
        <v>4.7</v>
      </c>
      <c r="F2858" s="34">
        <f t="shared" si="3705"/>
        <v>1</v>
      </c>
      <c r="G2858" s="35">
        <v>100</v>
      </c>
      <c r="H2858" s="36">
        <f t="shared" si="3721"/>
        <v>3.6600891152132404</v>
      </c>
      <c r="I2858" s="22">
        <f t="shared" si="3706"/>
        <v>366.00891152132402</v>
      </c>
      <c r="J2858" s="22">
        <v>1150</v>
      </c>
      <c r="K2858" s="36">
        <f t="shared" ref="K2858:K2866" si="3729">2.14*(LOG(H2858,10))+0.2</f>
        <v>1.4058721516502664</v>
      </c>
      <c r="L2858" s="36">
        <f t="shared" ref="L2858:L2866" si="3730">10^K2858</f>
        <v>25.460806226988989</v>
      </c>
      <c r="M2858" s="36">
        <f t="shared" si="3693"/>
        <v>1.0184322490795596</v>
      </c>
      <c r="N2858" s="36">
        <f t="shared" ref="N2858:N2866" si="3731">0.923*L2858</f>
        <v>23.500324147510838</v>
      </c>
      <c r="O2858" s="36">
        <f t="shared" si="3353"/>
        <v>0.94001296590043348</v>
      </c>
      <c r="P2858" s="36">
        <f t="shared" si="3713"/>
        <v>1.9584452149799931</v>
      </c>
      <c r="Q2858" s="36">
        <f t="shared" si="3697"/>
        <v>12.221186988954715</v>
      </c>
      <c r="R2858" s="36">
        <f t="shared" si="3715"/>
        <v>9.165126417529228</v>
      </c>
      <c r="S2858" s="36">
        <f t="shared" si="3716"/>
        <v>21.386313406483943</v>
      </c>
      <c r="T2858" s="36">
        <f t="shared" si="3357"/>
        <v>0.85545253625935769</v>
      </c>
      <c r="U2858" s="37">
        <f t="shared" si="3701"/>
        <v>48.961130374499831</v>
      </c>
    </row>
    <row r="2859" spans="1:21" ht="16" hidden="1" thickBot="1" x14ac:dyDescent="0.25">
      <c r="A2859" s="14">
        <v>2018</v>
      </c>
      <c r="B2859" s="15" t="s">
        <v>55</v>
      </c>
      <c r="C2859" s="16" t="s">
        <v>22</v>
      </c>
      <c r="D2859" s="16" t="str">
        <f t="shared" si="3728"/>
        <v>2018_2018 Sample Plot # 02_Avi</v>
      </c>
      <c r="E2859" s="17">
        <v>6.8</v>
      </c>
      <c r="F2859" s="17">
        <f t="shared" si="3705"/>
        <v>2</v>
      </c>
      <c r="G2859" s="18">
        <v>200</v>
      </c>
      <c r="H2859" s="19">
        <f t="shared" si="3721"/>
        <v>3.6600891152132404</v>
      </c>
      <c r="I2859" s="20">
        <f t="shared" si="3706"/>
        <v>366.00891152132402</v>
      </c>
      <c r="J2859" s="20">
        <v>1150</v>
      </c>
      <c r="K2859" s="19">
        <f t="shared" si="3729"/>
        <v>1.4058721516502664</v>
      </c>
      <c r="L2859" s="19">
        <f t="shared" si="3730"/>
        <v>25.460806226988989</v>
      </c>
      <c r="M2859" s="19">
        <f t="shared" si="3693"/>
        <v>1.0184322490795596</v>
      </c>
      <c r="N2859" s="19">
        <f t="shared" si="3731"/>
        <v>23.500324147510838</v>
      </c>
      <c r="O2859" s="19">
        <f t="shared" si="3353"/>
        <v>0.94001296590043348</v>
      </c>
      <c r="P2859" s="19">
        <f t="shared" si="3713"/>
        <v>1.9584452149799931</v>
      </c>
      <c r="Q2859" s="19">
        <f t="shared" si="3697"/>
        <v>12.221186988954715</v>
      </c>
      <c r="R2859" s="19">
        <f t="shared" si="3715"/>
        <v>9.165126417529228</v>
      </c>
      <c r="S2859" s="19">
        <f t="shared" si="3716"/>
        <v>21.386313406483943</v>
      </c>
      <c r="T2859" s="19">
        <f t="shared" si="3357"/>
        <v>0.85545253625935769</v>
      </c>
      <c r="U2859" s="21">
        <f t="shared" si="3701"/>
        <v>48.961130374499831</v>
      </c>
    </row>
    <row r="2860" spans="1:21" ht="16" hidden="1" thickBot="1" x14ac:dyDescent="0.25">
      <c r="A2860" s="14">
        <v>2018</v>
      </c>
      <c r="B2860" s="15" t="s">
        <v>55</v>
      </c>
      <c r="C2860" s="16" t="s">
        <v>22</v>
      </c>
      <c r="D2860" s="16" t="str">
        <f t="shared" si="3728"/>
        <v>2018_2018 Sample Plot # 02_Avi</v>
      </c>
      <c r="E2860" s="17">
        <v>1.9</v>
      </c>
      <c r="F2860" s="17">
        <f t="shared" si="3705"/>
        <v>1</v>
      </c>
      <c r="G2860" s="18">
        <v>100</v>
      </c>
      <c r="H2860" s="19">
        <f t="shared" si="3721"/>
        <v>0.50922978994271173</v>
      </c>
      <c r="I2860" s="20">
        <f t="shared" si="3706"/>
        <v>50.922978994271169</v>
      </c>
      <c r="J2860" s="20">
        <v>160</v>
      </c>
      <c r="K2860" s="19">
        <f t="shared" si="3729"/>
        <v>-0.42720446382278349</v>
      </c>
      <c r="L2860" s="19">
        <f t="shared" si="3730"/>
        <v>0.37393450020053537</v>
      </c>
      <c r="M2860" s="19">
        <f t="shared" si="3693"/>
        <v>1.4957380008021414E-2</v>
      </c>
      <c r="N2860" s="19">
        <f t="shared" si="3731"/>
        <v>0.34514154368509414</v>
      </c>
      <c r="O2860" s="19">
        <f t="shared" ref="O2860:O2923" si="3732">N2860*40/1000</f>
        <v>1.3805661747403766E-2</v>
      </c>
      <c r="P2860" s="19">
        <f t="shared" si="3713"/>
        <v>2.876304175542518E-2</v>
      </c>
      <c r="Q2860" s="19">
        <f t="shared" si="3697"/>
        <v>0.17948856009625697</v>
      </c>
      <c r="R2860" s="19">
        <f t="shared" si="3715"/>
        <v>0.13460520203718673</v>
      </c>
      <c r="S2860" s="19">
        <f t="shared" si="3716"/>
        <v>0.3140937621334437</v>
      </c>
      <c r="T2860" s="19">
        <f t="shared" ref="T2860:T2923" si="3733">S2860*40/1000</f>
        <v>1.2563750485337748E-2</v>
      </c>
      <c r="U2860" s="21">
        <f t="shared" si="3701"/>
        <v>0.71907604388562951</v>
      </c>
    </row>
    <row r="2861" spans="1:21" ht="16" hidden="1" thickBot="1" x14ac:dyDescent="0.25">
      <c r="A2861" s="14">
        <v>2018</v>
      </c>
      <c r="B2861" s="15" t="s">
        <v>55</v>
      </c>
      <c r="C2861" s="16" t="s">
        <v>22</v>
      </c>
      <c r="D2861" s="16" t="str">
        <f t="shared" si="3728"/>
        <v>2018_2018 Sample Plot # 02_Avi</v>
      </c>
      <c r="E2861" s="17">
        <v>1.7</v>
      </c>
      <c r="F2861" s="17">
        <f t="shared" si="3705"/>
        <v>1</v>
      </c>
      <c r="G2861" s="18">
        <v>100</v>
      </c>
      <c r="H2861" s="19">
        <f t="shared" si="3721"/>
        <v>0.41374920432845319</v>
      </c>
      <c r="I2861" s="20">
        <f t="shared" si="3706"/>
        <v>41.374920432845322</v>
      </c>
      <c r="J2861" s="20">
        <v>130</v>
      </c>
      <c r="K2861" s="19">
        <f t="shared" si="3729"/>
        <v>-0.62018245276983208</v>
      </c>
      <c r="L2861" s="19">
        <f t="shared" si="3730"/>
        <v>0.23978253497195509</v>
      </c>
      <c r="M2861" s="19">
        <f t="shared" si="3693"/>
        <v>9.591301398878203E-3</v>
      </c>
      <c r="N2861" s="19">
        <f t="shared" si="3731"/>
        <v>0.22131927977911456</v>
      </c>
      <c r="O2861" s="19">
        <f t="shared" si="3732"/>
        <v>8.8527711911645813E-3</v>
      </c>
      <c r="P2861" s="19">
        <f t="shared" si="3713"/>
        <v>1.8444072590042784E-2</v>
      </c>
      <c r="Q2861" s="19">
        <f t="shared" si="3697"/>
        <v>0.11509561678653844</v>
      </c>
      <c r="R2861" s="19">
        <f t="shared" si="3715"/>
        <v>8.6314519113854682E-2</v>
      </c>
      <c r="S2861" s="19">
        <f t="shared" si="3716"/>
        <v>0.20141013590039314</v>
      </c>
      <c r="T2861" s="19">
        <f t="shared" si="3733"/>
        <v>8.0564054360157261E-3</v>
      </c>
      <c r="U2861" s="21">
        <f t="shared" si="3701"/>
        <v>0.46110181475106965</v>
      </c>
    </row>
    <row r="2862" spans="1:21" ht="16" hidden="1" thickBot="1" x14ac:dyDescent="0.25">
      <c r="A2862" s="14">
        <v>2018</v>
      </c>
      <c r="B2862" s="15" t="s">
        <v>55</v>
      </c>
      <c r="C2862" s="16" t="s">
        <v>22</v>
      </c>
      <c r="D2862" s="16" t="str">
        <f t="shared" si="3728"/>
        <v>2018_2018 Sample Plot # 02_Avi</v>
      </c>
      <c r="E2862" s="17">
        <v>1.7</v>
      </c>
      <c r="F2862" s="17">
        <f t="shared" si="3705"/>
        <v>1.2</v>
      </c>
      <c r="G2862" s="18">
        <v>120</v>
      </c>
      <c r="H2862" s="19">
        <f t="shared" si="3721"/>
        <v>0.38192234245703377</v>
      </c>
      <c r="I2862" s="20">
        <f t="shared" si="3706"/>
        <v>38.192234245703375</v>
      </c>
      <c r="J2862" s="20">
        <v>120</v>
      </c>
      <c r="K2862" s="19">
        <f t="shared" si="3729"/>
        <v>-0.69457336016454541</v>
      </c>
      <c r="L2862" s="19">
        <f t="shared" si="3730"/>
        <v>0.20203501296207763</v>
      </c>
      <c r="M2862" s="19">
        <f t="shared" si="3693"/>
        <v>8.0814005184831061E-3</v>
      </c>
      <c r="N2862" s="19">
        <f t="shared" si="3731"/>
        <v>0.18647831696399766</v>
      </c>
      <c r="O2862" s="19">
        <f t="shared" si="3732"/>
        <v>7.4591326785599064E-3</v>
      </c>
      <c r="P2862" s="19">
        <f t="shared" si="3713"/>
        <v>1.5540533197043013E-2</v>
      </c>
      <c r="Q2862" s="19">
        <f t="shared" si="3697"/>
        <v>9.697680622179726E-2</v>
      </c>
      <c r="R2862" s="19">
        <f t="shared" si="3715"/>
        <v>7.2726543615959094E-2</v>
      </c>
      <c r="S2862" s="19">
        <f t="shared" si="3716"/>
        <v>0.16970334983775637</v>
      </c>
      <c r="T2862" s="19">
        <f t="shared" si="3733"/>
        <v>6.788133993510255E-3</v>
      </c>
      <c r="U2862" s="21">
        <f t="shared" si="3701"/>
        <v>0.38851332992607529</v>
      </c>
    </row>
    <row r="2863" spans="1:21" ht="16" hidden="1" thickBot="1" x14ac:dyDescent="0.25">
      <c r="A2863" s="14">
        <v>2018</v>
      </c>
      <c r="B2863" s="15" t="s">
        <v>55</v>
      </c>
      <c r="C2863" s="16" t="s">
        <v>22</v>
      </c>
      <c r="D2863" s="16" t="str">
        <f t="shared" si="3728"/>
        <v>2018_2018 Sample Plot # 02_Avi</v>
      </c>
      <c r="E2863" s="17">
        <v>2.6</v>
      </c>
      <c r="F2863" s="17">
        <f t="shared" si="3705"/>
        <v>1.5</v>
      </c>
      <c r="G2863" s="18">
        <v>150</v>
      </c>
      <c r="H2863" s="19">
        <f t="shared" si="3721"/>
        <v>0.60471037555697005</v>
      </c>
      <c r="I2863" s="20">
        <f t="shared" si="3706"/>
        <v>60.471037555697009</v>
      </c>
      <c r="J2863" s="20">
        <v>190</v>
      </c>
      <c r="K2863" s="19">
        <f t="shared" si="3729"/>
        <v>-0.26748852066740869</v>
      </c>
      <c r="L2863" s="19">
        <f t="shared" si="3730"/>
        <v>0.54014639180105151</v>
      </c>
      <c r="M2863" s="19">
        <f t="shared" si="3693"/>
        <v>2.1605855672042061E-2</v>
      </c>
      <c r="N2863" s="19">
        <f t="shared" si="3731"/>
        <v>0.49855511963237054</v>
      </c>
      <c r="O2863" s="19">
        <f t="shared" si="3732"/>
        <v>1.994220478529482E-2</v>
      </c>
      <c r="P2863" s="19">
        <f t="shared" si="3713"/>
        <v>4.1548060457336881E-2</v>
      </c>
      <c r="Q2863" s="19">
        <f t="shared" si="3697"/>
        <v>0.25927026806450471</v>
      </c>
      <c r="R2863" s="19">
        <f t="shared" si="3715"/>
        <v>0.19443649665662452</v>
      </c>
      <c r="S2863" s="19">
        <f t="shared" si="3716"/>
        <v>0.45370676472112925</v>
      </c>
      <c r="T2863" s="19">
        <f t="shared" si="3733"/>
        <v>1.8148270588845172E-2</v>
      </c>
      <c r="U2863" s="21">
        <f t="shared" si="3701"/>
        <v>1.0387015114334219</v>
      </c>
    </row>
    <row r="2864" spans="1:21" ht="16" hidden="1" thickBot="1" x14ac:dyDescent="0.25">
      <c r="A2864" s="14">
        <v>2018</v>
      </c>
      <c r="B2864" s="15" t="s">
        <v>55</v>
      </c>
      <c r="C2864" s="16" t="s">
        <v>22</v>
      </c>
      <c r="D2864" s="16" t="str">
        <f t="shared" si="3728"/>
        <v>2018_2018 Sample Plot # 02_Avi</v>
      </c>
      <c r="E2864" s="17">
        <v>1.9</v>
      </c>
      <c r="F2864" s="17">
        <f t="shared" si="3705"/>
        <v>1</v>
      </c>
      <c r="G2864" s="18">
        <v>100</v>
      </c>
      <c r="H2864" s="19">
        <f t="shared" si="3721"/>
        <v>0.57288351368555057</v>
      </c>
      <c r="I2864" s="20">
        <f t="shared" si="3706"/>
        <v>57.288351368555062</v>
      </c>
      <c r="J2864" s="20">
        <v>180</v>
      </c>
      <c r="K2864" s="19">
        <f t="shared" si="3729"/>
        <v>-0.31773806578538771</v>
      </c>
      <c r="L2864" s="19">
        <f t="shared" si="3730"/>
        <v>0.48112944254787254</v>
      </c>
      <c r="M2864" s="19">
        <f t="shared" si="3693"/>
        <v>1.92451777019149E-2</v>
      </c>
      <c r="N2864" s="19">
        <f t="shared" si="3731"/>
        <v>0.44408247547168639</v>
      </c>
      <c r="O2864" s="19">
        <f t="shared" si="3732"/>
        <v>1.7763299018867456E-2</v>
      </c>
      <c r="P2864" s="19">
        <f t="shared" si="3713"/>
        <v>3.7008476720782356E-2</v>
      </c>
      <c r="Q2864" s="19">
        <f t="shared" si="3697"/>
        <v>0.23094213242297881</v>
      </c>
      <c r="R2864" s="19">
        <f t="shared" si="3715"/>
        <v>0.17319216543395768</v>
      </c>
      <c r="S2864" s="19">
        <f t="shared" si="3716"/>
        <v>0.4041342978569365</v>
      </c>
      <c r="T2864" s="19">
        <f t="shared" si="3733"/>
        <v>1.6165371914277461E-2</v>
      </c>
      <c r="U2864" s="21">
        <f t="shared" si="3701"/>
        <v>0.92521191801955893</v>
      </c>
    </row>
    <row r="2865" spans="1:21" ht="16" hidden="1" thickBot="1" x14ac:dyDescent="0.25">
      <c r="A2865" s="14">
        <v>2018</v>
      </c>
      <c r="B2865" s="15" t="s">
        <v>55</v>
      </c>
      <c r="C2865" s="16" t="s">
        <v>22</v>
      </c>
      <c r="D2865" s="16" t="str">
        <f t="shared" si="3728"/>
        <v>2018_2018 Sample Plot # 02_Avi</v>
      </c>
      <c r="E2865" s="17">
        <v>1.7</v>
      </c>
      <c r="F2865" s="17">
        <f t="shared" si="3705"/>
        <v>1.1000000000000001</v>
      </c>
      <c r="G2865" s="18">
        <v>110</v>
      </c>
      <c r="H2865" s="19">
        <f t="shared" si="3721"/>
        <v>0.54105665181413121</v>
      </c>
      <c r="I2865" s="20">
        <f t="shared" si="3706"/>
        <v>54.105665181413116</v>
      </c>
      <c r="J2865" s="20">
        <v>170</v>
      </c>
      <c r="K2865" s="19">
        <f t="shared" si="3729"/>
        <v>-0.37086053495695631</v>
      </c>
      <c r="L2865" s="19">
        <f t="shared" si="3730"/>
        <v>0.4257351075542738</v>
      </c>
      <c r="M2865" s="19">
        <f t="shared" si="3693"/>
        <v>1.7029404302170953E-2</v>
      </c>
      <c r="N2865" s="19">
        <f t="shared" si="3731"/>
        <v>0.39295350427259473</v>
      </c>
      <c r="O2865" s="19">
        <f t="shared" si="3732"/>
        <v>1.571814017090379E-2</v>
      </c>
      <c r="P2865" s="19">
        <f t="shared" si="3713"/>
        <v>3.2747544473074743E-2</v>
      </c>
      <c r="Q2865" s="19">
        <f t="shared" si="3697"/>
        <v>0.20435285162605141</v>
      </c>
      <c r="R2865" s="19">
        <f t="shared" si="3715"/>
        <v>0.15325186666631196</v>
      </c>
      <c r="S2865" s="19">
        <f t="shared" si="3716"/>
        <v>0.3576047182923634</v>
      </c>
      <c r="T2865" s="19">
        <f t="shared" si="3733"/>
        <v>1.4304188731694535E-2</v>
      </c>
      <c r="U2865" s="21">
        <f t="shared" si="3701"/>
        <v>0.81868861182686858</v>
      </c>
    </row>
    <row r="2866" spans="1:21" ht="16" hidden="1" thickBot="1" x14ac:dyDescent="0.25">
      <c r="A2866" s="14">
        <v>2018</v>
      </c>
      <c r="B2866" s="15" t="s">
        <v>55</v>
      </c>
      <c r="C2866" s="16" t="s">
        <v>22</v>
      </c>
      <c r="D2866" s="16" t="str">
        <f t="shared" si="3728"/>
        <v>2018_2018 Sample Plot # 02_Avi</v>
      </c>
      <c r="E2866" s="17">
        <v>2</v>
      </c>
      <c r="F2866" s="17">
        <f t="shared" si="3705"/>
        <v>1</v>
      </c>
      <c r="G2866" s="18">
        <v>100</v>
      </c>
      <c r="H2866" s="19">
        <f t="shared" si="3721"/>
        <v>0.668364099299809</v>
      </c>
      <c r="I2866" s="20">
        <f t="shared" si="3706"/>
        <v>66.836409929980903</v>
      </c>
      <c r="J2866" s="20">
        <v>210</v>
      </c>
      <c r="K2866" s="19">
        <f t="shared" si="3729"/>
        <v>-0.17447193597587546</v>
      </c>
      <c r="L2866" s="19">
        <f t="shared" si="3730"/>
        <v>0.66915705944654136</v>
      </c>
      <c r="M2866" s="19">
        <f t="shared" si="3693"/>
        <v>2.6766282377861654E-2</v>
      </c>
      <c r="N2866" s="19">
        <f t="shared" si="3731"/>
        <v>0.6176319658691577</v>
      </c>
      <c r="O2866" s="19">
        <f t="shared" si="3732"/>
        <v>2.470527863476631E-2</v>
      </c>
      <c r="P2866" s="19">
        <f t="shared" si="3713"/>
        <v>5.1471561012627967E-2</v>
      </c>
      <c r="Q2866" s="19">
        <f t="shared" si="3697"/>
        <v>0.32119538853433982</v>
      </c>
      <c r="R2866" s="19">
        <f t="shared" si="3715"/>
        <v>0.2408764666889715</v>
      </c>
      <c r="S2866" s="19">
        <f t="shared" si="3716"/>
        <v>0.56207185522331127</v>
      </c>
      <c r="T2866" s="19">
        <f t="shared" si="3733"/>
        <v>2.2482874208932451E-2</v>
      </c>
      <c r="U2866" s="21">
        <f t="shared" si="3701"/>
        <v>1.2867890253156991</v>
      </c>
    </row>
    <row r="2867" spans="1:21" ht="16" hidden="1" thickBot="1" x14ac:dyDescent="0.25">
      <c r="A2867" s="14"/>
      <c r="B2867" s="15"/>
      <c r="C2867" s="16"/>
      <c r="D2867" s="16"/>
      <c r="E2867" s="17"/>
      <c r="F2867" s="17"/>
      <c r="G2867" s="18"/>
      <c r="H2867" s="19"/>
      <c r="I2867" s="20"/>
      <c r="J2867" s="20"/>
      <c r="K2867" s="19"/>
      <c r="L2867" s="19"/>
      <c r="M2867" s="19"/>
      <c r="N2867" s="19"/>
      <c r="O2867" s="19"/>
      <c r="P2867" s="19"/>
      <c r="Q2867" s="19"/>
      <c r="R2867" s="19"/>
      <c r="S2867" s="19"/>
      <c r="T2867" s="19"/>
      <c r="U2867" s="21"/>
    </row>
    <row r="2868" spans="1:21" ht="16" hidden="1" thickBot="1" x14ac:dyDescent="0.25">
      <c r="A2868" s="14"/>
      <c r="B2868" s="15"/>
      <c r="C2868" s="16"/>
      <c r="D2868" s="16"/>
      <c r="E2868" s="17"/>
      <c r="F2868" s="17"/>
      <c r="G2868" s="18"/>
      <c r="H2868" s="19"/>
      <c r="I2868" s="20"/>
      <c r="J2868" s="20"/>
      <c r="K2868" s="19"/>
      <c r="L2868" s="19"/>
      <c r="M2868" s="19"/>
      <c r="N2868" s="19"/>
      <c r="O2868" s="19"/>
      <c r="P2868" s="19"/>
      <c r="Q2868" s="19"/>
      <c r="R2868" s="19"/>
      <c r="S2868" s="19"/>
      <c r="T2868" s="19"/>
      <c r="U2868" s="21"/>
    </row>
    <row r="2869" spans="1:21" ht="16" hidden="1" thickBot="1" x14ac:dyDescent="0.25">
      <c r="A2869" s="14"/>
      <c r="B2869" s="15"/>
      <c r="C2869" s="16"/>
      <c r="D2869" s="16"/>
      <c r="E2869" s="17"/>
      <c r="F2869" s="17"/>
      <c r="G2869" s="18"/>
      <c r="H2869" s="19"/>
      <c r="I2869" s="20"/>
      <c r="J2869" s="20"/>
      <c r="K2869" s="19"/>
      <c r="L2869" s="19"/>
      <c r="M2869" s="19"/>
      <c r="N2869" s="19"/>
      <c r="O2869" s="19"/>
      <c r="P2869" s="19"/>
      <c r="Q2869" s="19"/>
      <c r="R2869" s="19"/>
      <c r="S2869" s="19"/>
      <c r="T2869" s="19"/>
      <c r="U2869" s="21"/>
    </row>
    <row r="2870" spans="1:21" ht="16" hidden="1" thickBot="1" x14ac:dyDescent="0.25">
      <c r="A2870" s="14"/>
      <c r="B2870" s="15"/>
      <c r="C2870" s="16"/>
      <c r="D2870" s="16"/>
      <c r="E2870" s="17"/>
      <c r="F2870" s="17"/>
      <c r="G2870" s="18"/>
      <c r="H2870" s="19"/>
      <c r="I2870" s="20"/>
      <c r="J2870" s="20"/>
      <c r="K2870" s="19"/>
      <c r="L2870" s="19"/>
      <c r="M2870" s="19"/>
      <c r="N2870" s="19"/>
      <c r="O2870" s="19"/>
      <c r="P2870" s="19"/>
      <c r="Q2870" s="19"/>
      <c r="R2870" s="19"/>
      <c r="S2870" s="19"/>
      <c r="T2870" s="19"/>
      <c r="U2870" s="21"/>
    </row>
    <row r="2871" spans="1:21" ht="16" hidden="1" thickBot="1" x14ac:dyDescent="0.25">
      <c r="A2871" s="14"/>
      <c r="B2871" s="15"/>
      <c r="C2871" s="16"/>
      <c r="D2871" s="16"/>
      <c r="E2871" s="17"/>
      <c r="F2871" s="17"/>
      <c r="G2871" s="18"/>
      <c r="H2871" s="19"/>
      <c r="I2871" s="20"/>
      <c r="J2871" s="20"/>
      <c r="K2871" s="19"/>
      <c r="L2871" s="19"/>
      <c r="M2871" s="19"/>
      <c r="N2871" s="19"/>
      <c r="O2871" s="19"/>
      <c r="P2871" s="19"/>
      <c r="Q2871" s="19"/>
      <c r="R2871" s="19"/>
      <c r="S2871" s="19"/>
      <c r="T2871" s="19"/>
      <c r="U2871" s="21"/>
    </row>
    <row r="2872" spans="1:21" ht="16" hidden="1" thickBot="1" x14ac:dyDescent="0.25">
      <c r="A2872" s="14"/>
      <c r="B2872" s="15"/>
      <c r="C2872" s="16"/>
      <c r="D2872" s="16"/>
      <c r="E2872" s="17"/>
      <c r="F2872" s="17"/>
      <c r="G2872" s="18"/>
      <c r="H2872" s="19"/>
      <c r="I2872" s="20"/>
      <c r="J2872" s="20"/>
      <c r="K2872" s="19"/>
      <c r="L2872" s="19"/>
      <c r="M2872" s="19"/>
      <c r="N2872" s="19"/>
      <c r="O2872" s="19"/>
      <c r="P2872" s="19"/>
      <c r="Q2872" s="19"/>
      <c r="R2872" s="19"/>
      <c r="S2872" s="19"/>
      <c r="T2872" s="19"/>
      <c r="U2872" s="21"/>
    </row>
    <row r="2873" spans="1:21" ht="16" hidden="1" thickBot="1" x14ac:dyDescent="0.25">
      <c r="A2873" s="14"/>
      <c r="B2873" s="15"/>
      <c r="C2873" s="16"/>
      <c r="D2873" s="16"/>
      <c r="E2873" s="17"/>
      <c r="F2873" s="17"/>
      <c r="G2873" s="18"/>
      <c r="H2873" s="19"/>
      <c r="I2873" s="20"/>
      <c r="J2873" s="20"/>
      <c r="K2873" s="19"/>
      <c r="L2873" s="19"/>
      <c r="M2873" s="19"/>
      <c r="N2873" s="19"/>
      <c r="O2873" s="19"/>
      <c r="P2873" s="19"/>
      <c r="Q2873" s="19"/>
      <c r="R2873" s="19"/>
      <c r="S2873" s="19"/>
      <c r="T2873" s="19"/>
      <c r="U2873" s="21"/>
    </row>
    <row r="2874" spans="1:21" ht="16" hidden="1" thickBot="1" x14ac:dyDescent="0.25">
      <c r="A2874" s="14"/>
      <c r="B2874" s="15"/>
      <c r="C2874" s="16"/>
      <c r="D2874" s="16"/>
      <c r="E2874" s="17"/>
      <c r="F2874" s="17"/>
      <c r="G2874" s="18"/>
      <c r="H2874" s="19"/>
      <c r="I2874" s="20"/>
      <c r="J2874" s="20"/>
      <c r="K2874" s="19"/>
      <c r="L2874" s="19"/>
      <c r="M2874" s="19"/>
      <c r="N2874" s="19"/>
      <c r="O2874" s="19"/>
      <c r="P2874" s="19"/>
      <c r="Q2874" s="19"/>
      <c r="R2874" s="19"/>
      <c r="S2874" s="19"/>
      <c r="T2874" s="19"/>
      <c r="U2874" s="21"/>
    </row>
    <row r="2875" spans="1:21" ht="16" hidden="1" thickBot="1" x14ac:dyDescent="0.25">
      <c r="A2875" s="14"/>
      <c r="B2875" s="15"/>
      <c r="C2875" s="16"/>
      <c r="D2875" s="16"/>
      <c r="E2875" s="17"/>
      <c r="F2875" s="17"/>
      <c r="G2875" s="18"/>
      <c r="H2875" s="19"/>
      <c r="I2875" s="20"/>
      <c r="J2875" s="20"/>
      <c r="K2875" s="19"/>
      <c r="L2875" s="19"/>
      <c r="M2875" s="19"/>
      <c r="N2875" s="19"/>
      <c r="O2875" s="19"/>
      <c r="P2875" s="19"/>
      <c r="Q2875" s="19"/>
      <c r="R2875" s="19"/>
      <c r="S2875" s="19"/>
      <c r="T2875" s="19"/>
      <c r="U2875" s="21"/>
    </row>
    <row r="2876" spans="1:21" ht="16" hidden="1" thickBot="1" x14ac:dyDescent="0.25">
      <c r="A2876" s="14"/>
      <c r="B2876" s="15"/>
      <c r="C2876" s="16"/>
      <c r="D2876" s="16"/>
      <c r="E2876" s="17"/>
      <c r="F2876" s="17"/>
      <c r="G2876" s="18"/>
      <c r="H2876" s="19"/>
      <c r="I2876" s="20"/>
      <c r="J2876" s="20"/>
      <c r="K2876" s="19"/>
      <c r="L2876" s="19"/>
      <c r="M2876" s="19"/>
      <c r="N2876" s="19"/>
      <c r="O2876" s="19"/>
      <c r="P2876" s="19"/>
      <c r="Q2876" s="19"/>
      <c r="R2876" s="19"/>
      <c r="S2876" s="19"/>
      <c r="T2876" s="19"/>
      <c r="U2876" s="21"/>
    </row>
    <row r="2877" spans="1:21" ht="16" hidden="1" thickBot="1" x14ac:dyDescent="0.25">
      <c r="A2877" s="14">
        <v>2018</v>
      </c>
      <c r="B2877" s="15" t="s">
        <v>55</v>
      </c>
      <c r="C2877" s="16" t="s">
        <v>22</v>
      </c>
      <c r="D2877" s="16" t="str">
        <f t="shared" ref="D2877:D2888" si="3734">A2877&amp;"_"&amp;B2877&amp;"_"&amp;C2877</f>
        <v>2018_2018 Sample Plot # 02_Avi</v>
      </c>
      <c r="E2877" s="17">
        <v>4.4000000000000004</v>
      </c>
      <c r="F2877" s="17">
        <f t="shared" si="3705"/>
        <v>0.85</v>
      </c>
      <c r="G2877" s="18">
        <v>85</v>
      </c>
      <c r="H2877" s="19">
        <f t="shared" si="3721"/>
        <v>0.54105665181413121</v>
      </c>
      <c r="I2877" s="20">
        <f t="shared" si="3706"/>
        <v>54.105665181413116</v>
      </c>
      <c r="J2877" s="20">
        <v>170</v>
      </c>
      <c r="K2877" s="19">
        <f t="shared" ref="K2877:K2888" si="3735">2.14*(LOG(H2877,10))+0.2</f>
        <v>-0.37086053495695631</v>
      </c>
      <c r="L2877" s="19">
        <f t="shared" ref="L2877:L2888" si="3736">10^K2877</f>
        <v>0.4257351075542738</v>
      </c>
      <c r="M2877" s="19">
        <f t="shared" si="3693"/>
        <v>1.7029404302170953E-2</v>
      </c>
      <c r="N2877" s="19">
        <f t="shared" ref="N2877:N2888" si="3737">0.923*L2877</f>
        <v>0.39295350427259473</v>
      </c>
      <c r="O2877" s="19">
        <f t="shared" si="3732"/>
        <v>1.571814017090379E-2</v>
      </c>
      <c r="P2877" s="19">
        <f t="shared" si="3713"/>
        <v>3.2747544473074743E-2</v>
      </c>
      <c r="Q2877" s="19">
        <f t="shared" si="3697"/>
        <v>0.20435285162605141</v>
      </c>
      <c r="R2877" s="19">
        <f t="shared" si="3715"/>
        <v>0.15325186666631196</v>
      </c>
      <c r="S2877" s="19">
        <f t="shared" si="3716"/>
        <v>0.3576047182923634</v>
      </c>
      <c r="T2877" s="19">
        <f t="shared" si="3733"/>
        <v>1.4304188731694535E-2</v>
      </c>
      <c r="U2877" s="21">
        <f t="shared" si="3701"/>
        <v>0.81868861182686858</v>
      </c>
    </row>
    <row r="2878" spans="1:21" ht="16" hidden="1" thickBot="1" x14ac:dyDescent="0.25">
      <c r="A2878" s="14">
        <v>2018</v>
      </c>
      <c r="B2878" s="15" t="s">
        <v>55</v>
      </c>
      <c r="C2878" s="16" t="s">
        <v>22</v>
      </c>
      <c r="D2878" s="16" t="str">
        <f t="shared" si="3734"/>
        <v>2018_2018 Sample Plot # 02_Avi</v>
      </c>
      <c r="E2878" s="17">
        <v>3.2</v>
      </c>
      <c r="F2878" s="17">
        <f t="shared" si="3705"/>
        <v>0.5</v>
      </c>
      <c r="G2878" s="18">
        <v>50</v>
      </c>
      <c r="H2878" s="19">
        <f t="shared" si="3721"/>
        <v>0.63653723742838952</v>
      </c>
      <c r="I2878" s="20">
        <f t="shared" si="3706"/>
        <v>63.653723742838956</v>
      </c>
      <c r="J2878" s="20">
        <v>200</v>
      </c>
      <c r="K2878" s="19">
        <f t="shared" si="3735"/>
        <v>-0.21981703598554303</v>
      </c>
      <c r="L2878" s="19">
        <f t="shared" si="3736"/>
        <v>0.60281349201055145</v>
      </c>
      <c r="M2878" s="19">
        <f t="shared" si="3693"/>
        <v>2.4112539680422061E-2</v>
      </c>
      <c r="N2878" s="19">
        <f t="shared" si="3737"/>
        <v>0.55639685312573905</v>
      </c>
      <c r="O2878" s="19">
        <f t="shared" si="3732"/>
        <v>2.2255874125029565E-2</v>
      </c>
      <c r="P2878" s="19">
        <f t="shared" si="3713"/>
        <v>4.6368413805451626E-2</v>
      </c>
      <c r="Q2878" s="19">
        <f t="shared" si="3697"/>
        <v>0.28935047616506471</v>
      </c>
      <c r="R2878" s="19">
        <f t="shared" si="3715"/>
        <v>0.21699477271903825</v>
      </c>
      <c r="S2878" s="19">
        <f t="shared" si="3716"/>
        <v>0.50634524888410293</v>
      </c>
      <c r="T2878" s="19">
        <f t="shared" si="3733"/>
        <v>2.0253809955364119E-2</v>
      </c>
      <c r="U2878" s="21">
        <f t="shared" si="3701"/>
        <v>1.1592103451362905</v>
      </c>
    </row>
    <row r="2879" spans="1:21" ht="16" hidden="1" thickBot="1" x14ac:dyDescent="0.25">
      <c r="A2879" s="14">
        <v>2018</v>
      </c>
      <c r="B2879" s="15" t="s">
        <v>55</v>
      </c>
      <c r="C2879" s="16" t="s">
        <v>22</v>
      </c>
      <c r="D2879" s="16" t="str">
        <f t="shared" si="3734"/>
        <v>2018_2018 Sample Plot # 02_Avi</v>
      </c>
      <c r="E2879" s="17">
        <v>4</v>
      </c>
      <c r="F2879" s="17">
        <f t="shared" si="3705"/>
        <v>1</v>
      </c>
      <c r="G2879" s="18">
        <v>100</v>
      </c>
      <c r="H2879" s="19">
        <f t="shared" si="3721"/>
        <v>0.57288351368555057</v>
      </c>
      <c r="I2879" s="20">
        <f t="shared" si="3706"/>
        <v>57.288351368555062</v>
      </c>
      <c r="J2879" s="20">
        <v>180</v>
      </c>
      <c r="K2879" s="19">
        <f t="shared" si="3735"/>
        <v>-0.31773806578538771</v>
      </c>
      <c r="L2879" s="19">
        <f t="shared" si="3736"/>
        <v>0.48112944254787254</v>
      </c>
      <c r="M2879" s="19">
        <f t="shared" si="3693"/>
        <v>1.92451777019149E-2</v>
      </c>
      <c r="N2879" s="19">
        <f t="shared" si="3737"/>
        <v>0.44408247547168639</v>
      </c>
      <c r="O2879" s="19">
        <f t="shared" si="3732"/>
        <v>1.7763299018867456E-2</v>
      </c>
      <c r="P2879" s="19">
        <f t="shared" si="3713"/>
        <v>3.7008476720782356E-2</v>
      </c>
      <c r="Q2879" s="19">
        <f t="shared" si="3697"/>
        <v>0.23094213242297881</v>
      </c>
      <c r="R2879" s="19">
        <f t="shared" si="3715"/>
        <v>0.17319216543395768</v>
      </c>
      <c r="S2879" s="19">
        <f t="shared" si="3716"/>
        <v>0.4041342978569365</v>
      </c>
      <c r="T2879" s="19">
        <f t="shared" si="3733"/>
        <v>1.6165371914277461E-2</v>
      </c>
      <c r="U2879" s="21">
        <f t="shared" si="3701"/>
        <v>0.92521191801955893</v>
      </c>
    </row>
    <row r="2880" spans="1:21" ht="16" hidden="1" thickBot="1" x14ac:dyDescent="0.25">
      <c r="A2880" s="14">
        <v>2018</v>
      </c>
      <c r="B2880" s="15" t="s">
        <v>55</v>
      </c>
      <c r="C2880" s="16" t="s">
        <v>22</v>
      </c>
      <c r="D2880" s="16" t="str">
        <f t="shared" si="3734"/>
        <v>2018_2018 Sample Plot # 02_Avi</v>
      </c>
      <c r="E2880" s="17">
        <v>1.7</v>
      </c>
      <c r="F2880" s="17">
        <f t="shared" si="3705"/>
        <v>0.5</v>
      </c>
      <c r="G2880" s="18">
        <v>50</v>
      </c>
      <c r="H2880" s="19">
        <f t="shared" si="3721"/>
        <v>0.25461489497135587</v>
      </c>
      <c r="I2880" s="20">
        <f t="shared" si="3706"/>
        <v>25.461489497135585</v>
      </c>
      <c r="J2880" s="20">
        <v>80</v>
      </c>
      <c r="K2880" s="19">
        <f t="shared" si="3735"/>
        <v>-1.0714086545437034</v>
      </c>
      <c r="L2880" s="19">
        <f t="shared" si="3736"/>
        <v>8.4838180441483613E-2</v>
      </c>
      <c r="M2880" s="19">
        <f t="shared" si="3693"/>
        <v>3.3935272176593445E-3</v>
      </c>
      <c r="N2880" s="19">
        <f t="shared" si="3737"/>
        <v>7.8305640547489383E-2</v>
      </c>
      <c r="O2880" s="19">
        <f t="shared" si="3732"/>
        <v>3.1322256218995754E-3</v>
      </c>
      <c r="P2880" s="19">
        <f t="shared" si="3713"/>
        <v>6.5257528395589199E-3</v>
      </c>
      <c r="Q2880" s="19">
        <f t="shared" si="3697"/>
        <v>4.0722326611912135E-2</v>
      </c>
      <c r="R2880" s="19">
        <f t="shared" si="3715"/>
        <v>3.0539199813520861E-2</v>
      </c>
      <c r="S2880" s="19">
        <f t="shared" si="3716"/>
        <v>7.1261526425433E-2</v>
      </c>
      <c r="T2880" s="19">
        <f t="shared" si="3733"/>
        <v>2.85046105701732E-3</v>
      </c>
      <c r="U2880" s="21">
        <f t="shared" si="3701"/>
        <v>0.16314382098897301</v>
      </c>
    </row>
    <row r="2881" spans="1:21" ht="16" hidden="1" thickBot="1" x14ac:dyDescent="0.25">
      <c r="A2881" s="14">
        <v>2018</v>
      </c>
      <c r="B2881" s="15" t="s">
        <v>55</v>
      </c>
      <c r="C2881" s="16" t="s">
        <v>22</v>
      </c>
      <c r="D2881" s="16" t="str">
        <f t="shared" si="3734"/>
        <v>2018_2018 Sample Plot # 02_Avi</v>
      </c>
      <c r="E2881" s="17">
        <v>2.8</v>
      </c>
      <c r="F2881" s="17">
        <f t="shared" si="3705"/>
        <v>1</v>
      </c>
      <c r="G2881" s="18">
        <v>100</v>
      </c>
      <c r="H2881" s="19">
        <f t="shared" si="3721"/>
        <v>0.54105665181413121</v>
      </c>
      <c r="I2881" s="20">
        <f t="shared" si="3706"/>
        <v>54.105665181413116</v>
      </c>
      <c r="J2881" s="20">
        <v>170</v>
      </c>
      <c r="K2881" s="19">
        <f t="shared" si="3735"/>
        <v>-0.37086053495695631</v>
      </c>
      <c r="L2881" s="19">
        <f t="shared" si="3736"/>
        <v>0.4257351075542738</v>
      </c>
      <c r="M2881" s="19">
        <f t="shared" si="3693"/>
        <v>1.7029404302170953E-2</v>
      </c>
      <c r="N2881" s="19">
        <f t="shared" si="3737"/>
        <v>0.39295350427259473</v>
      </c>
      <c r="O2881" s="19">
        <f t="shared" si="3732"/>
        <v>1.571814017090379E-2</v>
      </c>
      <c r="P2881" s="19">
        <f t="shared" si="3713"/>
        <v>3.2747544473074743E-2</v>
      </c>
      <c r="Q2881" s="19">
        <f t="shared" si="3697"/>
        <v>0.20435285162605141</v>
      </c>
      <c r="R2881" s="19">
        <f t="shared" si="3715"/>
        <v>0.15325186666631196</v>
      </c>
      <c r="S2881" s="19">
        <f t="shared" si="3716"/>
        <v>0.3576047182923634</v>
      </c>
      <c r="T2881" s="19">
        <f t="shared" si="3733"/>
        <v>1.4304188731694535E-2</v>
      </c>
      <c r="U2881" s="21">
        <f t="shared" si="3701"/>
        <v>0.81868861182686858</v>
      </c>
    </row>
    <row r="2882" spans="1:21" ht="16" hidden="1" thickBot="1" x14ac:dyDescent="0.25">
      <c r="A2882" s="14">
        <v>2018</v>
      </c>
      <c r="B2882" s="15" t="s">
        <v>55</v>
      </c>
      <c r="C2882" s="16" t="s">
        <v>22</v>
      </c>
      <c r="D2882" s="16" t="str">
        <f t="shared" si="3734"/>
        <v>2018_2018 Sample Plot # 02_Avi</v>
      </c>
      <c r="E2882" s="17">
        <v>2.8</v>
      </c>
      <c r="F2882" s="17">
        <f t="shared" si="3705"/>
        <v>0.7</v>
      </c>
      <c r="G2882" s="18">
        <v>70</v>
      </c>
      <c r="H2882" s="19">
        <f t="shared" si="3721"/>
        <v>0.70019096117122859</v>
      </c>
      <c r="I2882" s="20">
        <f t="shared" si="3706"/>
        <v>70.019096117122857</v>
      </c>
      <c r="J2882" s="20">
        <v>220</v>
      </c>
      <c r="K2882" s="19">
        <f t="shared" si="3735"/>
        <v>-0.13123668974694119</v>
      </c>
      <c r="L2882" s="19">
        <f t="shared" si="3736"/>
        <v>0.73920230127323927</v>
      </c>
      <c r="M2882" s="19">
        <f t="shared" si="3693"/>
        <v>2.956809205092957E-2</v>
      </c>
      <c r="N2882" s="19">
        <f t="shared" si="3737"/>
        <v>0.68228372407519988</v>
      </c>
      <c r="O2882" s="19">
        <f t="shared" si="3732"/>
        <v>2.7291348963007993E-2</v>
      </c>
      <c r="P2882" s="19">
        <f t="shared" si="3713"/>
        <v>5.6859441013937563E-2</v>
      </c>
      <c r="Q2882" s="19">
        <f t="shared" si="3697"/>
        <v>0.35481710461115484</v>
      </c>
      <c r="R2882" s="19">
        <f t="shared" si="3715"/>
        <v>0.26609065238932794</v>
      </c>
      <c r="S2882" s="19">
        <f t="shared" si="3716"/>
        <v>0.62090775700048284</v>
      </c>
      <c r="T2882" s="19">
        <f t="shared" si="3733"/>
        <v>2.483631028001931E-2</v>
      </c>
      <c r="U2882" s="21">
        <f t="shared" si="3701"/>
        <v>1.4214860253484392</v>
      </c>
    </row>
    <row r="2883" spans="1:21" ht="16" hidden="1" thickBot="1" x14ac:dyDescent="0.25">
      <c r="A2883" s="14">
        <v>2018</v>
      </c>
      <c r="B2883" s="15" t="s">
        <v>55</v>
      </c>
      <c r="C2883" s="16" t="s">
        <v>22</v>
      </c>
      <c r="D2883" s="16" t="str">
        <f t="shared" si="3734"/>
        <v>2018_2018 Sample Plot # 02_Avi</v>
      </c>
      <c r="E2883" s="17">
        <v>1.2</v>
      </c>
      <c r="F2883" s="17">
        <f t="shared" si="3705"/>
        <v>0.5</v>
      </c>
      <c r="G2883" s="18">
        <v>50</v>
      </c>
      <c r="H2883" s="19">
        <f t="shared" si="3721"/>
        <v>0.31826861871419476</v>
      </c>
      <c r="I2883" s="20">
        <f t="shared" si="3706"/>
        <v>31.826861871419478</v>
      </c>
      <c r="J2883" s="20">
        <v>100</v>
      </c>
      <c r="K2883" s="19">
        <f t="shared" si="3735"/>
        <v>-0.86402122670646264</v>
      </c>
      <c r="L2883" s="19">
        <f t="shared" si="3736"/>
        <v>0.13676619777080096</v>
      </c>
      <c r="M2883" s="19">
        <f t="shared" si="3693"/>
        <v>5.4706479108320386E-3</v>
      </c>
      <c r="N2883" s="19">
        <f t="shared" si="3737"/>
        <v>0.1262352005424493</v>
      </c>
      <c r="O2883" s="19">
        <f t="shared" si="3732"/>
        <v>5.0494080216979716E-3</v>
      </c>
      <c r="P2883" s="19">
        <f t="shared" si="3713"/>
        <v>1.052005593253001E-2</v>
      </c>
      <c r="Q2883" s="19">
        <f t="shared" si="3697"/>
        <v>6.5647774929984457E-2</v>
      </c>
      <c r="R2883" s="19">
        <f t="shared" si="3715"/>
        <v>4.9231728211555227E-2</v>
      </c>
      <c r="S2883" s="19">
        <f t="shared" si="3716"/>
        <v>0.11487950314153969</v>
      </c>
      <c r="T2883" s="19">
        <f t="shared" si="3733"/>
        <v>4.5951801256615878E-3</v>
      </c>
      <c r="U2883" s="21">
        <f t="shared" si="3701"/>
        <v>0.26300139831325026</v>
      </c>
    </row>
    <row r="2884" spans="1:21" ht="16" hidden="1" thickBot="1" x14ac:dyDescent="0.25">
      <c r="A2884" s="14">
        <v>2018</v>
      </c>
      <c r="B2884" s="15" t="s">
        <v>55</v>
      </c>
      <c r="C2884" s="16" t="s">
        <v>22</v>
      </c>
      <c r="D2884" s="16" t="str">
        <f t="shared" si="3734"/>
        <v>2018_2018 Sample Plot # 02_Avi</v>
      </c>
      <c r="E2884" s="17">
        <v>1.9</v>
      </c>
      <c r="F2884" s="17">
        <f t="shared" si="3705"/>
        <v>0.8</v>
      </c>
      <c r="G2884" s="18">
        <v>80</v>
      </c>
      <c r="H2884" s="19">
        <f t="shared" si="3721"/>
        <v>0.41374920432845319</v>
      </c>
      <c r="I2884" s="20">
        <f t="shared" si="3706"/>
        <v>41.374920432845322</v>
      </c>
      <c r="J2884" s="20">
        <v>130</v>
      </c>
      <c r="K2884" s="19">
        <f t="shared" si="3735"/>
        <v>-0.62018245276983208</v>
      </c>
      <c r="L2884" s="19">
        <f t="shared" si="3736"/>
        <v>0.23978253497195509</v>
      </c>
      <c r="M2884" s="19">
        <f t="shared" si="3693"/>
        <v>9.591301398878203E-3</v>
      </c>
      <c r="N2884" s="19">
        <f t="shared" si="3737"/>
        <v>0.22131927977911456</v>
      </c>
      <c r="O2884" s="19">
        <f t="shared" si="3732"/>
        <v>8.8527711911645813E-3</v>
      </c>
      <c r="P2884" s="19">
        <f t="shared" si="3713"/>
        <v>1.8444072590042784E-2</v>
      </c>
      <c r="Q2884" s="19">
        <f t="shared" si="3697"/>
        <v>0.11509561678653844</v>
      </c>
      <c r="R2884" s="19">
        <f t="shared" si="3715"/>
        <v>8.6314519113854682E-2</v>
      </c>
      <c r="S2884" s="19">
        <f t="shared" si="3716"/>
        <v>0.20141013590039314</v>
      </c>
      <c r="T2884" s="19">
        <f t="shared" si="3733"/>
        <v>8.0564054360157261E-3</v>
      </c>
      <c r="U2884" s="21">
        <f t="shared" si="3701"/>
        <v>0.46110181475106965</v>
      </c>
    </row>
    <row r="2885" spans="1:21" ht="16" hidden="1" thickBot="1" x14ac:dyDescent="0.25">
      <c r="A2885" s="14">
        <v>2018</v>
      </c>
      <c r="B2885" s="15" t="s">
        <v>55</v>
      </c>
      <c r="C2885" s="16" t="s">
        <v>22</v>
      </c>
      <c r="D2885" s="16" t="str">
        <f t="shared" si="3734"/>
        <v>2018_2018 Sample Plot # 02_Avi</v>
      </c>
      <c r="E2885" s="17">
        <v>2.5</v>
      </c>
      <c r="F2885" s="17">
        <f t="shared" si="3705"/>
        <v>1</v>
      </c>
      <c r="G2885" s="18">
        <v>100</v>
      </c>
      <c r="H2885" s="19">
        <f t="shared" si="3721"/>
        <v>0.82749840865690638</v>
      </c>
      <c r="I2885" s="20">
        <f t="shared" si="3706"/>
        <v>82.749840865690643</v>
      </c>
      <c r="J2885" s="20">
        <v>260</v>
      </c>
      <c r="K2885" s="19">
        <f t="shared" si="3735"/>
        <v>2.4021737951087752E-2</v>
      </c>
      <c r="L2885" s="19">
        <f t="shared" si="3736"/>
        <v>1.0568704079338389</v>
      </c>
      <c r="M2885" s="19">
        <f t="shared" si="3693"/>
        <v>4.2274816317353553E-2</v>
      </c>
      <c r="N2885" s="19">
        <f t="shared" si="3737"/>
        <v>0.97549138652293332</v>
      </c>
      <c r="O2885" s="19">
        <f t="shared" si="3732"/>
        <v>3.9019655460917332E-2</v>
      </c>
      <c r="P2885" s="19">
        <f t="shared" si="3713"/>
        <v>8.1294471778270885E-2</v>
      </c>
      <c r="Q2885" s="19">
        <f t="shared" si="3697"/>
        <v>0.50729779580824264</v>
      </c>
      <c r="R2885" s="19">
        <f t="shared" si="3715"/>
        <v>0.38044164074394399</v>
      </c>
      <c r="S2885" s="19">
        <f t="shared" si="3716"/>
        <v>0.88773943655218668</v>
      </c>
      <c r="T2885" s="19">
        <f t="shared" si="3733"/>
        <v>3.5509577462087466E-2</v>
      </c>
      <c r="U2885" s="21">
        <f t="shared" si="3701"/>
        <v>2.0323617944567722</v>
      </c>
    </row>
    <row r="2886" spans="1:21" ht="16" hidden="1" thickBot="1" x14ac:dyDescent="0.25">
      <c r="A2886" s="14">
        <v>2018</v>
      </c>
      <c r="B2886" s="15" t="s">
        <v>55</v>
      </c>
      <c r="C2886" s="16" t="s">
        <v>22</v>
      </c>
      <c r="D2886" s="16" t="str">
        <f t="shared" si="3734"/>
        <v>2018_2018 Sample Plot # 02_Avi</v>
      </c>
      <c r="E2886" s="17">
        <v>3.3</v>
      </c>
      <c r="F2886" s="17">
        <f t="shared" si="3705"/>
        <v>1.1000000000000001</v>
      </c>
      <c r="G2886" s="18">
        <v>110</v>
      </c>
      <c r="H2886" s="19">
        <f t="shared" si="3721"/>
        <v>0.70019096117122859</v>
      </c>
      <c r="I2886" s="20">
        <f t="shared" si="3706"/>
        <v>70.019096117122857</v>
      </c>
      <c r="J2886" s="20">
        <v>220</v>
      </c>
      <c r="K2886" s="19">
        <f t="shared" si="3735"/>
        <v>-0.13123668974694119</v>
      </c>
      <c r="L2886" s="19">
        <f t="shared" si="3736"/>
        <v>0.73920230127323927</v>
      </c>
      <c r="M2886" s="19">
        <f t="shared" ref="M2886:M2934" si="3738">L2886*40/1000</f>
        <v>2.956809205092957E-2</v>
      </c>
      <c r="N2886" s="19">
        <f t="shared" si="3737"/>
        <v>0.68228372407519988</v>
      </c>
      <c r="O2886" s="19">
        <f t="shared" si="3732"/>
        <v>2.7291348963007993E-2</v>
      </c>
      <c r="P2886" s="19">
        <f t="shared" si="3713"/>
        <v>5.6859441013937563E-2</v>
      </c>
      <c r="Q2886" s="19">
        <f t="shared" ref="Q2886:Q2934" si="3739">L2886*0.48</f>
        <v>0.35481710461115484</v>
      </c>
      <c r="R2886" s="19">
        <f t="shared" si="3715"/>
        <v>0.26609065238932794</v>
      </c>
      <c r="S2886" s="19">
        <f t="shared" si="3716"/>
        <v>0.62090775700048284</v>
      </c>
      <c r="T2886" s="19">
        <f t="shared" si="3733"/>
        <v>2.483631028001931E-2</v>
      </c>
      <c r="U2886" s="21">
        <f t="shared" ref="U2886:U2934" si="3740">(L2886+N2886)</f>
        <v>1.4214860253484392</v>
      </c>
    </row>
    <row r="2887" spans="1:21" ht="16" hidden="1" thickBot="1" x14ac:dyDescent="0.25">
      <c r="A2887" s="14">
        <v>2018</v>
      </c>
      <c r="B2887" s="15" t="s">
        <v>55</v>
      </c>
      <c r="C2887" s="16" t="s">
        <v>22</v>
      </c>
      <c r="D2887" s="16" t="str">
        <f t="shared" si="3734"/>
        <v>2018_2018 Sample Plot # 02_Avi</v>
      </c>
      <c r="E2887" s="17">
        <v>2.2000000000000002</v>
      </c>
      <c r="F2887" s="17">
        <f t="shared" si="3705"/>
        <v>1</v>
      </c>
      <c r="G2887" s="18">
        <v>100</v>
      </c>
      <c r="H2887" s="19">
        <f t="shared" si="3721"/>
        <v>0.54105665181413121</v>
      </c>
      <c r="I2887" s="20">
        <f t="shared" si="3706"/>
        <v>54.105665181413116</v>
      </c>
      <c r="J2887" s="20">
        <v>170</v>
      </c>
      <c r="K2887" s="19">
        <f t="shared" si="3735"/>
        <v>-0.37086053495695631</v>
      </c>
      <c r="L2887" s="19">
        <f t="shared" si="3736"/>
        <v>0.4257351075542738</v>
      </c>
      <c r="M2887" s="19">
        <f t="shared" si="3738"/>
        <v>1.7029404302170953E-2</v>
      </c>
      <c r="N2887" s="19">
        <f t="shared" si="3737"/>
        <v>0.39295350427259473</v>
      </c>
      <c r="O2887" s="19">
        <f t="shared" si="3732"/>
        <v>1.571814017090379E-2</v>
      </c>
      <c r="P2887" s="19">
        <f t="shared" si="3713"/>
        <v>3.2747544473074743E-2</v>
      </c>
      <c r="Q2887" s="19">
        <f t="shared" si="3739"/>
        <v>0.20435285162605141</v>
      </c>
      <c r="R2887" s="19">
        <f t="shared" si="3715"/>
        <v>0.15325186666631196</v>
      </c>
      <c r="S2887" s="19">
        <f t="shared" si="3716"/>
        <v>0.3576047182923634</v>
      </c>
      <c r="T2887" s="19">
        <f t="shared" si="3733"/>
        <v>1.4304188731694535E-2</v>
      </c>
      <c r="U2887" s="21">
        <f t="shared" si="3740"/>
        <v>0.81868861182686858</v>
      </c>
    </row>
    <row r="2888" spans="1:21" ht="16" hidden="1" thickBot="1" x14ac:dyDescent="0.25">
      <c r="A2888" s="14">
        <v>2018</v>
      </c>
      <c r="B2888" s="15" t="s">
        <v>55</v>
      </c>
      <c r="C2888" s="16" t="s">
        <v>22</v>
      </c>
      <c r="D2888" s="16" t="str">
        <f t="shared" si="3734"/>
        <v>2018_2018 Sample Plot # 02_Avi</v>
      </c>
      <c r="E2888" s="17">
        <v>2</v>
      </c>
      <c r="F2888" s="17">
        <f t="shared" si="3705"/>
        <v>0.9</v>
      </c>
      <c r="G2888" s="18">
        <v>90</v>
      </c>
      <c r="H2888" s="19">
        <f t="shared" si="3721"/>
        <v>0.63653723742838952</v>
      </c>
      <c r="I2888" s="20">
        <f t="shared" si="3706"/>
        <v>63.653723742838956</v>
      </c>
      <c r="J2888" s="20">
        <v>200</v>
      </c>
      <c r="K2888" s="19">
        <f t="shared" si="3735"/>
        <v>-0.21981703598554303</v>
      </c>
      <c r="L2888" s="19">
        <f t="shared" si="3736"/>
        <v>0.60281349201055145</v>
      </c>
      <c r="M2888" s="19">
        <f t="shared" si="3738"/>
        <v>2.4112539680422061E-2</v>
      </c>
      <c r="N2888" s="19">
        <f t="shared" si="3737"/>
        <v>0.55639685312573905</v>
      </c>
      <c r="O2888" s="19">
        <f t="shared" si="3732"/>
        <v>2.2255874125029565E-2</v>
      </c>
      <c r="P2888" s="19">
        <f t="shared" si="3713"/>
        <v>4.6368413805451626E-2</v>
      </c>
      <c r="Q2888" s="19">
        <f t="shared" si="3739"/>
        <v>0.28935047616506471</v>
      </c>
      <c r="R2888" s="19">
        <f t="shared" si="3715"/>
        <v>0.21699477271903825</v>
      </c>
      <c r="S2888" s="19">
        <f t="shared" si="3716"/>
        <v>0.50634524888410293</v>
      </c>
      <c r="T2888" s="19">
        <f t="shared" si="3733"/>
        <v>2.0253809955364119E-2</v>
      </c>
      <c r="U2888" s="21">
        <f t="shared" si="3740"/>
        <v>1.1592103451362905</v>
      </c>
    </row>
    <row r="2889" spans="1:21" ht="16" hidden="1" thickBot="1" x14ac:dyDescent="0.25">
      <c r="A2889" s="14"/>
      <c r="B2889" s="15"/>
      <c r="C2889" s="16"/>
      <c r="D2889" s="16"/>
      <c r="E2889" s="17"/>
      <c r="F2889" s="17"/>
      <c r="G2889" s="18"/>
      <c r="H2889" s="19"/>
      <c r="I2889" s="20"/>
      <c r="J2889" s="20"/>
      <c r="K2889" s="19"/>
      <c r="L2889" s="19"/>
      <c r="M2889" s="19"/>
      <c r="N2889" s="19"/>
      <c r="O2889" s="19"/>
      <c r="P2889" s="19"/>
      <c r="Q2889" s="19"/>
      <c r="R2889" s="19"/>
      <c r="S2889" s="19"/>
      <c r="T2889" s="19"/>
      <c r="U2889" s="21"/>
    </row>
    <row r="2890" spans="1:21" ht="16" hidden="1" thickBot="1" x14ac:dyDescent="0.25">
      <c r="A2890" s="14"/>
      <c r="B2890" s="15"/>
      <c r="C2890" s="16"/>
      <c r="D2890" s="16"/>
      <c r="E2890" s="17"/>
      <c r="F2890" s="17"/>
      <c r="G2890" s="18"/>
      <c r="H2890" s="19"/>
      <c r="I2890" s="20"/>
      <c r="J2890" s="20"/>
      <c r="K2890" s="19"/>
      <c r="L2890" s="19"/>
      <c r="M2890" s="19"/>
      <c r="N2890" s="19"/>
      <c r="O2890" s="19"/>
      <c r="P2890" s="19"/>
      <c r="Q2890" s="19"/>
      <c r="R2890" s="19"/>
      <c r="S2890" s="19"/>
      <c r="T2890" s="19"/>
      <c r="U2890" s="21"/>
    </row>
    <row r="2891" spans="1:21" ht="16" hidden="1" thickBot="1" x14ac:dyDescent="0.25">
      <c r="A2891" s="14"/>
      <c r="B2891" s="15"/>
      <c r="C2891" s="16"/>
      <c r="D2891" s="16"/>
      <c r="E2891" s="17"/>
      <c r="F2891" s="17"/>
      <c r="G2891" s="18"/>
      <c r="H2891" s="19"/>
      <c r="I2891" s="20"/>
      <c r="J2891" s="20"/>
      <c r="K2891" s="19"/>
      <c r="L2891" s="19"/>
      <c r="M2891" s="19"/>
      <c r="N2891" s="19"/>
      <c r="O2891" s="19"/>
      <c r="P2891" s="19"/>
      <c r="Q2891" s="19"/>
      <c r="R2891" s="19"/>
      <c r="S2891" s="19"/>
      <c r="T2891" s="19"/>
      <c r="U2891" s="21"/>
    </row>
    <row r="2892" spans="1:21" ht="16" hidden="1" thickBot="1" x14ac:dyDescent="0.25">
      <c r="A2892" s="14"/>
      <c r="B2892" s="15"/>
      <c r="C2892" s="16"/>
      <c r="D2892" s="16"/>
      <c r="E2892" s="17"/>
      <c r="F2892" s="17"/>
      <c r="G2892" s="18"/>
      <c r="H2892" s="19"/>
      <c r="I2892" s="20"/>
      <c r="J2892" s="20"/>
      <c r="K2892" s="19"/>
      <c r="L2892" s="19"/>
      <c r="M2892" s="19"/>
      <c r="N2892" s="19"/>
      <c r="O2892" s="19"/>
      <c r="P2892" s="19"/>
      <c r="Q2892" s="19"/>
      <c r="R2892" s="19"/>
      <c r="S2892" s="19"/>
      <c r="T2892" s="19"/>
      <c r="U2892" s="21"/>
    </row>
    <row r="2893" spans="1:21" ht="16" hidden="1" thickBot="1" x14ac:dyDescent="0.25">
      <c r="A2893" s="14"/>
      <c r="B2893" s="15"/>
      <c r="C2893" s="16"/>
      <c r="D2893" s="16"/>
      <c r="E2893" s="17"/>
      <c r="F2893" s="17"/>
      <c r="G2893" s="18"/>
      <c r="H2893" s="19"/>
      <c r="I2893" s="20"/>
      <c r="J2893" s="20"/>
      <c r="K2893" s="19"/>
      <c r="L2893" s="19"/>
      <c r="M2893" s="19"/>
      <c r="N2893" s="19"/>
      <c r="O2893" s="19"/>
      <c r="P2893" s="19"/>
      <c r="Q2893" s="19"/>
      <c r="R2893" s="19"/>
      <c r="S2893" s="19"/>
      <c r="T2893" s="19"/>
      <c r="U2893" s="21"/>
    </row>
    <row r="2894" spans="1:21" ht="16" hidden="1" thickBot="1" x14ac:dyDescent="0.25">
      <c r="A2894" s="14"/>
      <c r="B2894" s="15"/>
      <c r="C2894" s="16"/>
      <c r="D2894" s="16"/>
      <c r="E2894" s="17"/>
      <c r="F2894" s="17"/>
      <c r="G2894" s="18"/>
      <c r="H2894" s="19"/>
      <c r="I2894" s="20"/>
      <c r="J2894" s="20"/>
      <c r="K2894" s="19"/>
      <c r="L2894" s="19"/>
      <c r="M2894" s="19"/>
      <c r="N2894" s="19"/>
      <c r="O2894" s="19"/>
      <c r="P2894" s="19"/>
      <c r="Q2894" s="19"/>
      <c r="R2894" s="19"/>
      <c r="S2894" s="19"/>
      <c r="T2894" s="19"/>
      <c r="U2894" s="21"/>
    </row>
    <row r="2895" spans="1:21" ht="16" hidden="1" thickBot="1" x14ac:dyDescent="0.25">
      <c r="A2895" s="14"/>
      <c r="B2895" s="15"/>
      <c r="C2895" s="16"/>
      <c r="D2895" s="16"/>
      <c r="E2895" s="17"/>
      <c r="F2895" s="17"/>
      <c r="G2895" s="18"/>
      <c r="H2895" s="19"/>
      <c r="I2895" s="20"/>
      <c r="J2895" s="20"/>
      <c r="K2895" s="19"/>
      <c r="L2895" s="19"/>
      <c r="M2895" s="19"/>
      <c r="N2895" s="19"/>
      <c r="O2895" s="19"/>
      <c r="P2895" s="19"/>
      <c r="Q2895" s="19"/>
      <c r="R2895" s="19"/>
      <c r="S2895" s="19"/>
      <c r="T2895" s="19"/>
      <c r="U2895" s="21"/>
    </row>
    <row r="2896" spans="1:21" ht="16" hidden="1" thickBot="1" x14ac:dyDescent="0.25">
      <c r="A2896" s="14"/>
      <c r="B2896" s="15"/>
      <c r="C2896" s="16"/>
      <c r="D2896" s="16"/>
      <c r="E2896" s="17"/>
      <c r="F2896" s="17"/>
      <c r="G2896" s="18"/>
      <c r="H2896" s="19"/>
      <c r="I2896" s="20"/>
      <c r="J2896" s="20"/>
      <c r="K2896" s="19"/>
      <c r="L2896" s="19"/>
      <c r="M2896" s="19"/>
      <c r="N2896" s="19"/>
      <c r="O2896" s="19"/>
      <c r="P2896" s="19"/>
      <c r="Q2896" s="19"/>
      <c r="R2896" s="19"/>
      <c r="S2896" s="19"/>
      <c r="T2896" s="19"/>
      <c r="U2896" s="21"/>
    </row>
    <row r="2897" spans="1:21" ht="16" hidden="1" thickBot="1" x14ac:dyDescent="0.25">
      <c r="A2897" s="14"/>
      <c r="B2897" s="15"/>
      <c r="C2897" s="16"/>
      <c r="D2897" s="16"/>
      <c r="E2897" s="17"/>
      <c r="F2897" s="17"/>
      <c r="G2897" s="18"/>
      <c r="H2897" s="19"/>
      <c r="I2897" s="20"/>
      <c r="J2897" s="20"/>
      <c r="K2897" s="19"/>
      <c r="L2897" s="19"/>
      <c r="M2897" s="19"/>
      <c r="N2897" s="19"/>
      <c r="O2897" s="19"/>
      <c r="P2897" s="19"/>
      <c r="Q2897" s="19"/>
      <c r="R2897" s="19"/>
      <c r="S2897" s="19"/>
      <c r="T2897" s="19"/>
      <c r="U2897" s="21"/>
    </row>
    <row r="2898" spans="1:21" ht="16" hidden="1" thickBot="1" x14ac:dyDescent="0.25">
      <c r="A2898" s="14"/>
      <c r="B2898" s="15"/>
      <c r="C2898" s="16"/>
      <c r="D2898" s="16"/>
      <c r="E2898" s="17"/>
      <c r="F2898" s="17"/>
      <c r="G2898" s="18"/>
      <c r="H2898" s="19"/>
      <c r="I2898" s="20"/>
      <c r="J2898" s="20"/>
      <c r="K2898" s="19"/>
      <c r="L2898" s="19"/>
      <c r="M2898" s="19"/>
      <c r="N2898" s="19"/>
      <c r="O2898" s="19"/>
      <c r="P2898" s="19"/>
      <c r="Q2898" s="19"/>
      <c r="R2898" s="19"/>
      <c r="S2898" s="19"/>
      <c r="T2898" s="19"/>
      <c r="U2898" s="21"/>
    </row>
    <row r="2899" spans="1:21" ht="16" hidden="1" thickBot="1" x14ac:dyDescent="0.25">
      <c r="A2899" s="14"/>
      <c r="B2899" s="15"/>
      <c r="C2899" s="16"/>
      <c r="D2899" s="16"/>
      <c r="E2899" s="17"/>
      <c r="F2899" s="17"/>
      <c r="G2899" s="18"/>
      <c r="H2899" s="19"/>
      <c r="I2899" s="20"/>
      <c r="J2899" s="20"/>
      <c r="K2899" s="19"/>
      <c r="L2899" s="19"/>
      <c r="M2899" s="19"/>
      <c r="N2899" s="19"/>
      <c r="O2899" s="19"/>
      <c r="P2899" s="19"/>
      <c r="Q2899" s="19"/>
      <c r="R2899" s="19"/>
      <c r="S2899" s="19"/>
      <c r="T2899" s="19"/>
      <c r="U2899" s="21"/>
    </row>
    <row r="2900" spans="1:21" ht="16" hidden="1" thickBot="1" x14ac:dyDescent="0.25">
      <c r="A2900" s="14"/>
      <c r="B2900" s="15"/>
      <c r="C2900" s="16"/>
      <c r="D2900" s="16"/>
      <c r="E2900" s="17"/>
      <c r="F2900" s="17"/>
      <c r="G2900" s="18"/>
      <c r="H2900" s="19"/>
      <c r="I2900" s="20"/>
      <c r="J2900" s="20"/>
      <c r="K2900" s="19"/>
      <c r="L2900" s="19"/>
      <c r="M2900" s="19"/>
      <c r="N2900" s="19"/>
      <c r="O2900" s="19"/>
      <c r="P2900" s="19"/>
      <c r="Q2900" s="19"/>
      <c r="R2900" s="19"/>
      <c r="S2900" s="19"/>
      <c r="T2900" s="19"/>
      <c r="U2900" s="21"/>
    </row>
    <row r="2901" spans="1:21" ht="16" hidden="1" thickBot="1" x14ac:dyDescent="0.25">
      <c r="A2901" s="14"/>
      <c r="B2901" s="15"/>
      <c r="C2901" s="16"/>
      <c r="D2901" s="16"/>
      <c r="E2901" s="17"/>
      <c r="F2901" s="17"/>
      <c r="G2901" s="18"/>
      <c r="H2901" s="19"/>
      <c r="I2901" s="20"/>
      <c r="J2901" s="20"/>
      <c r="K2901" s="19"/>
      <c r="L2901" s="19"/>
      <c r="M2901" s="19"/>
      <c r="N2901" s="19"/>
      <c r="O2901" s="19"/>
      <c r="P2901" s="19"/>
      <c r="Q2901" s="19"/>
      <c r="R2901" s="19"/>
      <c r="S2901" s="19"/>
      <c r="T2901" s="19"/>
      <c r="U2901" s="21"/>
    </row>
    <row r="2902" spans="1:21" ht="16" hidden="1" thickBot="1" x14ac:dyDescent="0.25">
      <c r="A2902" s="14"/>
      <c r="B2902" s="15"/>
      <c r="C2902" s="16"/>
      <c r="D2902" s="16"/>
      <c r="E2902" s="17"/>
      <c r="F2902" s="17"/>
      <c r="G2902" s="18"/>
      <c r="H2902" s="19"/>
      <c r="I2902" s="20"/>
      <c r="J2902" s="20"/>
      <c r="K2902" s="19"/>
      <c r="L2902" s="19"/>
      <c r="M2902" s="19"/>
      <c r="N2902" s="19"/>
      <c r="O2902" s="19"/>
      <c r="P2902" s="19"/>
      <c r="Q2902" s="19"/>
      <c r="R2902" s="19"/>
      <c r="S2902" s="19"/>
      <c r="T2902" s="19"/>
      <c r="U2902" s="21"/>
    </row>
    <row r="2903" spans="1:21" ht="16" hidden="1" thickBot="1" x14ac:dyDescent="0.25">
      <c r="A2903" s="14"/>
      <c r="B2903" s="15"/>
      <c r="C2903" s="16"/>
      <c r="D2903" s="16"/>
      <c r="E2903" s="17"/>
      <c r="F2903" s="17"/>
      <c r="G2903" s="18"/>
      <c r="H2903" s="19"/>
      <c r="I2903" s="20"/>
      <c r="J2903" s="20"/>
      <c r="K2903" s="19"/>
      <c r="L2903" s="19"/>
      <c r="M2903" s="19"/>
      <c r="N2903" s="19"/>
      <c r="O2903" s="19"/>
      <c r="P2903" s="19"/>
      <c r="Q2903" s="19"/>
      <c r="R2903" s="19"/>
      <c r="S2903" s="19"/>
      <c r="T2903" s="19"/>
      <c r="U2903" s="21"/>
    </row>
    <row r="2904" spans="1:21" ht="16" hidden="1" thickBot="1" x14ac:dyDescent="0.25">
      <c r="A2904" s="14"/>
      <c r="B2904" s="15"/>
      <c r="C2904" s="16"/>
      <c r="D2904" s="16"/>
      <c r="E2904" s="17"/>
      <c r="F2904" s="17"/>
      <c r="G2904" s="18"/>
      <c r="H2904" s="19"/>
      <c r="I2904" s="20"/>
      <c r="J2904" s="20"/>
      <c r="K2904" s="19"/>
      <c r="L2904" s="19"/>
      <c r="M2904" s="19"/>
      <c r="N2904" s="19"/>
      <c r="O2904" s="19"/>
      <c r="P2904" s="19"/>
      <c r="Q2904" s="19"/>
      <c r="R2904" s="19"/>
      <c r="S2904" s="19"/>
      <c r="T2904" s="19"/>
      <c r="U2904" s="21"/>
    </row>
    <row r="2905" spans="1:21" ht="16" hidden="1" thickBot="1" x14ac:dyDescent="0.25">
      <c r="A2905" s="14"/>
      <c r="B2905" s="15"/>
      <c r="C2905" s="16"/>
      <c r="D2905" s="16"/>
      <c r="E2905" s="17"/>
      <c r="F2905" s="17"/>
      <c r="G2905" s="18"/>
      <c r="H2905" s="19"/>
      <c r="I2905" s="20"/>
      <c r="J2905" s="20"/>
      <c r="K2905" s="19"/>
      <c r="L2905" s="19"/>
      <c r="M2905" s="19"/>
      <c r="N2905" s="19"/>
      <c r="O2905" s="19"/>
      <c r="P2905" s="19"/>
      <c r="Q2905" s="19"/>
      <c r="R2905" s="19"/>
      <c r="S2905" s="19"/>
      <c r="T2905" s="19"/>
      <c r="U2905" s="21"/>
    </row>
    <row r="2906" spans="1:21" ht="16" hidden="1" thickBot="1" x14ac:dyDescent="0.25">
      <c r="A2906" s="14"/>
      <c r="B2906" s="15"/>
      <c r="C2906" s="16"/>
      <c r="D2906" s="16"/>
      <c r="E2906" s="17"/>
      <c r="F2906" s="17"/>
      <c r="G2906" s="18"/>
      <c r="H2906" s="19"/>
      <c r="I2906" s="20"/>
      <c r="J2906" s="20"/>
      <c r="K2906" s="19"/>
      <c r="L2906" s="19"/>
      <c r="M2906" s="19"/>
      <c r="N2906" s="19"/>
      <c r="O2906" s="19"/>
      <c r="P2906" s="19"/>
      <c r="Q2906" s="19"/>
      <c r="R2906" s="19"/>
      <c r="S2906" s="19"/>
      <c r="T2906" s="19"/>
      <c r="U2906" s="21"/>
    </row>
    <row r="2907" spans="1:21" ht="16" hidden="1" thickBot="1" x14ac:dyDescent="0.25">
      <c r="A2907" s="14"/>
      <c r="B2907" s="15"/>
      <c r="C2907" s="16"/>
      <c r="D2907" s="16"/>
      <c r="E2907" s="17"/>
      <c r="F2907" s="17"/>
      <c r="G2907" s="18"/>
      <c r="H2907" s="19"/>
      <c r="I2907" s="20"/>
      <c r="J2907" s="20"/>
      <c r="K2907" s="19"/>
      <c r="L2907" s="19"/>
      <c r="M2907" s="19"/>
      <c r="N2907" s="19"/>
      <c r="O2907" s="19"/>
      <c r="P2907" s="19"/>
      <c r="Q2907" s="19"/>
      <c r="R2907" s="19"/>
      <c r="S2907" s="19"/>
      <c r="T2907" s="19"/>
      <c r="U2907" s="21"/>
    </row>
    <row r="2908" spans="1:21" ht="16" hidden="1" thickBot="1" x14ac:dyDescent="0.25">
      <c r="A2908" s="14"/>
      <c r="B2908" s="15"/>
      <c r="C2908" s="16"/>
      <c r="D2908" s="16"/>
      <c r="E2908" s="17"/>
      <c r="F2908" s="17"/>
      <c r="G2908" s="18"/>
      <c r="H2908" s="19"/>
      <c r="I2908" s="20"/>
      <c r="J2908" s="20"/>
      <c r="K2908" s="19"/>
      <c r="L2908" s="19"/>
      <c r="M2908" s="19"/>
      <c r="N2908" s="19"/>
      <c r="O2908" s="19"/>
      <c r="P2908" s="19"/>
      <c r="Q2908" s="19"/>
      <c r="R2908" s="19"/>
      <c r="S2908" s="19"/>
      <c r="T2908" s="19"/>
      <c r="U2908" s="21"/>
    </row>
    <row r="2909" spans="1:21" ht="16" hidden="1" thickBot="1" x14ac:dyDescent="0.25">
      <c r="A2909" s="14"/>
      <c r="B2909" s="15"/>
      <c r="C2909" s="16"/>
      <c r="D2909" s="16"/>
      <c r="E2909" s="17"/>
      <c r="F2909" s="17"/>
      <c r="G2909" s="18"/>
      <c r="H2909" s="19"/>
      <c r="I2909" s="20"/>
      <c r="J2909" s="20"/>
      <c r="K2909" s="19"/>
      <c r="L2909" s="19"/>
      <c r="M2909" s="19"/>
      <c r="N2909" s="19"/>
      <c r="O2909" s="19"/>
      <c r="P2909" s="19"/>
      <c r="Q2909" s="19"/>
      <c r="R2909" s="19"/>
      <c r="S2909" s="19"/>
      <c r="T2909" s="19"/>
      <c r="U2909" s="21"/>
    </row>
    <row r="2910" spans="1:21" ht="16" hidden="1" thickBot="1" x14ac:dyDescent="0.25">
      <c r="A2910" s="14"/>
      <c r="B2910" s="15"/>
      <c r="C2910" s="16"/>
      <c r="D2910" s="16"/>
      <c r="E2910" s="17"/>
      <c r="F2910" s="17"/>
      <c r="G2910" s="18"/>
      <c r="H2910" s="19"/>
      <c r="I2910" s="20"/>
      <c r="J2910" s="20"/>
      <c r="K2910" s="19"/>
      <c r="L2910" s="19"/>
      <c r="M2910" s="19"/>
      <c r="N2910" s="19"/>
      <c r="O2910" s="19"/>
      <c r="P2910" s="19"/>
      <c r="Q2910" s="19"/>
      <c r="R2910" s="19"/>
      <c r="S2910" s="19"/>
      <c r="T2910" s="19"/>
      <c r="U2910" s="21"/>
    </row>
    <row r="2911" spans="1:21" ht="16" hidden="1" thickBot="1" x14ac:dyDescent="0.25">
      <c r="A2911" s="14"/>
      <c r="B2911" s="15"/>
      <c r="C2911" s="16"/>
      <c r="D2911" s="16"/>
      <c r="E2911" s="17"/>
      <c r="F2911" s="17"/>
      <c r="G2911" s="18"/>
      <c r="H2911" s="19"/>
      <c r="I2911" s="20"/>
      <c r="J2911" s="20"/>
      <c r="K2911" s="19"/>
      <c r="L2911" s="19"/>
      <c r="M2911" s="19"/>
      <c r="N2911" s="19"/>
      <c r="O2911" s="19"/>
      <c r="P2911" s="19"/>
      <c r="Q2911" s="19"/>
      <c r="R2911" s="19"/>
      <c r="S2911" s="19"/>
      <c r="T2911" s="19"/>
      <c r="U2911" s="21"/>
    </row>
    <row r="2912" spans="1:21" ht="16" hidden="1" thickBot="1" x14ac:dyDescent="0.25">
      <c r="A2912" s="14"/>
      <c r="B2912" s="15"/>
      <c r="C2912" s="16"/>
      <c r="D2912" s="16"/>
      <c r="E2912" s="17"/>
      <c r="F2912" s="17"/>
      <c r="G2912" s="18"/>
      <c r="H2912" s="19"/>
      <c r="I2912" s="20"/>
      <c r="J2912" s="20"/>
      <c r="K2912" s="19"/>
      <c r="L2912" s="19"/>
      <c r="M2912" s="19"/>
      <c r="N2912" s="19"/>
      <c r="O2912" s="19"/>
      <c r="P2912" s="19"/>
      <c r="Q2912" s="19"/>
      <c r="R2912" s="19"/>
      <c r="S2912" s="19"/>
      <c r="T2912" s="19"/>
      <c r="U2912" s="21"/>
    </row>
    <row r="2913" spans="1:21" ht="16" hidden="1" thickBot="1" x14ac:dyDescent="0.25">
      <c r="A2913" s="14"/>
      <c r="B2913" s="15"/>
      <c r="C2913" s="16"/>
      <c r="D2913" s="16"/>
      <c r="E2913" s="17"/>
      <c r="F2913" s="17"/>
      <c r="G2913" s="18"/>
      <c r="H2913" s="19"/>
      <c r="I2913" s="20"/>
      <c r="J2913" s="20"/>
      <c r="K2913" s="19"/>
      <c r="L2913" s="19"/>
      <c r="M2913" s="19"/>
      <c r="N2913" s="19"/>
      <c r="O2913" s="19"/>
      <c r="P2913" s="19"/>
      <c r="Q2913" s="19"/>
      <c r="R2913" s="19"/>
      <c r="S2913" s="19"/>
      <c r="T2913" s="19"/>
      <c r="U2913" s="21"/>
    </row>
    <row r="2914" spans="1:21" ht="16" hidden="1" thickBot="1" x14ac:dyDescent="0.25">
      <c r="A2914" s="14"/>
      <c r="B2914" s="15"/>
      <c r="C2914" s="16"/>
      <c r="D2914" s="16"/>
      <c r="E2914" s="17"/>
      <c r="F2914" s="17"/>
      <c r="G2914" s="18"/>
      <c r="H2914" s="19"/>
      <c r="I2914" s="20"/>
      <c r="J2914" s="20"/>
      <c r="K2914" s="19"/>
      <c r="L2914" s="19"/>
      <c r="M2914" s="19"/>
      <c r="N2914" s="19"/>
      <c r="O2914" s="19"/>
      <c r="P2914" s="19"/>
      <c r="Q2914" s="19"/>
      <c r="R2914" s="19"/>
      <c r="S2914" s="19"/>
      <c r="T2914" s="19"/>
      <c r="U2914" s="21"/>
    </row>
    <row r="2915" spans="1:21" ht="16" hidden="1" thickBot="1" x14ac:dyDescent="0.25">
      <c r="A2915" s="14"/>
      <c r="B2915" s="15"/>
      <c r="C2915" s="16"/>
      <c r="D2915" s="16"/>
      <c r="E2915" s="17"/>
      <c r="F2915" s="17"/>
      <c r="G2915" s="18"/>
      <c r="H2915" s="19"/>
      <c r="I2915" s="20"/>
      <c r="J2915" s="20"/>
      <c r="K2915" s="19"/>
      <c r="L2915" s="19"/>
      <c r="M2915" s="19"/>
      <c r="N2915" s="19"/>
      <c r="O2915" s="19"/>
      <c r="P2915" s="19"/>
      <c r="Q2915" s="19"/>
      <c r="R2915" s="19"/>
      <c r="S2915" s="19"/>
      <c r="T2915" s="19"/>
      <c r="U2915" s="21"/>
    </row>
    <row r="2916" spans="1:21" ht="16" hidden="1" thickBot="1" x14ac:dyDescent="0.25">
      <c r="A2916" s="14"/>
      <c r="B2916" s="15"/>
      <c r="C2916" s="16"/>
      <c r="D2916" s="16"/>
      <c r="E2916" s="17"/>
      <c r="F2916" s="17"/>
      <c r="G2916" s="18"/>
      <c r="H2916" s="19"/>
      <c r="I2916" s="20"/>
      <c r="J2916" s="20"/>
      <c r="K2916" s="19"/>
      <c r="L2916" s="19"/>
      <c r="M2916" s="19"/>
      <c r="N2916" s="19"/>
      <c r="O2916" s="19"/>
      <c r="P2916" s="19"/>
      <c r="Q2916" s="19"/>
      <c r="R2916" s="19"/>
      <c r="S2916" s="19"/>
      <c r="T2916" s="19"/>
      <c r="U2916" s="21"/>
    </row>
    <row r="2917" spans="1:21" ht="16" hidden="1" thickBot="1" x14ac:dyDescent="0.25">
      <c r="A2917" s="14"/>
      <c r="B2917" s="15"/>
      <c r="C2917" s="16"/>
      <c r="D2917" s="16"/>
      <c r="E2917" s="17"/>
      <c r="F2917" s="17"/>
      <c r="G2917" s="18"/>
      <c r="H2917" s="19"/>
      <c r="I2917" s="20"/>
      <c r="J2917" s="20"/>
      <c r="K2917" s="19"/>
      <c r="L2917" s="19"/>
      <c r="M2917" s="19"/>
      <c r="N2917" s="19"/>
      <c r="O2917" s="19"/>
      <c r="P2917" s="19"/>
      <c r="Q2917" s="19"/>
      <c r="R2917" s="19"/>
      <c r="S2917" s="19"/>
      <c r="T2917" s="19"/>
      <c r="U2917" s="21"/>
    </row>
    <row r="2918" spans="1:21" ht="16" hidden="1" thickBot="1" x14ac:dyDescent="0.25">
      <c r="A2918" s="38"/>
      <c r="B2918" s="39"/>
      <c r="C2918" s="40"/>
      <c r="D2918" s="40"/>
      <c r="E2918" s="41"/>
      <c r="F2918" s="41"/>
      <c r="G2918" s="42"/>
      <c r="H2918" s="43"/>
      <c r="I2918" s="44"/>
      <c r="J2918" s="44"/>
      <c r="K2918" s="43"/>
      <c r="L2918" s="43"/>
      <c r="M2918" s="43"/>
      <c r="N2918" s="43"/>
      <c r="O2918" s="43"/>
      <c r="P2918" s="43"/>
      <c r="Q2918" s="43"/>
      <c r="R2918" s="43"/>
      <c r="S2918" s="43"/>
      <c r="T2918" s="43"/>
      <c r="U2918" s="45"/>
    </row>
    <row r="2919" spans="1:21" ht="16" hidden="1" thickBot="1" x14ac:dyDescent="0.25">
      <c r="A2919" s="6">
        <v>2018</v>
      </c>
      <c r="B2919" s="7" t="s">
        <v>56</v>
      </c>
      <c r="C2919" s="8" t="s">
        <v>22</v>
      </c>
      <c r="D2919" s="8" t="str">
        <f t="shared" ref="D2919:D2950" si="3741">A2919&amp;"_"&amp;B2919&amp;"_"&amp;C2919</f>
        <v>2018_2018 Sample Plot # 03_Avi</v>
      </c>
      <c r="E2919" s="9">
        <v>2.59</v>
      </c>
      <c r="F2919" s="9">
        <f t="shared" ref="F2919:F2963" si="3742">G2919/100</f>
        <v>0.8</v>
      </c>
      <c r="G2919" s="10">
        <v>80</v>
      </c>
      <c r="H2919" s="11">
        <f t="shared" ref="H2919:H2970" si="3743">I2919/100</f>
        <v>2.4824952259707196</v>
      </c>
      <c r="I2919" s="12">
        <f t="shared" ref="I2919:I2963" si="3744">J2919/3.142</f>
        <v>248.24952259707194</v>
      </c>
      <c r="J2919" s="12">
        <v>780</v>
      </c>
      <c r="K2919" s="11">
        <f t="shared" ref="K2919:K2920" si="3745">2.14*(LOG(H2919,10))+0.2</f>
        <v>1.0450612230511656</v>
      </c>
      <c r="L2919" s="11">
        <f t="shared" ref="L2919:L2920" si="3746">10^K2919</f>
        <v>11.093311880831354</v>
      </c>
      <c r="M2919" s="11">
        <f t="shared" si="3738"/>
        <v>0.44373247523325415</v>
      </c>
      <c r="N2919" s="11">
        <f t="shared" ref="N2919:N2920" si="3747">0.923*L2919</f>
        <v>10.239126866007341</v>
      </c>
      <c r="O2919" s="11">
        <f t="shared" si="3732"/>
        <v>0.40956507464029362</v>
      </c>
      <c r="P2919" s="11">
        <f t="shared" ref="P2919:P2965" si="3748">M2919+O2919</f>
        <v>0.85329754987354778</v>
      </c>
      <c r="Q2919" s="11">
        <f t="shared" si="3739"/>
        <v>5.3247897027990501</v>
      </c>
      <c r="R2919" s="11">
        <f t="shared" ref="R2919:R2965" si="3749">N2919*0.39</f>
        <v>3.9932594777428632</v>
      </c>
      <c r="S2919" s="11">
        <f t="shared" ref="S2919:S2965" si="3750">R2919+Q2919</f>
        <v>9.3180491805419123</v>
      </c>
      <c r="T2919" s="11">
        <f t="shared" si="3733"/>
        <v>0.3727219672216765</v>
      </c>
      <c r="U2919" s="13">
        <f t="shared" si="3740"/>
        <v>21.332438746838697</v>
      </c>
    </row>
    <row r="2920" spans="1:21" ht="16" hidden="1" thickBot="1" x14ac:dyDescent="0.25">
      <c r="A2920" s="14">
        <v>2018</v>
      </c>
      <c r="B2920" s="15" t="s">
        <v>56</v>
      </c>
      <c r="C2920" s="16" t="s">
        <v>22</v>
      </c>
      <c r="D2920" s="16" t="str">
        <f t="shared" si="3741"/>
        <v>2018_2018 Sample Plot # 03_Avi</v>
      </c>
      <c r="E2920" s="17">
        <v>2.64</v>
      </c>
      <c r="F2920" s="17">
        <f t="shared" si="3742"/>
        <v>0.8</v>
      </c>
      <c r="G2920" s="18">
        <v>80</v>
      </c>
      <c r="H2920" s="19">
        <f t="shared" si="3743"/>
        <v>2.4824952259707196</v>
      </c>
      <c r="I2920" s="20">
        <f t="shared" si="3744"/>
        <v>248.24952259707194</v>
      </c>
      <c r="J2920" s="20">
        <v>780</v>
      </c>
      <c r="K2920" s="19">
        <f t="shared" si="3745"/>
        <v>1.0450612230511656</v>
      </c>
      <c r="L2920" s="19">
        <f t="shared" si="3746"/>
        <v>11.093311880831354</v>
      </c>
      <c r="M2920" s="19">
        <f t="shared" si="3738"/>
        <v>0.44373247523325415</v>
      </c>
      <c r="N2920" s="19">
        <f t="shared" si="3747"/>
        <v>10.239126866007341</v>
      </c>
      <c r="O2920" s="19">
        <f t="shared" si="3732"/>
        <v>0.40956507464029362</v>
      </c>
      <c r="P2920" s="19">
        <f t="shared" si="3748"/>
        <v>0.85329754987354778</v>
      </c>
      <c r="Q2920" s="19">
        <f t="shared" si="3739"/>
        <v>5.3247897027990501</v>
      </c>
      <c r="R2920" s="19">
        <f t="shared" si="3749"/>
        <v>3.9932594777428632</v>
      </c>
      <c r="S2920" s="19">
        <f t="shared" si="3750"/>
        <v>9.3180491805419123</v>
      </c>
      <c r="T2920" s="19">
        <f t="shared" si="3733"/>
        <v>0.3727219672216765</v>
      </c>
      <c r="U2920" s="21">
        <f t="shared" si="3740"/>
        <v>21.332438746838697</v>
      </c>
    </row>
    <row r="2921" spans="1:21" ht="16" hidden="1" thickBot="1" x14ac:dyDescent="0.25">
      <c r="A2921" s="14">
        <v>2018</v>
      </c>
      <c r="B2921" s="15" t="s">
        <v>56</v>
      </c>
      <c r="C2921" s="16" t="s">
        <v>57</v>
      </c>
      <c r="D2921" s="16" t="str">
        <f t="shared" si="3741"/>
        <v>2018_2018 Sample Plot # 03_C</v>
      </c>
      <c r="E2921" s="17">
        <v>1.6</v>
      </c>
      <c r="F2921" s="17">
        <f t="shared" si="3742"/>
        <v>1</v>
      </c>
      <c r="G2921" s="18">
        <v>100</v>
      </c>
      <c r="H2921" s="19">
        <f t="shared" si="3743"/>
        <v>0.44557606619987267</v>
      </c>
      <c r="I2921" s="20">
        <f t="shared" si="3744"/>
        <v>44.557606619987268</v>
      </c>
      <c r="J2921" s="20">
        <v>140</v>
      </c>
      <c r="K2921" s="19"/>
      <c r="L2921" s="19">
        <f t="shared" ref="L2921:L2926" si="3751">0.8069*E2921^2.5154</f>
        <v>2.6318620378975068</v>
      </c>
      <c r="M2921" s="19">
        <f t="shared" si="3738"/>
        <v>0.10527448151590027</v>
      </c>
      <c r="N2921" s="19">
        <f t="shared" ref="N2921:N2926" si="3752">0.6648*L2921^0.9437</f>
        <v>1.6568886271626895</v>
      </c>
      <c r="O2921" s="19">
        <f t="shared" si="3732"/>
        <v>6.6275545086507584E-2</v>
      </c>
      <c r="P2921" s="19">
        <f t="shared" si="3748"/>
        <v>0.17155002660240787</v>
      </c>
      <c r="Q2921" s="19">
        <f t="shared" si="3739"/>
        <v>1.2632937781908031</v>
      </c>
      <c r="R2921" s="19">
        <f t="shared" si="3749"/>
        <v>0.64618656459344892</v>
      </c>
      <c r="S2921" s="19">
        <f t="shared" si="3750"/>
        <v>1.9094803427842519</v>
      </c>
      <c r="T2921" s="19">
        <f t="shared" si="3733"/>
        <v>7.6379213711370089E-2</v>
      </c>
      <c r="U2921" s="21">
        <f t="shared" si="3740"/>
        <v>4.2887506650601965</v>
      </c>
    </row>
    <row r="2922" spans="1:21" ht="16" hidden="1" thickBot="1" x14ac:dyDescent="0.25">
      <c r="A2922" s="14">
        <v>2018</v>
      </c>
      <c r="B2922" s="15" t="s">
        <v>56</v>
      </c>
      <c r="C2922" s="16" t="s">
        <v>57</v>
      </c>
      <c r="D2922" s="16" t="str">
        <f t="shared" si="3741"/>
        <v>2018_2018 Sample Plot # 03_C</v>
      </c>
      <c r="E2922" s="17">
        <v>1.45</v>
      </c>
      <c r="F2922" s="17">
        <f t="shared" si="3742"/>
        <v>0.8</v>
      </c>
      <c r="G2922" s="18">
        <v>80</v>
      </c>
      <c r="H2922" s="19">
        <f t="shared" si="3743"/>
        <v>0.22278803309993633</v>
      </c>
      <c r="I2922" s="20">
        <f t="shared" si="3744"/>
        <v>22.278803309993634</v>
      </c>
      <c r="J2922" s="20">
        <v>70</v>
      </c>
      <c r="K2922" s="19"/>
      <c r="L2922" s="19">
        <f t="shared" si="3751"/>
        <v>2.0545881941432214</v>
      </c>
      <c r="M2922" s="19">
        <f t="shared" si="3738"/>
        <v>8.2183527765728848E-2</v>
      </c>
      <c r="N2922" s="19">
        <f t="shared" si="3752"/>
        <v>1.311624116954764</v>
      </c>
      <c r="O2922" s="19">
        <f t="shared" si="3732"/>
        <v>5.2464964678190562E-2</v>
      </c>
      <c r="P2922" s="19">
        <f t="shared" si="3748"/>
        <v>0.13464849244391941</v>
      </c>
      <c r="Q2922" s="19">
        <f t="shared" si="3739"/>
        <v>0.98620233318874617</v>
      </c>
      <c r="R2922" s="19">
        <f t="shared" si="3749"/>
        <v>0.51153340561235794</v>
      </c>
      <c r="S2922" s="19">
        <f t="shared" si="3750"/>
        <v>1.4977357388011041</v>
      </c>
      <c r="T2922" s="19">
        <f t="shared" si="3733"/>
        <v>5.9909429552044167E-2</v>
      </c>
      <c r="U2922" s="21">
        <f t="shared" si="3740"/>
        <v>3.3662123110979856</v>
      </c>
    </row>
    <row r="2923" spans="1:21" ht="16" hidden="1" thickBot="1" x14ac:dyDescent="0.25">
      <c r="A2923" s="14">
        <v>2018</v>
      </c>
      <c r="B2923" s="15" t="s">
        <v>56</v>
      </c>
      <c r="C2923" s="16" t="s">
        <v>57</v>
      </c>
      <c r="D2923" s="16" t="str">
        <f t="shared" si="3741"/>
        <v>2018_2018 Sample Plot # 03_C</v>
      </c>
      <c r="E2923" s="17">
        <v>1.53</v>
      </c>
      <c r="F2923" s="17">
        <f t="shared" si="3742"/>
        <v>0.7</v>
      </c>
      <c r="G2923" s="18">
        <v>70</v>
      </c>
      <c r="H2923" s="19">
        <f t="shared" si="3743"/>
        <v>0.25461489497135587</v>
      </c>
      <c r="I2923" s="20">
        <f t="shared" si="3744"/>
        <v>25.461489497135585</v>
      </c>
      <c r="J2923" s="20">
        <v>80</v>
      </c>
      <c r="K2923" s="19"/>
      <c r="L2923" s="19">
        <f t="shared" si="3751"/>
        <v>2.3517575153548202</v>
      </c>
      <c r="M2923" s="19">
        <f t="shared" si="3738"/>
        <v>9.4070300614192803E-2</v>
      </c>
      <c r="N2923" s="19">
        <f t="shared" si="3752"/>
        <v>1.4899584285241565</v>
      </c>
      <c r="O2923" s="19">
        <f t="shared" si="3732"/>
        <v>5.9598337140966261E-2</v>
      </c>
      <c r="P2923" s="19">
        <f t="shared" si="3748"/>
        <v>0.15366863775515907</v>
      </c>
      <c r="Q2923" s="19">
        <f t="shared" si="3739"/>
        <v>1.1288436073703136</v>
      </c>
      <c r="R2923" s="19">
        <f t="shared" si="3749"/>
        <v>0.5810837871244211</v>
      </c>
      <c r="S2923" s="19">
        <f t="shared" si="3750"/>
        <v>1.7099273944947346</v>
      </c>
      <c r="T2923" s="19">
        <f t="shared" si="3733"/>
        <v>6.8397095779789377E-2</v>
      </c>
      <c r="U2923" s="21">
        <f t="shared" si="3740"/>
        <v>3.8417159438789765</v>
      </c>
    </row>
    <row r="2924" spans="1:21" ht="16" hidden="1" thickBot="1" x14ac:dyDescent="0.25">
      <c r="A2924" s="14">
        <v>2018</v>
      </c>
      <c r="B2924" s="15" t="s">
        <v>56</v>
      </c>
      <c r="C2924" s="16" t="s">
        <v>57</v>
      </c>
      <c r="D2924" s="16" t="str">
        <f t="shared" si="3741"/>
        <v>2018_2018 Sample Plot # 03_C</v>
      </c>
      <c r="E2924" s="17">
        <v>1.58</v>
      </c>
      <c r="F2924" s="17">
        <f t="shared" si="3742"/>
        <v>0.7</v>
      </c>
      <c r="G2924" s="18">
        <v>70</v>
      </c>
      <c r="H2924" s="19">
        <f t="shared" si="3743"/>
        <v>0.28644175684277529</v>
      </c>
      <c r="I2924" s="20">
        <f t="shared" si="3744"/>
        <v>28.644175684277531</v>
      </c>
      <c r="J2924" s="20">
        <v>90</v>
      </c>
      <c r="K2924" s="19"/>
      <c r="L2924" s="19">
        <f t="shared" si="3751"/>
        <v>2.5498917980018074</v>
      </c>
      <c r="M2924" s="19">
        <f t="shared" si="3738"/>
        <v>0.10199567192007229</v>
      </c>
      <c r="N2924" s="19">
        <f t="shared" si="3752"/>
        <v>1.6081464195296991</v>
      </c>
      <c r="O2924" s="19">
        <f t="shared" ref="O2924:O2967" si="3753">N2924*40/1000</f>
        <v>6.4325856781187962E-2</v>
      </c>
      <c r="P2924" s="19">
        <f t="shared" si="3748"/>
        <v>0.16632152870126027</v>
      </c>
      <c r="Q2924" s="19">
        <f t="shared" si="3739"/>
        <v>1.2239480630408675</v>
      </c>
      <c r="R2924" s="19">
        <f t="shared" si="3749"/>
        <v>0.62717710361658263</v>
      </c>
      <c r="S2924" s="19">
        <f t="shared" si="3750"/>
        <v>1.8511251666574502</v>
      </c>
      <c r="T2924" s="19">
        <f t="shared" ref="T2924:T2967" si="3754">S2924*40/1000</f>
        <v>7.4045006666298013E-2</v>
      </c>
      <c r="U2924" s="21">
        <f t="shared" si="3740"/>
        <v>4.1580382175315069</v>
      </c>
    </row>
    <row r="2925" spans="1:21" ht="16" hidden="1" thickBot="1" x14ac:dyDescent="0.25">
      <c r="A2925" s="14">
        <v>2018</v>
      </c>
      <c r="B2925" s="15" t="s">
        <v>56</v>
      </c>
      <c r="C2925" s="16" t="s">
        <v>57</v>
      </c>
      <c r="D2925" s="16" t="str">
        <f t="shared" si="3741"/>
        <v>2018_2018 Sample Plot # 03_C</v>
      </c>
      <c r="E2925" s="17">
        <v>1.36</v>
      </c>
      <c r="F2925" s="17">
        <f t="shared" si="3742"/>
        <v>1</v>
      </c>
      <c r="G2925" s="18">
        <v>100</v>
      </c>
      <c r="H2925" s="19">
        <f t="shared" si="3743"/>
        <v>0.31826861871419476</v>
      </c>
      <c r="I2925" s="20">
        <f t="shared" si="3744"/>
        <v>31.826861871419478</v>
      </c>
      <c r="J2925" s="20">
        <v>100</v>
      </c>
      <c r="K2925" s="19"/>
      <c r="L2925" s="19">
        <f t="shared" si="3751"/>
        <v>1.7487329193790238</v>
      </c>
      <c r="M2925" s="19">
        <f t="shared" si="3738"/>
        <v>6.9949316775160947E-2</v>
      </c>
      <c r="N2925" s="19">
        <f t="shared" si="3752"/>
        <v>1.1265466076314861</v>
      </c>
      <c r="O2925" s="19">
        <f t="shared" si="3753"/>
        <v>4.5061864305259443E-2</v>
      </c>
      <c r="P2925" s="19">
        <f t="shared" si="3748"/>
        <v>0.11501118108042038</v>
      </c>
      <c r="Q2925" s="19">
        <f t="shared" si="3739"/>
        <v>0.83939180130193136</v>
      </c>
      <c r="R2925" s="19">
        <f t="shared" si="3749"/>
        <v>0.43935317697627957</v>
      </c>
      <c r="S2925" s="19">
        <f t="shared" si="3750"/>
        <v>1.278744978278211</v>
      </c>
      <c r="T2925" s="19">
        <f t="shared" si="3754"/>
        <v>5.1149799131128437E-2</v>
      </c>
      <c r="U2925" s="21">
        <f t="shared" si="3740"/>
        <v>2.8752795270105098</v>
      </c>
    </row>
    <row r="2926" spans="1:21" ht="16" hidden="1" thickBot="1" x14ac:dyDescent="0.25">
      <c r="A2926" s="14">
        <v>2018</v>
      </c>
      <c r="B2926" s="15" t="s">
        <v>56</v>
      </c>
      <c r="C2926" s="16" t="s">
        <v>57</v>
      </c>
      <c r="D2926" s="16" t="str">
        <f t="shared" si="3741"/>
        <v>2018_2018 Sample Plot # 03_C</v>
      </c>
      <c r="E2926" s="17">
        <v>1.26</v>
      </c>
      <c r="F2926" s="17">
        <f t="shared" si="3742"/>
        <v>1.05</v>
      </c>
      <c r="G2926" s="18">
        <v>105</v>
      </c>
      <c r="H2926" s="19">
        <f t="shared" si="3743"/>
        <v>0.31826861871419476</v>
      </c>
      <c r="I2926" s="20">
        <f t="shared" si="3744"/>
        <v>31.826861871419478</v>
      </c>
      <c r="J2926" s="20">
        <v>100</v>
      </c>
      <c r="K2926" s="19"/>
      <c r="L2926" s="19">
        <f t="shared" si="3751"/>
        <v>1.4430845752537123</v>
      </c>
      <c r="M2926" s="19">
        <f t="shared" si="3738"/>
        <v>5.7723383010148489E-2</v>
      </c>
      <c r="N2926" s="19">
        <f t="shared" si="3752"/>
        <v>0.93975504951779143</v>
      </c>
      <c r="O2926" s="19">
        <f t="shared" si="3753"/>
        <v>3.7590201980711654E-2</v>
      </c>
      <c r="P2926" s="19">
        <f t="shared" si="3748"/>
        <v>9.5313584990860151E-2</v>
      </c>
      <c r="Q2926" s="19">
        <f t="shared" si="3739"/>
        <v>0.6926805961217819</v>
      </c>
      <c r="R2926" s="19">
        <f t="shared" si="3749"/>
        <v>0.3665044693119387</v>
      </c>
      <c r="S2926" s="19">
        <f t="shared" si="3750"/>
        <v>1.0591850654337205</v>
      </c>
      <c r="T2926" s="19">
        <f t="shared" si="3754"/>
        <v>4.2367402617348816E-2</v>
      </c>
      <c r="U2926" s="21">
        <f t="shared" si="3740"/>
        <v>2.3828396247715036</v>
      </c>
    </row>
    <row r="2927" spans="1:21" ht="16" hidden="1" thickBot="1" x14ac:dyDescent="0.25">
      <c r="A2927" s="14">
        <v>2018</v>
      </c>
      <c r="B2927" s="15" t="s">
        <v>56</v>
      </c>
      <c r="C2927" s="16" t="s">
        <v>22</v>
      </c>
      <c r="D2927" s="16" t="str">
        <f t="shared" si="3741"/>
        <v>2018_2018 Sample Plot # 03_Avi</v>
      </c>
      <c r="E2927" s="17">
        <v>2.42</v>
      </c>
      <c r="F2927" s="17">
        <f t="shared" si="3742"/>
        <v>1</v>
      </c>
      <c r="G2927" s="18">
        <v>100</v>
      </c>
      <c r="H2927" s="19">
        <f t="shared" si="3743"/>
        <v>1.7186505410566519</v>
      </c>
      <c r="I2927" s="20">
        <f t="shared" si="3744"/>
        <v>171.86505410566519</v>
      </c>
      <c r="J2927" s="20">
        <v>540</v>
      </c>
      <c r="K2927" s="19">
        <f>2.14*(LOG(H2927,10))+0.2</f>
        <v>0.70330141931469004</v>
      </c>
      <c r="L2927" s="19">
        <f t="shared" ref="L2927" si="3755">10^K2927</f>
        <v>5.0501167609266648</v>
      </c>
      <c r="M2927" s="19">
        <f t="shared" si="3738"/>
        <v>0.20200467043706657</v>
      </c>
      <c r="N2927" s="19">
        <f t="shared" ref="N2927" si="3756">0.923*L2927</f>
        <v>4.661257770335312</v>
      </c>
      <c r="O2927" s="19">
        <f t="shared" si="3753"/>
        <v>0.18645031081341248</v>
      </c>
      <c r="P2927" s="19">
        <f t="shared" si="3748"/>
        <v>0.38845498125047906</v>
      </c>
      <c r="Q2927" s="19">
        <f t="shared" si="3739"/>
        <v>2.4240560452447992</v>
      </c>
      <c r="R2927" s="19">
        <f t="shared" si="3749"/>
        <v>1.8178905304307718</v>
      </c>
      <c r="S2927" s="19">
        <f t="shared" si="3750"/>
        <v>4.2419465756755708</v>
      </c>
      <c r="T2927" s="19">
        <f t="shared" si="3754"/>
        <v>0.16967786302702281</v>
      </c>
      <c r="U2927" s="21">
        <f t="shared" si="3740"/>
        <v>9.7113745312619777</v>
      </c>
    </row>
    <row r="2928" spans="1:21" ht="16" hidden="1" thickBot="1" x14ac:dyDescent="0.25">
      <c r="A2928" s="14">
        <v>2018</v>
      </c>
      <c r="B2928" s="15" t="s">
        <v>56</v>
      </c>
      <c r="C2928" s="16" t="s">
        <v>57</v>
      </c>
      <c r="D2928" s="16" t="str">
        <f t="shared" si="3741"/>
        <v>2018_2018 Sample Plot # 03_C</v>
      </c>
      <c r="E2928" s="17">
        <v>1.4</v>
      </c>
      <c r="F2928" s="17">
        <f t="shared" si="3742"/>
        <v>1</v>
      </c>
      <c r="G2928" s="18">
        <v>100</v>
      </c>
      <c r="H2928" s="19">
        <f t="shared" si="3743"/>
        <v>0.41374920432845319</v>
      </c>
      <c r="I2928" s="20">
        <f t="shared" si="3744"/>
        <v>41.374920432845322</v>
      </c>
      <c r="J2928" s="20">
        <v>130</v>
      </c>
      <c r="K2928" s="19"/>
      <c r="L2928" s="19">
        <f t="shared" ref="L2928:L2931" si="3757">0.8069*E2928^2.5154</f>
        <v>1.8810059807438657</v>
      </c>
      <c r="M2928" s="19">
        <f t="shared" si="3738"/>
        <v>7.5240239229754619E-2</v>
      </c>
      <c r="N2928" s="19">
        <f t="shared" ref="N2928:N2931" si="3758">0.6648*L2928^0.9437</f>
        <v>1.2067936609786547</v>
      </c>
      <c r="O2928" s="19">
        <f t="shared" si="3753"/>
        <v>4.8271746439146182E-2</v>
      </c>
      <c r="P2928" s="19">
        <f t="shared" si="3748"/>
        <v>0.1235119856689008</v>
      </c>
      <c r="Q2928" s="19">
        <f t="shared" si="3739"/>
        <v>0.90288287075705553</v>
      </c>
      <c r="R2928" s="19">
        <f t="shared" si="3749"/>
        <v>0.47064952778167535</v>
      </c>
      <c r="S2928" s="19">
        <f t="shared" si="3750"/>
        <v>1.3735323985387309</v>
      </c>
      <c r="T2928" s="19">
        <f t="shared" si="3754"/>
        <v>5.4941295941549236E-2</v>
      </c>
      <c r="U2928" s="21">
        <f t="shared" si="3740"/>
        <v>3.0877996417225204</v>
      </c>
    </row>
    <row r="2929" spans="1:21" ht="16" hidden="1" thickBot="1" x14ac:dyDescent="0.25">
      <c r="A2929" s="14">
        <v>2018</v>
      </c>
      <c r="B2929" s="15" t="s">
        <v>56</v>
      </c>
      <c r="C2929" s="16" t="s">
        <v>57</v>
      </c>
      <c r="D2929" s="16" t="str">
        <f t="shared" si="3741"/>
        <v>2018_2018 Sample Plot # 03_C</v>
      </c>
      <c r="E2929" s="17">
        <v>1.49</v>
      </c>
      <c r="F2929" s="17">
        <f t="shared" si="3742"/>
        <v>0.95</v>
      </c>
      <c r="G2929" s="18">
        <v>95</v>
      </c>
      <c r="H2929" s="19">
        <f t="shared" si="3743"/>
        <v>0.38192234245703377</v>
      </c>
      <c r="I2929" s="20">
        <f t="shared" si="3744"/>
        <v>38.192234245703375</v>
      </c>
      <c r="J2929" s="20">
        <v>120</v>
      </c>
      <c r="K2929" s="19"/>
      <c r="L2929" s="19">
        <f t="shared" si="3757"/>
        <v>2.2001508319976808</v>
      </c>
      <c r="M2929" s="19">
        <f t="shared" si="3738"/>
        <v>8.8006033279907234E-2</v>
      </c>
      <c r="N2929" s="19">
        <f t="shared" si="3758"/>
        <v>1.39914715134727</v>
      </c>
      <c r="O2929" s="19">
        <f t="shared" si="3753"/>
        <v>5.5965886053890801E-2</v>
      </c>
      <c r="P2929" s="19">
        <f t="shared" si="3748"/>
        <v>0.14397191933379805</v>
      </c>
      <c r="Q2929" s="19">
        <f t="shared" si="3739"/>
        <v>1.0560723993588867</v>
      </c>
      <c r="R2929" s="19">
        <f t="shared" si="3749"/>
        <v>0.54566738902543532</v>
      </c>
      <c r="S2929" s="19">
        <f t="shared" si="3750"/>
        <v>1.6017397883843221</v>
      </c>
      <c r="T2929" s="19">
        <f t="shared" si="3754"/>
        <v>6.406959153537288E-2</v>
      </c>
      <c r="U2929" s="21">
        <f t="shared" si="3740"/>
        <v>3.5992979833449508</v>
      </c>
    </row>
    <row r="2930" spans="1:21" ht="16" hidden="1" thickBot="1" x14ac:dyDescent="0.25">
      <c r="A2930" s="14">
        <v>2018</v>
      </c>
      <c r="B2930" s="15" t="s">
        <v>56</v>
      </c>
      <c r="C2930" s="16" t="s">
        <v>57</v>
      </c>
      <c r="D2930" s="16" t="str">
        <f t="shared" si="3741"/>
        <v>2018_2018 Sample Plot # 03_C</v>
      </c>
      <c r="E2930" s="17">
        <v>1.0900000000000001</v>
      </c>
      <c r="F2930" s="17">
        <f t="shared" si="3742"/>
        <v>1.1000000000000001</v>
      </c>
      <c r="G2930" s="18">
        <v>110</v>
      </c>
      <c r="H2930" s="19">
        <f t="shared" si="3743"/>
        <v>0.38192234245703377</v>
      </c>
      <c r="I2930" s="20">
        <f t="shared" si="3744"/>
        <v>38.192234245703375</v>
      </c>
      <c r="J2930" s="20">
        <v>120</v>
      </c>
      <c r="K2930" s="19"/>
      <c r="L2930" s="19">
        <f t="shared" si="3757"/>
        <v>1.0022182997914493</v>
      </c>
      <c r="M2930" s="19">
        <f t="shared" si="3738"/>
        <v>4.0088731991657973E-2</v>
      </c>
      <c r="N2930" s="19">
        <f t="shared" si="3758"/>
        <v>0.66619161180735453</v>
      </c>
      <c r="O2930" s="19">
        <f t="shared" si="3753"/>
        <v>2.6647664472294181E-2</v>
      </c>
      <c r="P2930" s="19">
        <f t="shared" si="3748"/>
        <v>6.6736396463952158E-2</v>
      </c>
      <c r="Q2930" s="19">
        <f t="shared" si="3739"/>
        <v>0.48106478389989565</v>
      </c>
      <c r="R2930" s="19">
        <f t="shared" si="3749"/>
        <v>0.25981472860486826</v>
      </c>
      <c r="S2930" s="19">
        <f t="shared" si="3750"/>
        <v>0.74087951250476392</v>
      </c>
      <c r="T2930" s="19">
        <f t="shared" si="3754"/>
        <v>2.9635180500190556E-2</v>
      </c>
      <c r="U2930" s="21">
        <f t="shared" si="3740"/>
        <v>1.6684099115988038</v>
      </c>
    </row>
    <row r="2931" spans="1:21" ht="16" hidden="1" thickBot="1" x14ac:dyDescent="0.25">
      <c r="A2931" s="14">
        <v>2018</v>
      </c>
      <c r="B2931" s="15" t="s">
        <v>56</v>
      </c>
      <c r="C2931" s="16" t="s">
        <v>57</v>
      </c>
      <c r="D2931" s="16" t="str">
        <f t="shared" si="3741"/>
        <v>2018_2018 Sample Plot # 03_C</v>
      </c>
      <c r="E2931" s="17">
        <v>1.17</v>
      </c>
      <c r="F2931" s="17">
        <f t="shared" si="3742"/>
        <v>1</v>
      </c>
      <c r="G2931" s="18">
        <v>100</v>
      </c>
      <c r="H2931" s="19">
        <f t="shared" si="3743"/>
        <v>0.44557606619987267</v>
      </c>
      <c r="I2931" s="20">
        <f t="shared" si="3744"/>
        <v>44.557606619987268</v>
      </c>
      <c r="J2931" s="20">
        <v>140</v>
      </c>
      <c r="K2931" s="19"/>
      <c r="L2931" s="19">
        <f t="shared" si="3757"/>
        <v>1.1976624462942433</v>
      </c>
      <c r="M2931" s="19">
        <f t="shared" si="3738"/>
        <v>4.7906497851769737E-2</v>
      </c>
      <c r="N2931" s="19">
        <f t="shared" si="3758"/>
        <v>0.78816149575046635</v>
      </c>
      <c r="O2931" s="19">
        <f t="shared" si="3753"/>
        <v>3.1526459830018651E-2</v>
      </c>
      <c r="P2931" s="19">
        <f t="shared" si="3748"/>
        <v>7.9432957681788388E-2</v>
      </c>
      <c r="Q2931" s="19">
        <f t="shared" si="3739"/>
        <v>0.57487797422123676</v>
      </c>
      <c r="R2931" s="19">
        <f t="shared" si="3749"/>
        <v>0.30738298334268188</v>
      </c>
      <c r="S2931" s="19">
        <f t="shared" si="3750"/>
        <v>0.88226095756391865</v>
      </c>
      <c r="T2931" s="19">
        <f t="shared" si="3754"/>
        <v>3.5290438302556744E-2</v>
      </c>
      <c r="U2931" s="21">
        <f t="shared" si="3740"/>
        <v>1.9858239420447097</v>
      </c>
    </row>
    <row r="2932" spans="1:21" ht="16" hidden="1" thickBot="1" x14ac:dyDescent="0.25">
      <c r="A2932" s="14">
        <v>2018</v>
      </c>
      <c r="B2932" s="15" t="s">
        <v>56</v>
      </c>
      <c r="C2932" s="16" t="s">
        <v>22</v>
      </c>
      <c r="D2932" s="16" t="str">
        <f t="shared" si="3741"/>
        <v>2018_2018 Sample Plot # 03_Avi</v>
      </c>
      <c r="E2932" s="17">
        <v>1.2</v>
      </c>
      <c r="F2932" s="17">
        <f t="shared" si="3742"/>
        <v>1.5</v>
      </c>
      <c r="G2932" s="18">
        <v>150</v>
      </c>
      <c r="H2932" s="19">
        <f t="shared" si="3743"/>
        <v>0.98663271801400387</v>
      </c>
      <c r="I2932" s="20">
        <f t="shared" si="3744"/>
        <v>98.663271801400384</v>
      </c>
      <c r="J2932" s="20">
        <v>310</v>
      </c>
      <c r="K2932" s="19">
        <f t="shared" ref="K2932:K2934" si="3759">2.14*(LOG(H2932,10))+0.2</f>
        <v>0.18749279809888092</v>
      </c>
      <c r="L2932" s="19">
        <f t="shared" ref="L2932:L2934" si="3760">10^K2932</f>
        <v>1.5399009896848017</v>
      </c>
      <c r="M2932" s="19">
        <f t="shared" si="3738"/>
        <v>6.1596039587392071E-2</v>
      </c>
      <c r="N2932" s="19">
        <f t="shared" ref="N2932:N2934" si="3761">0.923*L2932</f>
        <v>1.4213286134790721</v>
      </c>
      <c r="O2932" s="19">
        <f t="shared" si="3753"/>
        <v>5.6853144539162882E-2</v>
      </c>
      <c r="P2932" s="19">
        <f t="shared" si="3748"/>
        <v>0.11844918412655495</v>
      </c>
      <c r="Q2932" s="19">
        <f t="shared" si="3739"/>
        <v>0.73915247504870485</v>
      </c>
      <c r="R2932" s="19">
        <f t="shared" si="3749"/>
        <v>0.55431815925683814</v>
      </c>
      <c r="S2932" s="19">
        <f t="shared" si="3750"/>
        <v>1.2934706343055429</v>
      </c>
      <c r="T2932" s="19">
        <f t="shared" si="3754"/>
        <v>5.1738825372221714E-2</v>
      </c>
      <c r="U2932" s="21">
        <f t="shared" si="3740"/>
        <v>2.9612296031638738</v>
      </c>
    </row>
    <row r="2933" spans="1:21" ht="16" hidden="1" thickBot="1" x14ac:dyDescent="0.25">
      <c r="A2933" s="14">
        <v>2018</v>
      </c>
      <c r="B2933" s="15" t="s">
        <v>56</v>
      </c>
      <c r="C2933" s="16" t="s">
        <v>22</v>
      </c>
      <c r="D2933" s="16" t="str">
        <f t="shared" si="3741"/>
        <v>2018_2018 Sample Plot # 03_Avi</v>
      </c>
      <c r="E2933" s="17">
        <v>2.5099999999999998</v>
      </c>
      <c r="F2933" s="17">
        <f t="shared" si="3742"/>
        <v>1.2</v>
      </c>
      <c r="G2933" s="18">
        <v>120</v>
      </c>
      <c r="H2933" s="19">
        <f t="shared" si="3743"/>
        <v>1.273074474856779</v>
      </c>
      <c r="I2933" s="20">
        <f t="shared" si="3744"/>
        <v>127.30744748567791</v>
      </c>
      <c r="J2933" s="20">
        <v>400</v>
      </c>
      <c r="K2933" s="19">
        <f t="shared" si="3759"/>
        <v>0.4243871547353768</v>
      </c>
      <c r="L2933" s="19">
        <f t="shared" si="3760"/>
        <v>2.6569730830634852</v>
      </c>
      <c r="M2933" s="19">
        <f t="shared" si="3738"/>
        <v>0.10627892332253941</v>
      </c>
      <c r="N2933" s="19">
        <f t="shared" si="3761"/>
        <v>2.4523861556675968</v>
      </c>
      <c r="O2933" s="19">
        <f t="shared" si="3753"/>
        <v>9.8095446226703867E-2</v>
      </c>
      <c r="P2933" s="19">
        <f t="shared" si="3748"/>
        <v>0.20437436954924326</v>
      </c>
      <c r="Q2933" s="19">
        <f t="shared" si="3739"/>
        <v>1.2753470798704729</v>
      </c>
      <c r="R2933" s="19">
        <f t="shared" si="3749"/>
        <v>0.95643060071036279</v>
      </c>
      <c r="S2933" s="19">
        <f t="shared" si="3750"/>
        <v>2.2317776805808358</v>
      </c>
      <c r="T2933" s="19">
        <f t="shared" si="3754"/>
        <v>8.9271107223233434E-2</v>
      </c>
      <c r="U2933" s="21">
        <f t="shared" si="3740"/>
        <v>5.1093592387310824</v>
      </c>
    </row>
    <row r="2934" spans="1:21" ht="16" hidden="1" thickBot="1" x14ac:dyDescent="0.25">
      <c r="A2934" s="14">
        <v>2018</v>
      </c>
      <c r="B2934" s="15" t="s">
        <v>56</v>
      </c>
      <c r="C2934" s="16" t="s">
        <v>22</v>
      </c>
      <c r="D2934" s="16" t="str">
        <f t="shared" si="3741"/>
        <v>2018_2018 Sample Plot # 03_Avi</v>
      </c>
      <c r="E2934" s="17">
        <v>1.2</v>
      </c>
      <c r="F2934" s="17">
        <f t="shared" si="3742"/>
        <v>0.3</v>
      </c>
      <c r="G2934" s="18">
        <v>30</v>
      </c>
      <c r="H2934" s="19">
        <f t="shared" si="3743"/>
        <v>0.668364099299809</v>
      </c>
      <c r="I2934" s="20">
        <f t="shared" si="3744"/>
        <v>66.836409929980903</v>
      </c>
      <c r="J2934" s="20">
        <v>210</v>
      </c>
      <c r="K2934" s="19">
        <f t="shared" si="3759"/>
        <v>-0.17447193597587546</v>
      </c>
      <c r="L2934" s="19">
        <f t="shared" si="3760"/>
        <v>0.66915705944654136</v>
      </c>
      <c r="M2934" s="19">
        <f t="shared" si="3738"/>
        <v>2.6766282377861654E-2</v>
      </c>
      <c r="N2934" s="19">
        <f t="shared" si="3761"/>
        <v>0.6176319658691577</v>
      </c>
      <c r="O2934" s="19">
        <f t="shared" si="3753"/>
        <v>2.470527863476631E-2</v>
      </c>
      <c r="P2934" s="19">
        <f t="shared" si="3748"/>
        <v>5.1471561012627967E-2</v>
      </c>
      <c r="Q2934" s="19">
        <f t="shared" si="3739"/>
        <v>0.32119538853433982</v>
      </c>
      <c r="R2934" s="19">
        <f t="shared" si="3749"/>
        <v>0.2408764666889715</v>
      </c>
      <c r="S2934" s="19">
        <f t="shared" si="3750"/>
        <v>0.56207185522331127</v>
      </c>
      <c r="T2934" s="19">
        <f t="shared" si="3754"/>
        <v>2.2482874208932451E-2</v>
      </c>
      <c r="U2934" s="21">
        <f t="shared" si="3740"/>
        <v>1.2867890253156991</v>
      </c>
    </row>
    <row r="2935" spans="1:21" ht="16" hidden="1" thickBot="1" x14ac:dyDescent="0.25">
      <c r="A2935" s="14">
        <v>2018</v>
      </c>
      <c r="B2935" s="15" t="s">
        <v>56</v>
      </c>
      <c r="C2935" s="16" t="s">
        <v>57</v>
      </c>
      <c r="D2935" s="16" t="str">
        <f t="shared" si="3741"/>
        <v>2018_2018 Sample Plot # 03_C</v>
      </c>
      <c r="E2935" s="17">
        <v>1.47</v>
      </c>
      <c r="F2935" s="17">
        <f t="shared" si="3742"/>
        <v>0.96</v>
      </c>
      <c r="G2935" s="18">
        <v>96</v>
      </c>
      <c r="H2935" s="19">
        <f t="shared" si="3743"/>
        <v>0.22278803309993633</v>
      </c>
      <c r="I2935" s="20">
        <f t="shared" si="3744"/>
        <v>22.278803309993634</v>
      </c>
      <c r="J2935" s="20">
        <v>70</v>
      </c>
      <c r="K2935" s="19"/>
      <c r="L2935" s="19">
        <f>0.8069*E2935^2.5154</f>
        <v>2.1266192428106074</v>
      </c>
      <c r="M2935" s="19">
        <f>L2935*40/1000</f>
        <v>8.5064769712424299E-2</v>
      </c>
      <c r="N2935" s="19">
        <f>0.6648*L2935^0.9437</f>
        <v>1.3549766704909407</v>
      </c>
      <c r="O2935" s="19">
        <f>N2935*40/1000</f>
        <v>5.4199066819637626E-2</v>
      </c>
      <c r="P2935" s="19">
        <f>M2935+O2935</f>
        <v>0.13926383653206192</v>
      </c>
      <c r="Q2935" s="19">
        <f>L2935*0.48</f>
        <v>1.0207772365490915</v>
      </c>
      <c r="R2935" s="19">
        <f>N2935*0.39</f>
        <v>0.52844090149146694</v>
      </c>
      <c r="S2935" s="19">
        <f>R2935+Q2935</f>
        <v>1.5492181380405583</v>
      </c>
      <c r="T2935" s="19">
        <f>S2935*40/1000</f>
        <v>6.1968725521622331E-2</v>
      </c>
      <c r="U2935" s="21">
        <f>(L2935+N2935)</f>
        <v>3.4815959133015482</v>
      </c>
    </row>
    <row r="2936" spans="1:21" ht="16" hidden="1" thickBot="1" x14ac:dyDescent="0.25">
      <c r="A2936" s="14">
        <v>2018</v>
      </c>
      <c r="B2936" s="15" t="s">
        <v>56</v>
      </c>
      <c r="C2936" s="16" t="s">
        <v>22</v>
      </c>
      <c r="D2936" s="16" t="str">
        <f t="shared" si="3741"/>
        <v>2018_2018 Sample Plot # 03_Avi</v>
      </c>
      <c r="E2936" s="17">
        <v>1.1000000000000001</v>
      </c>
      <c r="F2936" s="17">
        <f t="shared" si="3742"/>
        <v>0.4</v>
      </c>
      <c r="G2936" s="18">
        <v>40</v>
      </c>
      <c r="H2936" s="19">
        <f t="shared" si="3743"/>
        <v>0.41374920432845319</v>
      </c>
      <c r="I2936" s="20">
        <f t="shared" si="3744"/>
        <v>41.374920432845322</v>
      </c>
      <c r="J2936" s="20">
        <v>130</v>
      </c>
      <c r="K2936" s="19">
        <f t="shared" ref="K2936:K2957" si="3762">2.14*(LOG(H2936,10))+0.2</f>
        <v>-0.62018245276983208</v>
      </c>
      <c r="L2936" s="19">
        <f t="shared" ref="L2936:L2957" si="3763">10^K2936</f>
        <v>0.23978253497195509</v>
      </c>
      <c r="M2936" s="19">
        <f t="shared" ref="M2936:M2957" si="3764">L2936*40/1000</f>
        <v>9.591301398878203E-3</v>
      </c>
      <c r="N2936" s="19">
        <f t="shared" ref="N2936:N2957" si="3765">0.923*L2936</f>
        <v>0.22131927977911456</v>
      </c>
      <c r="O2936" s="19">
        <f t="shared" ref="O2936:O2957" si="3766">N2936*40/1000</f>
        <v>8.8527711911645813E-3</v>
      </c>
      <c r="P2936" s="19">
        <f t="shared" ref="P2936:P2957" si="3767">M2936+O2936</f>
        <v>1.8444072590042784E-2</v>
      </c>
      <c r="Q2936" s="19">
        <f t="shared" ref="Q2936:Q2957" si="3768">L2936*0.48</f>
        <v>0.11509561678653844</v>
      </c>
      <c r="R2936" s="19">
        <f t="shared" ref="R2936:R2957" si="3769">N2936*0.39</f>
        <v>8.6314519113854682E-2</v>
      </c>
      <c r="S2936" s="19">
        <f t="shared" ref="S2936:S2957" si="3770">R2936+Q2936</f>
        <v>0.20141013590039314</v>
      </c>
      <c r="T2936" s="19">
        <f t="shared" ref="T2936:T2957" si="3771">S2936*40/1000</f>
        <v>8.0564054360157261E-3</v>
      </c>
      <c r="U2936" s="21">
        <f t="shared" ref="U2936:U2957" si="3772">(L2936+N2936)</f>
        <v>0.46110181475106965</v>
      </c>
    </row>
    <row r="2937" spans="1:21" ht="16" hidden="1" thickBot="1" x14ac:dyDescent="0.25">
      <c r="A2937" s="14">
        <v>2018</v>
      </c>
      <c r="B2937" s="15" t="s">
        <v>56</v>
      </c>
      <c r="C2937" s="16" t="s">
        <v>22</v>
      </c>
      <c r="D2937" s="16" t="str">
        <f t="shared" si="3741"/>
        <v>2018_2018 Sample Plot # 03_Avi</v>
      </c>
      <c r="E2937" s="17">
        <v>0.4</v>
      </c>
      <c r="F2937" s="17">
        <f t="shared" si="3742"/>
        <v>0.5</v>
      </c>
      <c r="G2937" s="18">
        <v>50</v>
      </c>
      <c r="H2937" s="19">
        <f t="shared" si="3743"/>
        <v>0.88478676002546153</v>
      </c>
      <c r="I2937" s="20">
        <f t="shared" si="3744"/>
        <v>88.478676002546152</v>
      </c>
      <c r="J2937" s="20">
        <v>278</v>
      </c>
      <c r="K2937" s="19">
        <f t="shared" si="3762"/>
        <v>8.6234636558220598E-2</v>
      </c>
      <c r="L2937" s="19">
        <f t="shared" si="3763"/>
        <v>1.2196483611560531</v>
      </c>
      <c r="M2937" s="19">
        <f t="shared" si="3764"/>
        <v>4.8785934446242123E-2</v>
      </c>
      <c r="N2937" s="19">
        <f t="shared" si="3765"/>
        <v>1.1257354373470372</v>
      </c>
      <c r="O2937" s="19">
        <f t="shared" si="3766"/>
        <v>4.5029417493881486E-2</v>
      </c>
      <c r="P2937" s="19">
        <f t="shared" si="3767"/>
        <v>9.3815351940123609E-2</v>
      </c>
      <c r="Q2937" s="19">
        <f t="shared" si="3768"/>
        <v>0.58543121335490544</v>
      </c>
      <c r="R2937" s="19">
        <f t="shared" si="3769"/>
        <v>0.43903682056534454</v>
      </c>
      <c r="S2937" s="19">
        <f t="shared" si="3770"/>
        <v>1.0244680339202499</v>
      </c>
      <c r="T2937" s="19">
        <f t="shared" si="3771"/>
        <v>4.0978721356810001E-2</v>
      </c>
      <c r="U2937" s="21">
        <f t="shared" si="3772"/>
        <v>2.3453837985030903</v>
      </c>
    </row>
    <row r="2938" spans="1:21" ht="16" hidden="1" thickBot="1" x14ac:dyDescent="0.25">
      <c r="A2938" s="14">
        <v>2018</v>
      </c>
      <c r="B2938" s="15" t="s">
        <v>56</v>
      </c>
      <c r="C2938" s="16" t="s">
        <v>22</v>
      </c>
      <c r="D2938" s="16" t="str">
        <f t="shared" si="3741"/>
        <v>2018_2018 Sample Plot # 03_Avi</v>
      </c>
      <c r="E2938" s="17">
        <v>0.5</v>
      </c>
      <c r="F2938" s="17">
        <f t="shared" si="3742"/>
        <v>0.35</v>
      </c>
      <c r="G2938" s="18">
        <v>35</v>
      </c>
      <c r="H2938" s="19">
        <f t="shared" si="3743"/>
        <v>0.87842138765117772</v>
      </c>
      <c r="I2938" s="20">
        <f t="shared" si="3744"/>
        <v>87.842138765117767</v>
      </c>
      <c r="J2938" s="20">
        <v>276</v>
      </c>
      <c r="K2938" s="19">
        <f t="shared" si="3762"/>
        <v>7.952420891310337E-2</v>
      </c>
      <c r="L2938" s="19">
        <f t="shared" si="3763"/>
        <v>1.2009480156930907</v>
      </c>
      <c r="M2938" s="19">
        <f t="shared" si="3764"/>
        <v>4.8037920627723628E-2</v>
      </c>
      <c r="N2938" s="19">
        <f t="shared" si="3765"/>
        <v>1.1084750184847227</v>
      </c>
      <c r="O2938" s="19">
        <f t="shared" si="3766"/>
        <v>4.4339000739388908E-2</v>
      </c>
      <c r="P2938" s="19">
        <f t="shared" si="3767"/>
        <v>9.2376921367112536E-2</v>
      </c>
      <c r="Q2938" s="19">
        <f t="shared" si="3768"/>
        <v>0.57645504753268351</v>
      </c>
      <c r="R2938" s="19">
        <f t="shared" si="3769"/>
        <v>0.43230525720904189</v>
      </c>
      <c r="S2938" s="19">
        <f t="shared" si="3770"/>
        <v>1.0087603047417253</v>
      </c>
      <c r="T2938" s="19">
        <f t="shared" si="3771"/>
        <v>4.0350412189669012E-2</v>
      </c>
      <c r="U2938" s="21">
        <f t="shared" si="3772"/>
        <v>2.3094230341778132</v>
      </c>
    </row>
    <row r="2939" spans="1:21" ht="16" hidden="1" thickBot="1" x14ac:dyDescent="0.25">
      <c r="A2939" s="14">
        <v>2018</v>
      </c>
      <c r="B2939" s="15" t="s">
        <v>56</v>
      </c>
      <c r="C2939" s="16" t="s">
        <v>22</v>
      </c>
      <c r="D2939" s="16" t="str">
        <f t="shared" si="3741"/>
        <v>2018_2018 Sample Plot # 03_Avi</v>
      </c>
      <c r="E2939" s="17">
        <v>0.6</v>
      </c>
      <c r="F2939" s="17">
        <f t="shared" si="3742"/>
        <v>0.6</v>
      </c>
      <c r="G2939" s="18">
        <v>60</v>
      </c>
      <c r="H2939" s="19">
        <f t="shared" si="3743"/>
        <v>0.31826861871419476</v>
      </c>
      <c r="I2939" s="20">
        <f t="shared" si="3744"/>
        <v>31.826861871419478</v>
      </c>
      <c r="J2939" s="20">
        <v>100</v>
      </c>
      <c r="K2939" s="19">
        <f t="shared" si="3762"/>
        <v>-0.86402122670646264</v>
      </c>
      <c r="L2939" s="19">
        <f t="shared" si="3763"/>
        <v>0.13676619777080096</v>
      </c>
      <c r="M2939" s="19">
        <f t="shared" si="3764"/>
        <v>5.4706479108320386E-3</v>
      </c>
      <c r="N2939" s="19">
        <f t="shared" si="3765"/>
        <v>0.1262352005424493</v>
      </c>
      <c r="O2939" s="19">
        <f t="shared" si="3766"/>
        <v>5.0494080216979716E-3</v>
      </c>
      <c r="P2939" s="19">
        <f t="shared" si="3767"/>
        <v>1.052005593253001E-2</v>
      </c>
      <c r="Q2939" s="19">
        <f t="shared" si="3768"/>
        <v>6.5647774929984457E-2</v>
      </c>
      <c r="R2939" s="19">
        <f t="shared" si="3769"/>
        <v>4.9231728211555227E-2</v>
      </c>
      <c r="S2939" s="19">
        <f t="shared" si="3770"/>
        <v>0.11487950314153969</v>
      </c>
      <c r="T2939" s="19">
        <f t="shared" si="3771"/>
        <v>4.5951801256615878E-3</v>
      </c>
      <c r="U2939" s="21">
        <f t="shared" si="3772"/>
        <v>0.26300139831325026</v>
      </c>
    </row>
    <row r="2940" spans="1:21" ht="16" hidden="1" thickBot="1" x14ac:dyDescent="0.25">
      <c r="A2940" s="14">
        <v>2018</v>
      </c>
      <c r="B2940" s="15" t="s">
        <v>56</v>
      </c>
      <c r="C2940" s="16" t="s">
        <v>22</v>
      </c>
      <c r="D2940" s="16" t="str">
        <f t="shared" si="3741"/>
        <v>2018_2018 Sample Plot # 03_Avi</v>
      </c>
      <c r="E2940" s="17">
        <v>0.9</v>
      </c>
      <c r="F2940" s="17">
        <f t="shared" si="3742"/>
        <v>0.45</v>
      </c>
      <c r="G2940" s="18">
        <v>45</v>
      </c>
      <c r="H2940" s="19">
        <f t="shared" si="3743"/>
        <v>0.31826861871419476</v>
      </c>
      <c r="I2940" s="20">
        <f t="shared" si="3744"/>
        <v>31.826861871419478</v>
      </c>
      <c r="J2940" s="20">
        <v>100</v>
      </c>
      <c r="K2940" s="19">
        <f t="shared" si="3762"/>
        <v>-0.86402122670646264</v>
      </c>
      <c r="L2940" s="19">
        <f t="shared" si="3763"/>
        <v>0.13676619777080096</v>
      </c>
      <c r="M2940" s="19">
        <f t="shared" si="3764"/>
        <v>5.4706479108320386E-3</v>
      </c>
      <c r="N2940" s="19">
        <f t="shared" si="3765"/>
        <v>0.1262352005424493</v>
      </c>
      <c r="O2940" s="19">
        <f t="shared" si="3766"/>
        <v>5.0494080216979716E-3</v>
      </c>
      <c r="P2940" s="19">
        <f t="shared" si="3767"/>
        <v>1.052005593253001E-2</v>
      </c>
      <c r="Q2940" s="19">
        <f t="shared" si="3768"/>
        <v>6.5647774929984457E-2</v>
      </c>
      <c r="R2940" s="19">
        <f t="shared" si="3769"/>
        <v>4.9231728211555227E-2</v>
      </c>
      <c r="S2940" s="19">
        <f t="shared" si="3770"/>
        <v>0.11487950314153969</v>
      </c>
      <c r="T2940" s="19">
        <f t="shared" si="3771"/>
        <v>4.5951801256615878E-3</v>
      </c>
      <c r="U2940" s="21">
        <f t="shared" si="3772"/>
        <v>0.26300139831325026</v>
      </c>
    </row>
    <row r="2941" spans="1:21" ht="16" hidden="1" thickBot="1" x14ac:dyDescent="0.25">
      <c r="A2941" s="14">
        <v>2018</v>
      </c>
      <c r="B2941" s="15" t="s">
        <v>56</v>
      </c>
      <c r="C2941" s="16" t="s">
        <v>22</v>
      </c>
      <c r="D2941" s="16" t="str">
        <f t="shared" si="3741"/>
        <v>2018_2018 Sample Plot # 03_Avi</v>
      </c>
      <c r="E2941" s="17">
        <v>1.4</v>
      </c>
      <c r="F2941" s="17">
        <f t="shared" si="3742"/>
        <v>0.9</v>
      </c>
      <c r="G2941" s="18">
        <v>90</v>
      </c>
      <c r="H2941" s="19">
        <f t="shared" si="3743"/>
        <v>0.93889242520687466</v>
      </c>
      <c r="I2941" s="20">
        <f t="shared" si="3744"/>
        <v>93.889242520687461</v>
      </c>
      <c r="J2941" s="20">
        <v>295</v>
      </c>
      <c r="K2941" s="19">
        <f t="shared" si="3762"/>
        <v>0.14139788748680621</v>
      </c>
      <c r="L2941" s="19">
        <f t="shared" si="3763"/>
        <v>1.3848345415361059</v>
      </c>
      <c r="M2941" s="19">
        <f t="shared" si="3764"/>
        <v>5.5393381661444238E-2</v>
      </c>
      <c r="N2941" s="19">
        <f t="shared" si="3765"/>
        <v>1.2782022818378258</v>
      </c>
      <c r="O2941" s="19">
        <f t="shared" si="3766"/>
        <v>5.1128091273513039E-2</v>
      </c>
      <c r="P2941" s="19">
        <f t="shared" si="3767"/>
        <v>0.10652147293495728</v>
      </c>
      <c r="Q2941" s="19">
        <f t="shared" si="3768"/>
        <v>0.6647205799373308</v>
      </c>
      <c r="R2941" s="19">
        <f t="shared" si="3769"/>
        <v>0.49849888991675206</v>
      </c>
      <c r="S2941" s="19">
        <f t="shared" si="3770"/>
        <v>1.163219469854083</v>
      </c>
      <c r="T2941" s="19">
        <f t="shared" si="3771"/>
        <v>4.6528778794163318E-2</v>
      </c>
      <c r="U2941" s="21">
        <f t="shared" si="3772"/>
        <v>2.6630368233739317</v>
      </c>
    </row>
    <row r="2942" spans="1:21" ht="16" hidden="1" thickBot="1" x14ac:dyDescent="0.25">
      <c r="A2942" s="14">
        <v>2018</v>
      </c>
      <c r="B2942" s="15" t="s">
        <v>56</v>
      </c>
      <c r="C2942" s="16" t="s">
        <v>22</v>
      </c>
      <c r="D2942" s="16" t="str">
        <f t="shared" si="3741"/>
        <v>2018_2018 Sample Plot # 03_Avi</v>
      </c>
      <c r="E2942" s="17">
        <v>0.6</v>
      </c>
      <c r="F2942" s="17">
        <f t="shared" si="3742"/>
        <v>0.7</v>
      </c>
      <c r="G2942" s="18">
        <v>70</v>
      </c>
      <c r="H2942" s="19">
        <f t="shared" si="3743"/>
        <v>0.63335455124124762</v>
      </c>
      <c r="I2942" s="20">
        <f t="shared" si="3744"/>
        <v>63.335455124124763</v>
      </c>
      <c r="J2942" s="20">
        <v>199</v>
      </c>
      <c r="K2942" s="19">
        <f t="shared" si="3762"/>
        <v>-0.22447564318969043</v>
      </c>
      <c r="L2942" s="19">
        <f t="shared" si="3763"/>
        <v>0.59638176614953864</v>
      </c>
      <c r="M2942" s="19">
        <f t="shared" si="3764"/>
        <v>2.3855270645981544E-2</v>
      </c>
      <c r="N2942" s="19">
        <f t="shared" si="3765"/>
        <v>0.55046037015602423</v>
      </c>
      <c r="O2942" s="19">
        <f t="shared" si="3766"/>
        <v>2.201841480624097E-2</v>
      </c>
      <c r="P2942" s="19">
        <f t="shared" si="3767"/>
        <v>4.5873685452222514E-2</v>
      </c>
      <c r="Q2942" s="19">
        <f t="shared" si="3768"/>
        <v>0.28626324775177853</v>
      </c>
      <c r="R2942" s="19">
        <f t="shared" si="3769"/>
        <v>0.21467954436084946</v>
      </c>
      <c r="S2942" s="19">
        <f t="shared" si="3770"/>
        <v>0.50094279211262793</v>
      </c>
      <c r="T2942" s="19">
        <f t="shared" si="3771"/>
        <v>2.0037711684505119E-2</v>
      </c>
      <c r="U2942" s="21">
        <f t="shared" si="3772"/>
        <v>1.1468421363055628</v>
      </c>
    </row>
    <row r="2943" spans="1:21" ht="16" hidden="1" thickBot="1" x14ac:dyDescent="0.25">
      <c r="A2943" s="14">
        <v>2018</v>
      </c>
      <c r="B2943" s="15" t="s">
        <v>56</v>
      </c>
      <c r="C2943" s="16" t="s">
        <v>22</v>
      </c>
      <c r="D2943" s="16" t="str">
        <f t="shared" si="3741"/>
        <v>2018_2018 Sample Plot # 03_Avi</v>
      </c>
      <c r="E2943" s="17">
        <v>1.6</v>
      </c>
      <c r="F2943" s="17">
        <f t="shared" si="3742"/>
        <v>0.4</v>
      </c>
      <c r="G2943" s="18">
        <v>40</v>
      </c>
      <c r="H2943" s="19">
        <f t="shared" si="3743"/>
        <v>0.49649904519414384</v>
      </c>
      <c r="I2943" s="20">
        <f t="shared" si="3744"/>
        <v>49.649904519414385</v>
      </c>
      <c r="J2943" s="20">
        <v>156</v>
      </c>
      <c r="K2943" s="19">
        <f t="shared" si="3762"/>
        <v>-0.45073458622791479</v>
      </c>
      <c r="L2943" s="19">
        <f t="shared" si="3763"/>
        <v>0.35421374835852509</v>
      </c>
      <c r="M2943" s="19">
        <f t="shared" si="3764"/>
        <v>1.4168549934341003E-2</v>
      </c>
      <c r="N2943" s="19">
        <f t="shared" si="3765"/>
        <v>0.3269392897349187</v>
      </c>
      <c r="O2943" s="19">
        <f t="shared" si="3766"/>
        <v>1.3077571589396748E-2</v>
      </c>
      <c r="P2943" s="19">
        <f t="shared" si="3767"/>
        <v>2.7246121523737753E-2</v>
      </c>
      <c r="Q2943" s="19">
        <f t="shared" si="3768"/>
        <v>0.17002259921209203</v>
      </c>
      <c r="R2943" s="19">
        <f t="shared" si="3769"/>
        <v>0.12750632299661829</v>
      </c>
      <c r="S2943" s="19">
        <f t="shared" si="3770"/>
        <v>0.2975289222087103</v>
      </c>
      <c r="T2943" s="19">
        <f t="shared" si="3771"/>
        <v>1.1901156888348412E-2</v>
      </c>
      <c r="U2943" s="21">
        <f t="shared" si="3772"/>
        <v>0.68115303809344385</v>
      </c>
    </row>
    <row r="2944" spans="1:21" ht="16" hidden="1" thickBot="1" x14ac:dyDescent="0.25">
      <c r="A2944" s="14">
        <v>2018</v>
      </c>
      <c r="B2944" s="15" t="s">
        <v>56</v>
      </c>
      <c r="C2944" s="16" t="s">
        <v>22</v>
      </c>
      <c r="D2944" s="16" t="str">
        <f t="shared" si="3741"/>
        <v>2018_2018 Sample Plot # 03_Avi</v>
      </c>
      <c r="E2944" s="17">
        <v>2.1</v>
      </c>
      <c r="F2944" s="17">
        <f t="shared" si="3742"/>
        <v>0.3</v>
      </c>
      <c r="G2944" s="18">
        <v>30</v>
      </c>
      <c r="H2944" s="19">
        <f t="shared" si="3743"/>
        <v>0.90706556333545518</v>
      </c>
      <c r="I2944" s="20">
        <f t="shared" si="3744"/>
        <v>90.706556333545521</v>
      </c>
      <c r="J2944" s="20">
        <v>285</v>
      </c>
      <c r="K2944" s="19">
        <f t="shared" si="3762"/>
        <v>0.10934677371174924</v>
      </c>
      <c r="L2944" s="19">
        <f t="shared" si="3763"/>
        <v>1.2863133403033706</v>
      </c>
      <c r="M2944" s="19">
        <f t="shared" si="3764"/>
        <v>5.1452533612134831E-2</v>
      </c>
      <c r="N2944" s="19">
        <f t="shared" si="3765"/>
        <v>1.187267213100011</v>
      </c>
      <c r="O2944" s="19">
        <f t="shared" si="3766"/>
        <v>4.7490688524000443E-2</v>
      </c>
      <c r="P2944" s="19">
        <f t="shared" si="3767"/>
        <v>9.8943222136135267E-2</v>
      </c>
      <c r="Q2944" s="19">
        <f t="shared" si="3768"/>
        <v>0.61743040334561783</v>
      </c>
      <c r="R2944" s="19">
        <f t="shared" si="3769"/>
        <v>0.46303421310900433</v>
      </c>
      <c r="S2944" s="19">
        <f t="shared" si="3770"/>
        <v>1.0804646164546221</v>
      </c>
      <c r="T2944" s="19">
        <f t="shared" si="3771"/>
        <v>4.3218584658184879E-2</v>
      </c>
      <c r="U2944" s="21">
        <f t="shared" si="3772"/>
        <v>2.4735805534033819</v>
      </c>
    </row>
    <row r="2945" spans="1:21" ht="16" hidden="1" thickBot="1" x14ac:dyDescent="0.25">
      <c r="A2945" s="14">
        <v>2018</v>
      </c>
      <c r="B2945" s="15" t="s">
        <v>56</v>
      </c>
      <c r="C2945" s="16" t="s">
        <v>22</v>
      </c>
      <c r="D2945" s="16" t="str">
        <f t="shared" si="3741"/>
        <v>2018_2018 Sample Plot # 03_Avi</v>
      </c>
      <c r="E2945" s="17">
        <v>1.1000000000000001</v>
      </c>
      <c r="F2945" s="17">
        <f t="shared" si="3742"/>
        <v>0.4</v>
      </c>
      <c r="G2945" s="18">
        <v>40</v>
      </c>
      <c r="H2945" s="19">
        <f t="shared" si="3743"/>
        <v>0.43284532145130489</v>
      </c>
      <c r="I2945" s="20">
        <f t="shared" si="3744"/>
        <v>43.284532145130491</v>
      </c>
      <c r="J2945" s="20">
        <v>136</v>
      </c>
      <c r="K2945" s="19">
        <f t="shared" si="3762"/>
        <v>-0.57824796279419721</v>
      </c>
      <c r="L2945" s="19">
        <f t="shared" si="3763"/>
        <v>0.26409004903019295</v>
      </c>
      <c r="M2945" s="19">
        <f t="shared" si="3764"/>
        <v>1.0563601961207718E-2</v>
      </c>
      <c r="N2945" s="19">
        <f t="shared" si="3765"/>
        <v>0.24375511525486809</v>
      </c>
      <c r="O2945" s="19">
        <f t="shared" si="3766"/>
        <v>9.750204610194723E-3</v>
      </c>
      <c r="P2945" s="19">
        <f t="shared" si="3767"/>
        <v>2.0313806571402443E-2</v>
      </c>
      <c r="Q2945" s="19">
        <f t="shared" si="3768"/>
        <v>0.12676322353449263</v>
      </c>
      <c r="R2945" s="19">
        <f t="shared" si="3769"/>
        <v>9.5064494949398559E-2</v>
      </c>
      <c r="S2945" s="19">
        <f t="shared" si="3770"/>
        <v>0.22182771848389118</v>
      </c>
      <c r="T2945" s="19">
        <f t="shared" si="3771"/>
        <v>8.8731087393556472E-3</v>
      </c>
      <c r="U2945" s="21">
        <f t="shared" si="3772"/>
        <v>0.50784516428506099</v>
      </c>
    </row>
    <row r="2946" spans="1:21" ht="16" hidden="1" thickBot="1" x14ac:dyDescent="0.25">
      <c r="A2946" s="14">
        <v>2018</v>
      </c>
      <c r="B2946" s="15" t="s">
        <v>56</v>
      </c>
      <c r="C2946" s="16" t="s">
        <v>22</v>
      </c>
      <c r="D2946" s="16" t="str">
        <f t="shared" si="3741"/>
        <v>2018_2018 Sample Plot # 03_Avi</v>
      </c>
      <c r="E2946" s="17">
        <v>0.4</v>
      </c>
      <c r="F2946" s="17">
        <f t="shared" si="3742"/>
        <v>0.5</v>
      </c>
      <c r="G2946" s="18">
        <v>50</v>
      </c>
      <c r="H2946" s="19">
        <f t="shared" si="3743"/>
        <v>0.91024824952259709</v>
      </c>
      <c r="I2946" s="20">
        <f t="shared" si="3744"/>
        <v>91.024824952259706</v>
      </c>
      <c r="J2946" s="20">
        <v>286</v>
      </c>
      <c r="K2946" s="19">
        <f t="shared" si="3762"/>
        <v>0.11260208418968938</v>
      </c>
      <c r="L2946" s="19">
        <f t="shared" si="3763"/>
        <v>1.2959912942336829</v>
      </c>
      <c r="M2946" s="19">
        <f t="shared" si="3764"/>
        <v>5.1839651769347316E-2</v>
      </c>
      <c r="N2946" s="19">
        <f t="shared" si="3765"/>
        <v>1.1961999645776893</v>
      </c>
      <c r="O2946" s="19">
        <f t="shared" si="3766"/>
        <v>4.7847998583107565E-2</v>
      </c>
      <c r="P2946" s="19">
        <f t="shared" si="3767"/>
        <v>9.9687650352454887E-2</v>
      </c>
      <c r="Q2946" s="19">
        <f t="shared" si="3768"/>
        <v>0.62207582123216776</v>
      </c>
      <c r="R2946" s="19">
        <f t="shared" si="3769"/>
        <v>0.46651798618529883</v>
      </c>
      <c r="S2946" s="19">
        <f t="shared" si="3770"/>
        <v>1.0885938074174666</v>
      </c>
      <c r="T2946" s="19">
        <f t="shared" si="3771"/>
        <v>4.3543752296698664E-2</v>
      </c>
      <c r="U2946" s="21">
        <f t="shared" si="3772"/>
        <v>2.4921912588113724</v>
      </c>
    </row>
    <row r="2947" spans="1:21" ht="16" hidden="1" thickBot="1" x14ac:dyDescent="0.25">
      <c r="A2947" s="14">
        <v>2018</v>
      </c>
      <c r="B2947" s="15" t="s">
        <v>56</v>
      </c>
      <c r="C2947" s="16" t="s">
        <v>22</v>
      </c>
      <c r="D2947" s="16" t="str">
        <f t="shared" si="3741"/>
        <v>2018_2018 Sample Plot # 03_Avi</v>
      </c>
      <c r="E2947" s="17">
        <v>0.5</v>
      </c>
      <c r="F2947" s="17">
        <f t="shared" si="3742"/>
        <v>0.35</v>
      </c>
      <c r="G2947" s="18">
        <v>35</v>
      </c>
      <c r="H2947" s="19">
        <f t="shared" si="3743"/>
        <v>0.89433481858688735</v>
      </c>
      <c r="I2947" s="20">
        <f t="shared" si="3744"/>
        <v>89.433481858688737</v>
      </c>
      <c r="J2947" s="20">
        <v>281</v>
      </c>
      <c r="K2947" s="19">
        <f t="shared" si="3762"/>
        <v>9.6210297890408317E-2</v>
      </c>
      <c r="L2947" s="19">
        <f t="shared" si="3763"/>
        <v>1.2479876795149485</v>
      </c>
      <c r="M2947" s="19">
        <f t="shared" si="3764"/>
        <v>4.9919507180597941E-2</v>
      </c>
      <c r="N2947" s="19">
        <f t="shared" si="3765"/>
        <v>1.1518926281922974</v>
      </c>
      <c r="O2947" s="19">
        <f t="shared" si="3766"/>
        <v>4.60757051276919E-2</v>
      </c>
      <c r="P2947" s="19">
        <f t="shared" si="3767"/>
        <v>9.5995212308289835E-2</v>
      </c>
      <c r="Q2947" s="19">
        <f t="shared" si="3768"/>
        <v>0.59903408616717524</v>
      </c>
      <c r="R2947" s="19">
        <f t="shared" si="3769"/>
        <v>0.44923812499499599</v>
      </c>
      <c r="S2947" s="19">
        <f t="shared" si="3770"/>
        <v>1.0482722111621712</v>
      </c>
      <c r="T2947" s="19">
        <f t="shared" si="3771"/>
        <v>4.1930888446486847E-2</v>
      </c>
      <c r="U2947" s="21">
        <f t="shared" si="3772"/>
        <v>2.3998803077072459</v>
      </c>
    </row>
    <row r="2948" spans="1:21" ht="16" hidden="1" thickBot="1" x14ac:dyDescent="0.25">
      <c r="A2948" s="14">
        <v>2018</v>
      </c>
      <c r="B2948" s="15" t="s">
        <v>56</v>
      </c>
      <c r="C2948" s="16" t="s">
        <v>22</v>
      </c>
      <c r="D2948" s="16" t="str">
        <f t="shared" si="3741"/>
        <v>2018_2018 Sample Plot # 03_Avi</v>
      </c>
      <c r="E2948" s="17">
        <v>0.6</v>
      </c>
      <c r="F2948" s="17">
        <f t="shared" si="3742"/>
        <v>0.6</v>
      </c>
      <c r="G2948" s="18">
        <v>60</v>
      </c>
      <c r="H2948" s="19">
        <f t="shared" si="3743"/>
        <v>0.52832590706556337</v>
      </c>
      <c r="I2948" s="20">
        <f t="shared" si="3744"/>
        <v>52.832590706556338</v>
      </c>
      <c r="J2948" s="20">
        <v>166</v>
      </c>
      <c r="K2948" s="19">
        <f t="shared" si="3762"/>
        <v>-0.39298991830074476</v>
      </c>
      <c r="L2948" s="19">
        <f t="shared" si="3763"/>
        <v>0.40458528361923551</v>
      </c>
      <c r="M2948" s="19">
        <f t="shared" si="3764"/>
        <v>1.6183411344769423E-2</v>
      </c>
      <c r="N2948" s="19">
        <f t="shared" si="3765"/>
        <v>0.37343221678055438</v>
      </c>
      <c r="O2948" s="19">
        <f t="shared" si="3766"/>
        <v>1.4937288671222175E-2</v>
      </c>
      <c r="P2948" s="19">
        <f t="shared" si="3767"/>
        <v>3.1120700015991598E-2</v>
      </c>
      <c r="Q2948" s="19">
        <f t="shared" si="3768"/>
        <v>0.19420093613723305</v>
      </c>
      <c r="R2948" s="19">
        <f t="shared" si="3769"/>
        <v>0.1456385645444162</v>
      </c>
      <c r="S2948" s="19">
        <f t="shared" si="3770"/>
        <v>0.33983950068164925</v>
      </c>
      <c r="T2948" s="19">
        <f t="shared" si="3771"/>
        <v>1.359358002726597E-2</v>
      </c>
      <c r="U2948" s="21">
        <f t="shared" si="3772"/>
        <v>0.7780175003997899</v>
      </c>
    </row>
    <row r="2949" spans="1:21" ht="16" hidden="1" thickBot="1" x14ac:dyDescent="0.25">
      <c r="A2949" s="14">
        <v>2018</v>
      </c>
      <c r="B2949" s="15" t="s">
        <v>56</v>
      </c>
      <c r="C2949" s="16" t="s">
        <v>22</v>
      </c>
      <c r="D2949" s="16" t="str">
        <f t="shared" si="3741"/>
        <v>2018_2018 Sample Plot # 03_Avi</v>
      </c>
      <c r="E2949" s="17">
        <v>1.4</v>
      </c>
      <c r="F2949" s="17">
        <f t="shared" si="3742"/>
        <v>0.5</v>
      </c>
      <c r="G2949" s="18">
        <v>50</v>
      </c>
      <c r="H2949" s="19">
        <f t="shared" si="3743"/>
        <v>0.73201782304264795</v>
      </c>
      <c r="I2949" s="20">
        <f t="shared" si="3744"/>
        <v>73.201782304264796</v>
      </c>
      <c r="J2949" s="20">
        <v>230</v>
      </c>
      <c r="K2949" s="19">
        <f t="shared" si="3762"/>
        <v>-8.9923657628813991E-2</v>
      </c>
      <c r="L2949" s="19">
        <f t="shared" si="3763"/>
        <v>0.81297341197766604</v>
      </c>
      <c r="M2949" s="19">
        <f t="shared" si="3764"/>
        <v>3.2518936479106642E-2</v>
      </c>
      <c r="N2949" s="19">
        <f t="shared" si="3765"/>
        <v>0.75037445925538582</v>
      </c>
      <c r="O2949" s="19">
        <f t="shared" si="3766"/>
        <v>3.0014978370215432E-2</v>
      </c>
      <c r="P2949" s="19">
        <f t="shared" si="3767"/>
        <v>6.2533914849322081E-2</v>
      </c>
      <c r="Q2949" s="19">
        <f t="shared" si="3768"/>
        <v>0.3902272377492797</v>
      </c>
      <c r="R2949" s="19">
        <f t="shared" si="3769"/>
        <v>0.29264603910960046</v>
      </c>
      <c r="S2949" s="19">
        <f t="shared" si="3770"/>
        <v>0.68287327685888011</v>
      </c>
      <c r="T2949" s="19">
        <f t="shared" si="3771"/>
        <v>2.7314931074355203E-2</v>
      </c>
      <c r="U2949" s="21">
        <f t="shared" si="3772"/>
        <v>1.5633478712330517</v>
      </c>
    </row>
    <row r="2950" spans="1:21" ht="16" hidden="1" thickBot="1" x14ac:dyDescent="0.25">
      <c r="A2950" s="14">
        <v>2018</v>
      </c>
      <c r="B2950" s="15" t="s">
        <v>56</v>
      </c>
      <c r="C2950" s="16" t="s">
        <v>22</v>
      </c>
      <c r="D2950" s="16" t="str">
        <f t="shared" si="3741"/>
        <v>2018_2018 Sample Plot # 03_Avi</v>
      </c>
      <c r="E2950" s="17">
        <v>1.5</v>
      </c>
      <c r="F2950" s="17">
        <f t="shared" si="3742"/>
        <v>0.85</v>
      </c>
      <c r="G2950" s="18">
        <v>85</v>
      </c>
      <c r="H2950" s="19">
        <f t="shared" si="3743"/>
        <v>0.44557606619987267</v>
      </c>
      <c r="I2950" s="20">
        <f t="shared" si="3744"/>
        <v>44.557606619987268</v>
      </c>
      <c r="J2950" s="20">
        <v>140</v>
      </c>
      <c r="K2950" s="19">
        <f t="shared" si="3762"/>
        <v>-0.55130723035503326</v>
      </c>
      <c r="L2950" s="19">
        <f t="shared" si="3763"/>
        <v>0.28099123276060145</v>
      </c>
      <c r="M2950" s="19">
        <f t="shared" si="3764"/>
        <v>1.1239649310424059E-2</v>
      </c>
      <c r="N2950" s="19">
        <f t="shared" si="3765"/>
        <v>0.25935490783803516</v>
      </c>
      <c r="O2950" s="19">
        <f t="shared" si="3766"/>
        <v>1.0374196313521405E-2</v>
      </c>
      <c r="P2950" s="19">
        <f t="shared" si="3767"/>
        <v>2.1613845623945464E-2</v>
      </c>
      <c r="Q2950" s="19">
        <f t="shared" si="3768"/>
        <v>0.13487579172508868</v>
      </c>
      <c r="R2950" s="19">
        <f t="shared" si="3769"/>
        <v>0.10114841405683372</v>
      </c>
      <c r="S2950" s="19">
        <f t="shared" si="3770"/>
        <v>0.2360242057819224</v>
      </c>
      <c r="T2950" s="19">
        <f t="shared" si="3771"/>
        <v>9.4409682312768962E-3</v>
      </c>
      <c r="U2950" s="21">
        <f t="shared" si="3772"/>
        <v>0.54034614059863662</v>
      </c>
    </row>
    <row r="2951" spans="1:21" ht="16" hidden="1" thickBot="1" x14ac:dyDescent="0.25">
      <c r="A2951" s="14">
        <v>2018</v>
      </c>
      <c r="B2951" s="15" t="s">
        <v>56</v>
      </c>
      <c r="C2951" s="16" t="s">
        <v>22</v>
      </c>
      <c r="D2951" s="16" t="str">
        <f t="shared" ref="D2951:D2982" si="3773">A2951&amp;"_"&amp;B2951&amp;"_"&amp;C2951</f>
        <v>2018_2018 Sample Plot # 03_Avi</v>
      </c>
      <c r="E2951" s="17">
        <v>1.2</v>
      </c>
      <c r="F2951" s="17">
        <f t="shared" si="3742"/>
        <v>1</v>
      </c>
      <c r="G2951" s="18">
        <v>100</v>
      </c>
      <c r="H2951" s="19">
        <f t="shared" si="3743"/>
        <v>0.38192234245703377</v>
      </c>
      <c r="I2951" s="20">
        <f t="shared" si="3744"/>
        <v>38.192234245703375</v>
      </c>
      <c r="J2951" s="20">
        <v>120</v>
      </c>
      <c r="K2951" s="19">
        <f t="shared" si="3762"/>
        <v>-0.69457336016454541</v>
      </c>
      <c r="L2951" s="19">
        <f t="shared" si="3763"/>
        <v>0.20203501296207763</v>
      </c>
      <c r="M2951" s="19">
        <f t="shared" si="3764"/>
        <v>8.0814005184831061E-3</v>
      </c>
      <c r="N2951" s="19">
        <f t="shared" si="3765"/>
        <v>0.18647831696399766</v>
      </c>
      <c r="O2951" s="19">
        <f t="shared" si="3766"/>
        <v>7.4591326785599064E-3</v>
      </c>
      <c r="P2951" s="19">
        <f t="shared" si="3767"/>
        <v>1.5540533197043013E-2</v>
      </c>
      <c r="Q2951" s="19">
        <f t="shared" si="3768"/>
        <v>9.697680622179726E-2</v>
      </c>
      <c r="R2951" s="19">
        <f t="shared" si="3769"/>
        <v>7.2726543615959094E-2</v>
      </c>
      <c r="S2951" s="19">
        <f t="shared" si="3770"/>
        <v>0.16970334983775637</v>
      </c>
      <c r="T2951" s="19">
        <f t="shared" si="3771"/>
        <v>6.788133993510255E-3</v>
      </c>
      <c r="U2951" s="21">
        <f t="shared" si="3772"/>
        <v>0.38851332992607529</v>
      </c>
    </row>
    <row r="2952" spans="1:21" ht="16" hidden="1" thickBot="1" x14ac:dyDescent="0.25">
      <c r="A2952" s="14">
        <v>2018</v>
      </c>
      <c r="B2952" s="15" t="s">
        <v>56</v>
      </c>
      <c r="C2952" s="16" t="s">
        <v>22</v>
      </c>
      <c r="D2952" s="16" t="str">
        <f t="shared" si="3773"/>
        <v>2018_2018 Sample Plot # 03_Avi</v>
      </c>
      <c r="E2952" s="17">
        <v>1.4</v>
      </c>
      <c r="F2952" s="17">
        <f t="shared" si="3742"/>
        <v>0.9</v>
      </c>
      <c r="G2952" s="18">
        <v>90</v>
      </c>
      <c r="H2952" s="19">
        <f t="shared" si="3743"/>
        <v>0.92297899427116492</v>
      </c>
      <c r="I2952" s="20">
        <f t="shared" si="3744"/>
        <v>92.297899427116491</v>
      </c>
      <c r="J2952" s="20">
        <v>290</v>
      </c>
      <c r="K2952" s="19">
        <f t="shared" si="3762"/>
        <v>0.12551048879730342</v>
      </c>
      <c r="L2952" s="19">
        <f t="shared" si="3763"/>
        <v>1.3350898333926011</v>
      </c>
      <c r="M2952" s="19">
        <f t="shared" si="3764"/>
        <v>5.3403593335704047E-2</v>
      </c>
      <c r="N2952" s="19">
        <f t="shared" si="3765"/>
        <v>1.2322879162213709</v>
      </c>
      <c r="O2952" s="19">
        <f t="shared" si="3766"/>
        <v>4.9291516648854838E-2</v>
      </c>
      <c r="P2952" s="19">
        <f t="shared" si="3767"/>
        <v>0.10269510998455889</v>
      </c>
      <c r="Q2952" s="19">
        <f t="shared" si="3768"/>
        <v>0.64084312002844857</v>
      </c>
      <c r="R2952" s="19">
        <f t="shared" si="3769"/>
        <v>0.48059228732633469</v>
      </c>
      <c r="S2952" s="19">
        <f t="shared" si="3770"/>
        <v>1.1214354073547832</v>
      </c>
      <c r="T2952" s="19">
        <f t="shared" si="3771"/>
        <v>4.4857416294191321E-2</v>
      </c>
      <c r="U2952" s="21">
        <f t="shared" si="3772"/>
        <v>2.5673777496139722</v>
      </c>
    </row>
    <row r="2953" spans="1:21" ht="16" hidden="1" thickBot="1" x14ac:dyDescent="0.25">
      <c r="A2953" s="14">
        <v>2018</v>
      </c>
      <c r="B2953" s="15" t="s">
        <v>56</v>
      </c>
      <c r="C2953" s="16" t="s">
        <v>22</v>
      </c>
      <c r="D2953" s="16" t="str">
        <f t="shared" si="3773"/>
        <v>2018_2018 Sample Plot # 03_Avi</v>
      </c>
      <c r="E2953" s="17">
        <v>0.6</v>
      </c>
      <c r="F2953" s="17">
        <f t="shared" si="3742"/>
        <v>0.7</v>
      </c>
      <c r="G2953" s="18">
        <v>70</v>
      </c>
      <c r="H2953" s="19">
        <f t="shared" si="3743"/>
        <v>0.63653723742838952</v>
      </c>
      <c r="I2953" s="20">
        <f t="shared" si="3744"/>
        <v>63.653723742838956</v>
      </c>
      <c r="J2953" s="20">
        <v>200</v>
      </c>
      <c r="K2953" s="19">
        <f t="shared" si="3762"/>
        <v>-0.21981703598554303</v>
      </c>
      <c r="L2953" s="19">
        <f t="shared" si="3763"/>
        <v>0.60281349201055145</v>
      </c>
      <c r="M2953" s="19">
        <f t="shared" si="3764"/>
        <v>2.4112539680422061E-2</v>
      </c>
      <c r="N2953" s="19">
        <f t="shared" si="3765"/>
        <v>0.55639685312573905</v>
      </c>
      <c r="O2953" s="19">
        <f t="shared" si="3766"/>
        <v>2.2255874125029565E-2</v>
      </c>
      <c r="P2953" s="19">
        <f t="shared" si="3767"/>
        <v>4.6368413805451626E-2</v>
      </c>
      <c r="Q2953" s="19">
        <f t="shared" si="3768"/>
        <v>0.28935047616506471</v>
      </c>
      <c r="R2953" s="19">
        <f t="shared" si="3769"/>
        <v>0.21699477271903825</v>
      </c>
      <c r="S2953" s="19">
        <f t="shared" si="3770"/>
        <v>0.50634524888410293</v>
      </c>
      <c r="T2953" s="19">
        <f t="shared" si="3771"/>
        <v>2.0253809955364119E-2</v>
      </c>
      <c r="U2953" s="21">
        <f t="shared" si="3772"/>
        <v>1.1592103451362905</v>
      </c>
    </row>
    <row r="2954" spans="1:21" ht="16" hidden="1" thickBot="1" x14ac:dyDescent="0.25">
      <c r="A2954" s="14">
        <v>2018</v>
      </c>
      <c r="B2954" s="15" t="s">
        <v>56</v>
      </c>
      <c r="C2954" s="16" t="s">
        <v>22</v>
      </c>
      <c r="D2954" s="16" t="str">
        <f t="shared" si="3773"/>
        <v>2018_2018 Sample Plot # 03_Avi</v>
      </c>
      <c r="E2954" s="17">
        <v>1.6</v>
      </c>
      <c r="F2954" s="17">
        <f t="shared" si="3742"/>
        <v>0.4</v>
      </c>
      <c r="G2954" s="18">
        <v>40</v>
      </c>
      <c r="H2954" s="19">
        <f t="shared" si="3743"/>
        <v>0.31826861871419476</v>
      </c>
      <c r="I2954" s="20">
        <f t="shared" si="3744"/>
        <v>31.826861871419478</v>
      </c>
      <c r="J2954" s="20">
        <v>100</v>
      </c>
      <c r="K2954" s="19">
        <f t="shared" si="3762"/>
        <v>-0.86402122670646264</v>
      </c>
      <c r="L2954" s="19">
        <f t="shared" si="3763"/>
        <v>0.13676619777080096</v>
      </c>
      <c r="M2954" s="19">
        <f t="shared" si="3764"/>
        <v>5.4706479108320386E-3</v>
      </c>
      <c r="N2954" s="19">
        <f t="shared" si="3765"/>
        <v>0.1262352005424493</v>
      </c>
      <c r="O2954" s="19">
        <f t="shared" si="3766"/>
        <v>5.0494080216979716E-3</v>
      </c>
      <c r="P2954" s="19">
        <f t="shared" si="3767"/>
        <v>1.052005593253001E-2</v>
      </c>
      <c r="Q2954" s="19">
        <f t="shared" si="3768"/>
        <v>6.5647774929984457E-2</v>
      </c>
      <c r="R2954" s="19">
        <f t="shared" si="3769"/>
        <v>4.9231728211555227E-2</v>
      </c>
      <c r="S2954" s="19">
        <f t="shared" si="3770"/>
        <v>0.11487950314153969</v>
      </c>
      <c r="T2954" s="19">
        <f t="shared" si="3771"/>
        <v>4.5951801256615878E-3</v>
      </c>
      <c r="U2954" s="21">
        <f t="shared" si="3772"/>
        <v>0.26300139831325026</v>
      </c>
    </row>
    <row r="2955" spans="1:21" ht="16" hidden="1" thickBot="1" x14ac:dyDescent="0.25">
      <c r="A2955" s="14">
        <v>2018</v>
      </c>
      <c r="B2955" s="15" t="s">
        <v>56</v>
      </c>
      <c r="C2955" s="16" t="s">
        <v>22</v>
      </c>
      <c r="D2955" s="16" t="str">
        <f t="shared" si="3773"/>
        <v>2018_2018 Sample Plot # 03_Avi</v>
      </c>
      <c r="E2955" s="17">
        <v>2.1</v>
      </c>
      <c r="F2955" s="17">
        <f t="shared" si="3742"/>
        <v>0.3</v>
      </c>
      <c r="G2955" s="18">
        <v>30</v>
      </c>
      <c r="H2955" s="19">
        <f t="shared" si="3743"/>
        <v>0.93889242520687466</v>
      </c>
      <c r="I2955" s="20">
        <f t="shared" si="3744"/>
        <v>93.889242520687461</v>
      </c>
      <c r="J2955" s="20">
        <v>295</v>
      </c>
      <c r="K2955" s="19">
        <f t="shared" si="3762"/>
        <v>0.14139788748680621</v>
      </c>
      <c r="L2955" s="19">
        <f t="shared" si="3763"/>
        <v>1.3848345415361059</v>
      </c>
      <c r="M2955" s="19">
        <f t="shared" si="3764"/>
        <v>5.5393381661444238E-2</v>
      </c>
      <c r="N2955" s="19">
        <f t="shared" si="3765"/>
        <v>1.2782022818378258</v>
      </c>
      <c r="O2955" s="19">
        <f t="shared" si="3766"/>
        <v>5.1128091273513039E-2</v>
      </c>
      <c r="P2955" s="19">
        <f t="shared" si="3767"/>
        <v>0.10652147293495728</v>
      </c>
      <c r="Q2955" s="19">
        <f t="shared" si="3768"/>
        <v>0.6647205799373308</v>
      </c>
      <c r="R2955" s="19">
        <f t="shared" si="3769"/>
        <v>0.49849888991675206</v>
      </c>
      <c r="S2955" s="19">
        <f t="shared" si="3770"/>
        <v>1.163219469854083</v>
      </c>
      <c r="T2955" s="19">
        <f t="shared" si="3771"/>
        <v>4.6528778794163318E-2</v>
      </c>
      <c r="U2955" s="21">
        <f t="shared" si="3772"/>
        <v>2.6630368233739317</v>
      </c>
    </row>
    <row r="2956" spans="1:21" ht="16" hidden="1" thickBot="1" x14ac:dyDescent="0.25">
      <c r="A2956" s="14">
        <v>2018</v>
      </c>
      <c r="B2956" s="15" t="s">
        <v>56</v>
      </c>
      <c r="C2956" s="16" t="s">
        <v>22</v>
      </c>
      <c r="D2956" s="16" t="str">
        <f t="shared" si="3773"/>
        <v>2018_2018 Sample Plot # 03_Avi</v>
      </c>
      <c r="E2956" s="17">
        <v>2.1</v>
      </c>
      <c r="F2956" s="17">
        <f t="shared" si="3742"/>
        <v>0.6</v>
      </c>
      <c r="G2956" s="18">
        <v>60</v>
      </c>
      <c r="H2956" s="19">
        <f t="shared" si="3743"/>
        <v>0.76066199872692553</v>
      </c>
      <c r="I2956" s="20">
        <f t="shared" si="3744"/>
        <v>76.06619987269255</v>
      </c>
      <c r="J2956" s="20">
        <v>239</v>
      </c>
      <c r="K2956" s="19">
        <f t="shared" si="3762"/>
        <v>-5.4249718677447989E-2</v>
      </c>
      <c r="L2956" s="19">
        <f t="shared" si="3763"/>
        <v>0.88257227675220173</v>
      </c>
      <c r="M2956" s="19">
        <f t="shared" si="3764"/>
        <v>3.5302891070088063E-2</v>
      </c>
      <c r="N2956" s="19">
        <f t="shared" si="3765"/>
        <v>0.81461421144228219</v>
      </c>
      <c r="O2956" s="19">
        <f t="shared" si="3766"/>
        <v>3.2584568457691289E-2</v>
      </c>
      <c r="P2956" s="19">
        <f t="shared" si="3767"/>
        <v>6.7887459527779359E-2</v>
      </c>
      <c r="Q2956" s="19">
        <f t="shared" si="3768"/>
        <v>0.42363469284105681</v>
      </c>
      <c r="R2956" s="19">
        <f t="shared" si="3769"/>
        <v>0.31769954246249005</v>
      </c>
      <c r="S2956" s="19">
        <f t="shared" si="3770"/>
        <v>0.74133423530354681</v>
      </c>
      <c r="T2956" s="19">
        <f t="shared" si="3771"/>
        <v>2.9653369412141872E-2</v>
      </c>
      <c r="U2956" s="21">
        <f t="shared" si="3772"/>
        <v>1.6971864881944838</v>
      </c>
    </row>
    <row r="2957" spans="1:21" ht="16" hidden="1" thickBot="1" x14ac:dyDescent="0.25">
      <c r="A2957" s="14">
        <v>2018</v>
      </c>
      <c r="B2957" s="15" t="s">
        <v>56</v>
      </c>
      <c r="C2957" s="16" t="s">
        <v>22</v>
      </c>
      <c r="D2957" s="16" t="str">
        <f t="shared" si="3773"/>
        <v>2018_2018 Sample Plot # 03_Avi</v>
      </c>
      <c r="E2957" s="17">
        <v>2.1</v>
      </c>
      <c r="F2957" s="17">
        <f t="shared" si="3742"/>
        <v>0.5</v>
      </c>
      <c r="G2957" s="18">
        <v>50</v>
      </c>
      <c r="H2957" s="19">
        <f t="shared" si="3743"/>
        <v>0.63653723742838952</v>
      </c>
      <c r="I2957" s="20">
        <f t="shared" si="3744"/>
        <v>63.653723742838956</v>
      </c>
      <c r="J2957" s="20">
        <v>200</v>
      </c>
      <c r="K2957" s="19">
        <f t="shared" si="3762"/>
        <v>-0.21981703598554303</v>
      </c>
      <c r="L2957" s="19">
        <f t="shared" si="3763"/>
        <v>0.60281349201055145</v>
      </c>
      <c r="M2957" s="19">
        <f t="shared" si="3764"/>
        <v>2.4112539680422061E-2</v>
      </c>
      <c r="N2957" s="19">
        <f t="shared" si="3765"/>
        <v>0.55639685312573905</v>
      </c>
      <c r="O2957" s="19">
        <f t="shared" si="3766"/>
        <v>2.2255874125029565E-2</v>
      </c>
      <c r="P2957" s="19">
        <f t="shared" si="3767"/>
        <v>4.6368413805451626E-2</v>
      </c>
      <c r="Q2957" s="19">
        <f t="shared" si="3768"/>
        <v>0.28935047616506471</v>
      </c>
      <c r="R2957" s="19">
        <f t="shared" si="3769"/>
        <v>0.21699477271903825</v>
      </c>
      <c r="S2957" s="19">
        <f t="shared" si="3770"/>
        <v>0.50634524888410293</v>
      </c>
      <c r="T2957" s="19">
        <f t="shared" si="3771"/>
        <v>2.0253809955364119E-2</v>
      </c>
      <c r="U2957" s="21">
        <f t="shared" si="3772"/>
        <v>1.1592103451362905</v>
      </c>
    </row>
    <row r="2958" spans="1:21" ht="16" hidden="1" thickBot="1" x14ac:dyDescent="0.25">
      <c r="A2958" s="14">
        <v>2018</v>
      </c>
      <c r="B2958" s="15" t="s">
        <v>56</v>
      </c>
      <c r="C2958" s="16" t="s">
        <v>57</v>
      </c>
      <c r="D2958" s="16" t="str">
        <f t="shared" si="3773"/>
        <v>2018_2018 Sample Plot # 03_C</v>
      </c>
      <c r="E2958" s="17">
        <v>1.56</v>
      </c>
      <c r="F2958" s="17">
        <f t="shared" si="3742"/>
        <v>0.91</v>
      </c>
      <c r="G2958" s="18">
        <v>91</v>
      </c>
      <c r="H2958" s="19">
        <f t="shared" si="3743"/>
        <v>0.31826861871419476</v>
      </c>
      <c r="I2958" s="20">
        <f t="shared" si="3744"/>
        <v>31.826861871419478</v>
      </c>
      <c r="J2958" s="20">
        <v>100</v>
      </c>
      <c r="K2958" s="19"/>
      <c r="L2958" s="19">
        <f>0.8069*E2958^2.5154</f>
        <v>2.4694789591466102</v>
      </c>
      <c r="M2958" s="19">
        <f>L2958*40/1000</f>
        <v>9.87791583658644E-2</v>
      </c>
      <c r="N2958" s="19">
        <f>0.6648*L2958^0.9437</f>
        <v>1.5602445018892417</v>
      </c>
      <c r="O2958" s="19">
        <f>N2958*40/1000</f>
        <v>6.2409780075569674E-2</v>
      </c>
      <c r="P2958" s="19">
        <f>M2958+O2958</f>
        <v>0.16118893844143406</v>
      </c>
      <c r="Q2958" s="19">
        <f>L2958*0.48</f>
        <v>1.1853499003903729</v>
      </c>
      <c r="R2958" s="19">
        <f>N2958*0.39</f>
        <v>0.60849535573680424</v>
      </c>
      <c r="S2958" s="19">
        <f>R2958+Q2958</f>
        <v>1.7938452561271772</v>
      </c>
      <c r="T2958" s="19">
        <f>S2958*40/1000</f>
        <v>7.1753810245087077E-2</v>
      </c>
      <c r="U2958" s="21">
        <f>(L2958+N2958)</f>
        <v>4.0297234610358519</v>
      </c>
    </row>
    <row r="2959" spans="1:21" ht="16" hidden="1" thickBot="1" x14ac:dyDescent="0.25">
      <c r="A2959" s="14">
        <v>2018</v>
      </c>
      <c r="B2959" s="15" t="s">
        <v>56</v>
      </c>
      <c r="C2959" s="16" t="s">
        <v>22</v>
      </c>
      <c r="D2959" s="16" t="str">
        <f t="shared" si="3773"/>
        <v>2018_2018 Sample Plot # 03_Avi</v>
      </c>
      <c r="E2959" s="17">
        <v>1.7</v>
      </c>
      <c r="F2959" s="17">
        <f t="shared" si="3742"/>
        <v>0.4</v>
      </c>
      <c r="G2959" s="18">
        <v>40</v>
      </c>
      <c r="H2959" s="19">
        <f t="shared" si="3743"/>
        <v>0.95480585614258429</v>
      </c>
      <c r="I2959" s="20">
        <f t="shared" si="3744"/>
        <v>95.48058561425843</v>
      </c>
      <c r="J2959" s="20">
        <v>300</v>
      </c>
      <c r="K2959" s="19">
        <f t="shared" ref="K2959:K2960" si="3774">2.14*(LOG(H2959,10))+0.2</f>
        <v>0.15701825839361488</v>
      </c>
      <c r="L2959" s="19">
        <f t="shared" ref="L2959:L2960" si="3775">10^K2959</f>
        <v>1.4355497847584109</v>
      </c>
      <c r="M2959" s="19">
        <f t="shared" ref="M2959:M2993" si="3776">L2959*40/1000</f>
        <v>5.7421991390336435E-2</v>
      </c>
      <c r="N2959" s="19">
        <f t="shared" ref="N2959:N2960" si="3777">0.923*L2959</f>
        <v>1.3250124513320134</v>
      </c>
      <c r="O2959" s="19">
        <f t="shared" ref="O2959:O2960" si="3778">N2959*40/1000</f>
        <v>5.300049805328054E-2</v>
      </c>
      <c r="P2959" s="19">
        <f t="shared" ref="P2959:P2960" si="3779">M2959+O2959</f>
        <v>0.11042248944361698</v>
      </c>
      <c r="Q2959" s="19">
        <f t="shared" ref="Q2959:Q2993" si="3780">L2959*0.48</f>
        <v>0.68906389668403722</v>
      </c>
      <c r="R2959" s="19">
        <f t="shared" ref="R2959:R2960" si="3781">N2959*0.39</f>
        <v>0.51675485601948523</v>
      </c>
      <c r="S2959" s="19">
        <f t="shared" ref="S2959:S2960" si="3782">R2959+Q2959</f>
        <v>1.2058187527035225</v>
      </c>
      <c r="T2959" s="19">
        <f t="shared" ref="T2959:T2960" si="3783">S2959*40/1000</f>
        <v>4.8232750108140897E-2</v>
      </c>
      <c r="U2959" s="21">
        <f t="shared" ref="U2959:U2993" si="3784">(L2959+N2959)</f>
        <v>2.7605622360904243</v>
      </c>
    </row>
    <row r="2960" spans="1:21" ht="16" hidden="1" thickBot="1" x14ac:dyDescent="0.25">
      <c r="A2960" s="14">
        <v>2018</v>
      </c>
      <c r="B2960" s="15" t="s">
        <v>56</v>
      </c>
      <c r="C2960" s="16" t="s">
        <v>22</v>
      </c>
      <c r="D2960" s="16" t="str">
        <f t="shared" si="3773"/>
        <v>2018_2018 Sample Plot # 03_Avi</v>
      </c>
      <c r="E2960" s="17">
        <v>3</v>
      </c>
      <c r="F2960" s="17">
        <f t="shared" si="3742"/>
        <v>1</v>
      </c>
      <c r="G2960" s="18">
        <v>100</v>
      </c>
      <c r="H2960" s="19">
        <f t="shared" si="3743"/>
        <v>1.7504774029280714</v>
      </c>
      <c r="I2960" s="20">
        <f t="shared" si="3744"/>
        <v>175.04774029280713</v>
      </c>
      <c r="J2960" s="20">
        <v>550</v>
      </c>
      <c r="K2960" s="19">
        <f t="shared" si="3774"/>
        <v>0.72035492881121921</v>
      </c>
      <c r="L2960" s="19">
        <f t="shared" si="3775"/>
        <v>5.2523653644376163</v>
      </c>
      <c r="M2960" s="19">
        <f t="shared" si="3776"/>
        <v>0.21009461457750464</v>
      </c>
      <c r="N2960" s="19">
        <f t="shared" si="3777"/>
        <v>4.8479332313759205</v>
      </c>
      <c r="O2960" s="19">
        <f t="shared" si="3778"/>
        <v>0.1939173292550368</v>
      </c>
      <c r="P2960" s="19">
        <f t="shared" si="3779"/>
        <v>0.40401194383254146</v>
      </c>
      <c r="Q2960" s="19">
        <f t="shared" si="3780"/>
        <v>2.5211353749300556</v>
      </c>
      <c r="R2960" s="19">
        <f t="shared" si="3781"/>
        <v>1.8906939602366091</v>
      </c>
      <c r="S2960" s="19">
        <f t="shared" si="3782"/>
        <v>4.4118293351666651</v>
      </c>
      <c r="T2960" s="19">
        <f t="shared" si="3783"/>
        <v>0.1764731734066666</v>
      </c>
      <c r="U2960" s="21">
        <f t="shared" si="3784"/>
        <v>10.100298595813538</v>
      </c>
    </row>
    <row r="2961" spans="1:21" ht="16" hidden="1" thickBot="1" x14ac:dyDescent="0.25">
      <c r="A2961" s="23">
        <v>2018</v>
      </c>
      <c r="B2961" s="24" t="s">
        <v>56</v>
      </c>
      <c r="C2961" s="25" t="s">
        <v>57</v>
      </c>
      <c r="D2961" s="25" t="str">
        <f t="shared" si="3773"/>
        <v>2018_2018 Sample Plot # 03_C</v>
      </c>
      <c r="E2961" s="26">
        <v>1.17</v>
      </c>
      <c r="F2961" s="26">
        <f t="shared" si="3742"/>
        <v>0.3</v>
      </c>
      <c r="G2961" s="27">
        <v>30</v>
      </c>
      <c r="H2961" s="28">
        <f t="shared" si="3743"/>
        <v>0.25461489497135587</v>
      </c>
      <c r="I2961" s="29">
        <f t="shared" si="3744"/>
        <v>25.461489497135585</v>
      </c>
      <c r="J2961" s="29">
        <v>80</v>
      </c>
      <c r="K2961" s="28"/>
      <c r="L2961" s="28">
        <f t="shared" ref="L2961:L2963" si="3785">0.8069*E2961^2.5154</f>
        <v>1.1976624462942433</v>
      </c>
      <c r="M2961" s="28">
        <f t="shared" si="3776"/>
        <v>4.7906497851769737E-2</v>
      </c>
      <c r="N2961" s="28">
        <f t="shared" ref="N2961:N2963" si="3786">0.6648*L2961^0.9437</f>
        <v>0.78816149575046635</v>
      </c>
      <c r="O2961" s="28">
        <f t="shared" si="3753"/>
        <v>3.1526459830018651E-2</v>
      </c>
      <c r="P2961" s="28">
        <f t="shared" si="3748"/>
        <v>7.9432957681788388E-2</v>
      </c>
      <c r="Q2961" s="28">
        <f t="shared" si="3780"/>
        <v>0.57487797422123676</v>
      </c>
      <c r="R2961" s="28">
        <f t="shared" si="3749"/>
        <v>0.30738298334268188</v>
      </c>
      <c r="S2961" s="28">
        <f t="shared" si="3750"/>
        <v>0.88226095756391865</v>
      </c>
      <c r="T2961" s="28">
        <f t="shared" si="3754"/>
        <v>3.5290438302556744E-2</v>
      </c>
      <c r="U2961" s="30">
        <f t="shared" si="3784"/>
        <v>1.9858239420447097</v>
      </c>
    </row>
    <row r="2962" spans="1:21" ht="16" hidden="1" thickBot="1" x14ac:dyDescent="0.25">
      <c r="A2962" s="6">
        <v>2018</v>
      </c>
      <c r="B2962" s="7" t="s">
        <v>58</v>
      </c>
      <c r="C2962" s="8" t="s">
        <v>57</v>
      </c>
      <c r="D2962" s="8" t="str">
        <f t="shared" si="3773"/>
        <v>2018_2018 Sample Plot # 04_C</v>
      </c>
      <c r="E2962" s="9">
        <v>1</v>
      </c>
      <c r="F2962" s="9">
        <f t="shared" si="3742"/>
        <v>1</v>
      </c>
      <c r="G2962" s="10">
        <v>100</v>
      </c>
      <c r="H2962" s="11">
        <f t="shared" si="3743"/>
        <v>0.28644175684277529</v>
      </c>
      <c r="I2962" s="12">
        <f t="shared" si="3744"/>
        <v>28.644175684277531</v>
      </c>
      <c r="J2962" s="12">
        <v>90</v>
      </c>
      <c r="K2962" s="11"/>
      <c r="L2962" s="11">
        <f t="shared" si="3785"/>
        <v>0.80689999999999995</v>
      </c>
      <c r="M2962" s="11">
        <f t="shared" si="3776"/>
        <v>3.2275999999999999E-2</v>
      </c>
      <c r="N2962" s="11">
        <f t="shared" si="3786"/>
        <v>0.54294617293378999</v>
      </c>
      <c r="O2962" s="11">
        <f t="shared" si="3753"/>
        <v>2.17178469173516E-2</v>
      </c>
      <c r="P2962" s="11">
        <f t="shared" si="3748"/>
        <v>5.3993846917351596E-2</v>
      </c>
      <c r="Q2962" s="11">
        <f t="shared" si="3780"/>
        <v>0.38731199999999999</v>
      </c>
      <c r="R2962" s="11">
        <f t="shared" si="3749"/>
        <v>0.2117490074441781</v>
      </c>
      <c r="S2962" s="11">
        <f t="shared" si="3750"/>
        <v>0.59906100744417812</v>
      </c>
      <c r="T2962" s="11">
        <f t="shared" si="3754"/>
        <v>2.3962440297767125E-2</v>
      </c>
      <c r="U2962" s="13">
        <f t="shared" si="3784"/>
        <v>1.3498461729337898</v>
      </c>
    </row>
    <row r="2963" spans="1:21" ht="16" hidden="1" thickBot="1" x14ac:dyDescent="0.25">
      <c r="A2963" s="14">
        <v>2018</v>
      </c>
      <c r="B2963" s="15" t="s">
        <v>58</v>
      </c>
      <c r="C2963" s="16" t="s">
        <v>57</v>
      </c>
      <c r="D2963" s="16" t="str">
        <f t="shared" si="3773"/>
        <v>2018_2018 Sample Plot # 04_C</v>
      </c>
      <c r="E2963" s="17">
        <v>1.3</v>
      </c>
      <c r="F2963" s="17">
        <f t="shared" si="3742"/>
        <v>0.8</v>
      </c>
      <c r="G2963" s="18">
        <v>80</v>
      </c>
      <c r="H2963" s="19">
        <f t="shared" si="3743"/>
        <v>0.38192234245703377</v>
      </c>
      <c r="I2963" s="20">
        <f t="shared" si="3744"/>
        <v>38.192234245703375</v>
      </c>
      <c r="J2963" s="20">
        <v>120</v>
      </c>
      <c r="K2963" s="19"/>
      <c r="L2963" s="19">
        <f t="shared" si="3785"/>
        <v>1.5611075490816118</v>
      </c>
      <c r="M2963" s="19">
        <f t="shared" si="3776"/>
        <v>6.2444301963264469E-2</v>
      </c>
      <c r="N2963" s="19">
        <f t="shared" si="3786"/>
        <v>1.0121236351825644</v>
      </c>
      <c r="O2963" s="19">
        <f t="shared" si="3753"/>
        <v>4.0484945407302575E-2</v>
      </c>
      <c r="P2963" s="19">
        <f t="shared" si="3748"/>
        <v>0.10292924737056705</v>
      </c>
      <c r="Q2963" s="19">
        <f t="shared" si="3780"/>
        <v>0.7493316235591736</v>
      </c>
      <c r="R2963" s="19">
        <f t="shared" si="3749"/>
        <v>0.39472821772120015</v>
      </c>
      <c r="S2963" s="19">
        <f t="shared" si="3750"/>
        <v>1.1440598412803737</v>
      </c>
      <c r="T2963" s="19">
        <f t="shared" si="3754"/>
        <v>4.5762393651214948E-2</v>
      </c>
      <c r="U2963" s="21">
        <f t="shared" si="3784"/>
        <v>2.5732311842641762</v>
      </c>
    </row>
    <row r="2964" spans="1:21" ht="16" hidden="1" thickBot="1" x14ac:dyDescent="0.25">
      <c r="A2964" s="14">
        <v>2018</v>
      </c>
      <c r="B2964" s="15" t="s">
        <v>58</v>
      </c>
      <c r="C2964" s="16" t="s">
        <v>22</v>
      </c>
      <c r="D2964" s="16" t="str">
        <f t="shared" si="3773"/>
        <v>2018_2018 Sample Plot # 04_Avi</v>
      </c>
      <c r="E2964" s="17">
        <v>1.3</v>
      </c>
      <c r="F2964" s="17">
        <f t="shared" ref="F2964:F3027" si="3787">G2964/100</f>
        <v>1.5</v>
      </c>
      <c r="G2964" s="18">
        <v>150</v>
      </c>
      <c r="H2964" s="19">
        <f t="shared" si="3743"/>
        <v>1.1457670273711011</v>
      </c>
      <c r="I2964" s="20">
        <f t="shared" ref="I2964:I3027" si="3788">J2964/3.142</f>
        <v>114.57670273711012</v>
      </c>
      <c r="J2964" s="20">
        <v>360</v>
      </c>
      <c r="K2964" s="19">
        <f t="shared" ref="K2964:K2967" si="3789">2.14*(LOG(H2964,10))+0.2</f>
        <v>0.32646612493553201</v>
      </c>
      <c r="L2964" s="19">
        <f t="shared" ref="L2964:L2967" si="3790">10^K2964</f>
        <v>2.1206359765694507</v>
      </c>
      <c r="M2964" s="19">
        <f t="shared" si="3776"/>
        <v>8.4825439062778035E-2</v>
      </c>
      <c r="N2964" s="19">
        <f t="shared" ref="N2964:N2967" si="3791">0.923*L2964</f>
        <v>1.9573470063736031</v>
      </c>
      <c r="O2964" s="19">
        <f t="shared" si="3753"/>
        <v>7.8293880254944132E-2</v>
      </c>
      <c r="P2964" s="19">
        <f t="shared" si="3748"/>
        <v>0.16311931931772217</v>
      </c>
      <c r="Q2964" s="19">
        <f t="shared" si="3780"/>
        <v>1.0179052687533363</v>
      </c>
      <c r="R2964" s="19">
        <f t="shared" si="3749"/>
        <v>0.76336533248570526</v>
      </c>
      <c r="S2964" s="19">
        <f t="shared" si="3750"/>
        <v>1.7812706012390416</v>
      </c>
      <c r="T2964" s="19">
        <f t="shared" si="3754"/>
        <v>7.1250824049561651E-2</v>
      </c>
      <c r="U2964" s="21">
        <f t="shared" si="3784"/>
        <v>4.0779829829430536</v>
      </c>
    </row>
    <row r="2965" spans="1:21" ht="16" hidden="1" thickBot="1" x14ac:dyDescent="0.25">
      <c r="A2965" s="14">
        <v>2018</v>
      </c>
      <c r="B2965" s="15" t="s">
        <v>58</v>
      </c>
      <c r="C2965" s="16" t="s">
        <v>22</v>
      </c>
      <c r="D2965" s="16" t="str">
        <f t="shared" si="3773"/>
        <v>2018_2018 Sample Plot # 04_Avi</v>
      </c>
      <c r="E2965" s="17">
        <v>1.4</v>
      </c>
      <c r="F2965" s="17">
        <f t="shared" si="3787"/>
        <v>1.5</v>
      </c>
      <c r="G2965" s="18">
        <v>150</v>
      </c>
      <c r="H2965" s="19">
        <f t="shared" si="3743"/>
        <v>1.1457670273711011</v>
      </c>
      <c r="I2965" s="20">
        <f t="shared" si="3788"/>
        <v>114.57670273711012</v>
      </c>
      <c r="J2965" s="20">
        <v>360</v>
      </c>
      <c r="K2965" s="19">
        <f t="shared" si="3789"/>
        <v>0.32646612493553201</v>
      </c>
      <c r="L2965" s="19">
        <f t="shared" si="3790"/>
        <v>2.1206359765694507</v>
      </c>
      <c r="M2965" s="19">
        <f t="shared" si="3776"/>
        <v>8.4825439062778035E-2</v>
      </c>
      <c r="N2965" s="19">
        <f t="shared" si="3791"/>
        <v>1.9573470063736031</v>
      </c>
      <c r="O2965" s="19">
        <f t="shared" si="3753"/>
        <v>7.8293880254944132E-2</v>
      </c>
      <c r="P2965" s="19">
        <f t="shared" si="3748"/>
        <v>0.16311931931772217</v>
      </c>
      <c r="Q2965" s="19">
        <f t="shared" si="3780"/>
        <v>1.0179052687533363</v>
      </c>
      <c r="R2965" s="19">
        <f t="shared" si="3749"/>
        <v>0.76336533248570526</v>
      </c>
      <c r="S2965" s="19">
        <f t="shared" si="3750"/>
        <v>1.7812706012390416</v>
      </c>
      <c r="T2965" s="19">
        <f t="shared" si="3754"/>
        <v>7.1250824049561651E-2</v>
      </c>
      <c r="U2965" s="21">
        <f t="shared" si="3784"/>
        <v>4.0779829829430536</v>
      </c>
    </row>
    <row r="2966" spans="1:21" ht="16" hidden="1" thickBot="1" x14ac:dyDescent="0.25">
      <c r="A2966" s="14">
        <v>2018</v>
      </c>
      <c r="B2966" s="15" t="s">
        <v>58</v>
      </c>
      <c r="C2966" s="16" t="s">
        <v>22</v>
      </c>
      <c r="D2966" s="16" t="str">
        <f t="shared" si="3773"/>
        <v>2018_2018 Sample Plot # 04_Avi</v>
      </c>
      <c r="E2966" s="17">
        <v>2.1</v>
      </c>
      <c r="F2966" s="17">
        <f t="shared" si="3787"/>
        <v>1.5</v>
      </c>
      <c r="G2966" s="18">
        <v>150</v>
      </c>
      <c r="H2966" s="19">
        <f t="shared" si="3743"/>
        <v>0.60471037555697005</v>
      </c>
      <c r="I2966" s="20">
        <f t="shared" si="3788"/>
        <v>60.471037555697009</v>
      </c>
      <c r="J2966" s="20">
        <v>190</v>
      </c>
      <c r="K2966" s="19">
        <f t="shared" si="3789"/>
        <v>-0.26748852066740869</v>
      </c>
      <c r="L2966" s="19">
        <f t="shared" si="3790"/>
        <v>0.54014639180105151</v>
      </c>
      <c r="M2966" s="19">
        <f t="shared" si="3776"/>
        <v>2.1605855672042061E-2</v>
      </c>
      <c r="N2966" s="19">
        <f t="shared" si="3791"/>
        <v>0.49855511963237054</v>
      </c>
      <c r="O2966" s="19">
        <f t="shared" si="3753"/>
        <v>1.994220478529482E-2</v>
      </c>
      <c r="P2966" s="19">
        <f t="shared" ref="P2966:P2967" si="3792">M2966+O2966</f>
        <v>4.1548060457336881E-2</v>
      </c>
      <c r="Q2966" s="19">
        <f t="shared" si="3780"/>
        <v>0.25927026806450471</v>
      </c>
      <c r="R2966" s="19">
        <f t="shared" ref="R2966:R2967" si="3793">N2966*0.39</f>
        <v>0.19443649665662452</v>
      </c>
      <c r="S2966" s="19">
        <f t="shared" ref="S2966:S2967" si="3794">R2966+Q2966</f>
        <v>0.45370676472112925</v>
      </c>
      <c r="T2966" s="19">
        <f t="shared" si="3754"/>
        <v>1.8148270588845172E-2</v>
      </c>
      <c r="U2966" s="21">
        <f t="shared" si="3784"/>
        <v>1.0387015114334219</v>
      </c>
    </row>
    <row r="2967" spans="1:21" ht="16" hidden="1" thickBot="1" x14ac:dyDescent="0.25">
      <c r="A2967" s="14">
        <v>2018</v>
      </c>
      <c r="B2967" s="15" t="s">
        <v>58</v>
      </c>
      <c r="C2967" s="16" t="s">
        <v>22</v>
      </c>
      <c r="D2967" s="16" t="str">
        <f t="shared" si="3773"/>
        <v>2018_2018 Sample Plot # 04_Avi</v>
      </c>
      <c r="E2967" s="17">
        <v>2</v>
      </c>
      <c r="F2967" s="17">
        <f t="shared" si="3787"/>
        <v>0.8</v>
      </c>
      <c r="G2967" s="18">
        <v>80</v>
      </c>
      <c r="H2967" s="19">
        <f t="shared" si="3743"/>
        <v>1.1139401654996817</v>
      </c>
      <c r="I2967" s="20">
        <f t="shared" si="3788"/>
        <v>111.39401654996817</v>
      </c>
      <c r="J2967" s="20">
        <v>350</v>
      </c>
      <c r="K2967" s="19">
        <f t="shared" si="3789"/>
        <v>0.30028438820312714</v>
      </c>
      <c r="L2967" s="19">
        <f t="shared" si="3790"/>
        <v>1.9965692965515676</v>
      </c>
      <c r="M2967" s="19">
        <f t="shared" si="3776"/>
        <v>7.9862771862062698E-2</v>
      </c>
      <c r="N2967" s="19">
        <f t="shared" si="3791"/>
        <v>1.8428334607170969</v>
      </c>
      <c r="O2967" s="19">
        <f t="shared" si="3753"/>
        <v>7.3713338428683869E-2</v>
      </c>
      <c r="P2967" s="19">
        <f t="shared" si="3792"/>
        <v>0.15357611029074658</v>
      </c>
      <c r="Q2967" s="19">
        <f t="shared" si="3780"/>
        <v>0.95835326234475238</v>
      </c>
      <c r="R2967" s="19">
        <f t="shared" si="3793"/>
        <v>0.71870504967966775</v>
      </c>
      <c r="S2967" s="19">
        <f t="shared" si="3794"/>
        <v>1.6770583120244202</v>
      </c>
      <c r="T2967" s="19">
        <f t="shared" si="3754"/>
        <v>6.7082332480976822E-2</v>
      </c>
      <c r="U2967" s="21">
        <f t="shared" si="3784"/>
        <v>3.8394027572686644</v>
      </c>
    </row>
    <row r="2968" spans="1:21" ht="16" hidden="1" thickBot="1" x14ac:dyDescent="0.25">
      <c r="A2968" s="14">
        <v>2018</v>
      </c>
      <c r="B2968" s="15" t="s">
        <v>58</v>
      </c>
      <c r="C2968" s="16" t="s">
        <v>57</v>
      </c>
      <c r="D2968" s="16" t="str">
        <f t="shared" si="3773"/>
        <v>2018_2018 Sample Plot # 04_C</v>
      </c>
      <c r="E2968" s="17">
        <v>1.26</v>
      </c>
      <c r="F2968" s="17">
        <f t="shared" si="3787"/>
        <v>0.4</v>
      </c>
      <c r="G2968" s="18">
        <v>40</v>
      </c>
      <c r="H2968" s="19">
        <f t="shared" si="3743"/>
        <v>0.31826861871419476</v>
      </c>
      <c r="I2968" s="20">
        <f t="shared" si="3788"/>
        <v>31.826861871419478</v>
      </c>
      <c r="J2968" s="20">
        <v>100</v>
      </c>
      <c r="K2968" s="19"/>
      <c r="L2968" s="19">
        <f>0.8069*E2968^2.5154</f>
        <v>1.4430845752537123</v>
      </c>
      <c r="M2968" s="19">
        <f>L2968*40/1000</f>
        <v>5.7723383010148489E-2</v>
      </c>
      <c r="N2968" s="19">
        <f>0.6648*L2968^0.9437</f>
        <v>0.93975504951779143</v>
      </c>
      <c r="O2968" s="19">
        <f>N2968*40/1000</f>
        <v>3.7590201980711654E-2</v>
      </c>
      <c r="P2968" s="19">
        <f>M2968+O2968</f>
        <v>9.5313584990860151E-2</v>
      </c>
      <c r="Q2968" s="19">
        <f>L2968*0.48</f>
        <v>0.6926805961217819</v>
      </c>
      <c r="R2968" s="19">
        <f>N2968*0.39</f>
        <v>0.3665044693119387</v>
      </c>
      <c r="S2968" s="19">
        <f>R2968+Q2968</f>
        <v>1.0591850654337205</v>
      </c>
      <c r="T2968" s="19">
        <f>S2968*40/1000</f>
        <v>4.2367402617348816E-2</v>
      </c>
      <c r="U2968" s="21">
        <f>(L2968+N2968)</f>
        <v>2.3828396247715036</v>
      </c>
    </row>
    <row r="2969" spans="1:21" ht="16" hidden="1" thickBot="1" x14ac:dyDescent="0.25">
      <c r="A2969" s="14">
        <v>2018</v>
      </c>
      <c r="B2969" s="15" t="s">
        <v>58</v>
      </c>
      <c r="C2969" s="16" t="s">
        <v>22</v>
      </c>
      <c r="D2969" s="16" t="str">
        <f t="shared" si="3773"/>
        <v>2018_2018 Sample Plot # 04_Avi</v>
      </c>
      <c r="E2969" s="17">
        <v>2.4</v>
      </c>
      <c r="F2969" s="17">
        <f t="shared" si="3787"/>
        <v>1</v>
      </c>
      <c r="G2969" s="18">
        <v>100</v>
      </c>
      <c r="H2969" s="19">
        <f t="shared" si="3743"/>
        <v>0.73201782304264795</v>
      </c>
      <c r="I2969" s="20">
        <f t="shared" si="3788"/>
        <v>73.201782304264796</v>
      </c>
      <c r="J2969" s="20">
        <v>230</v>
      </c>
      <c r="K2969" s="19">
        <f>2.14*(LOG(H2969,10))+0.2</f>
        <v>-8.9923657628813991E-2</v>
      </c>
      <c r="L2969" s="19">
        <f t="shared" ref="L2969" si="3795">10^K2969</f>
        <v>0.81297341197766604</v>
      </c>
      <c r="M2969" s="19">
        <f t="shared" ref="M2969" si="3796">L2969*40/1000</f>
        <v>3.2518936479106642E-2</v>
      </c>
      <c r="N2969" s="19">
        <f t="shared" ref="N2969" si="3797">0.923*L2969</f>
        <v>0.75037445925538582</v>
      </c>
      <c r="O2969" s="19">
        <f t="shared" ref="O2969" si="3798">N2969*40/1000</f>
        <v>3.0014978370215432E-2</v>
      </c>
      <c r="P2969" s="19">
        <f t="shared" ref="P2969" si="3799">M2969+O2969</f>
        <v>6.2533914849322081E-2</v>
      </c>
      <c r="Q2969" s="19">
        <f t="shared" ref="Q2969" si="3800">L2969*0.48</f>
        <v>0.3902272377492797</v>
      </c>
      <c r="R2969" s="19">
        <f t="shared" ref="R2969" si="3801">N2969*0.39</f>
        <v>0.29264603910960046</v>
      </c>
      <c r="S2969" s="19">
        <f t="shared" ref="S2969" si="3802">R2969+Q2969</f>
        <v>0.68287327685888011</v>
      </c>
      <c r="T2969" s="19">
        <f t="shared" ref="T2969" si="3803">S2969*40/1000</f>
        <v>2.7314931074355203E-2</v>
      </c>
      <c r="U2969" s="21">
        <f t="shared" ref="U2969" si="3804">(L2969+N2969)</f>
        <v>1.5633478712330517</v>
      </c>
    </row>
    <row r="2970" spans="1:21" ht="16" hidden="1" thickBot="1" x14ac:dyDescent="0.25">
      <c r="A2970" s="14">
        <v>2018</v>
      </c>
      <c r="B2970" s="15" t="s">
        <v>58</v>
      </c>
      <c r="C2970" s="16" t="s">
        <v>57</v>
      </c>
      <c r="D2970" s="16" t="str">
        <f t="shared" si="3773"/>
        <v>2018_2018 Sample Plot # 04_C</v>
      </c>
      <c r="E2970" s="17">
        <v>1.23</v>
      </c>
      <c r="F2970" s="17">
        <f t="shared" si="3787"/>
        <v>0.6</v>
      </c>
      <c r="G2970" s="18">
        <v>60</v>
      </c>
      <c r="H2970" s="19">
        <f t="shared" si="3743"/>
        <v>0.35009548058561429</v>
      </c>
      <c r="I2970" s="20">
        <f t="shared" si="3788"/>
        <v>35.009548058561428</v>
      </c>
      <c r="J2970" s="20">
        <v>110</v>
      </c>
      <c r="K2970" s="19"/>
      <c r="L2970" s="19">
        <f>0.8069*E2970^2.5154</f>
        <v>1.3582103411624296</v>
      </c>
      <c r="M2970" s="19">
        <f>L2970*40/1000</f>
        <v>5.4328413646497181E-2</v>
      </c>
      <c r="N2970" s="19">
        <f>0.6648*L2970^0.9437</f>
        <v>0.88750743420925904</v>
      </c>
      <c r="O2970" s="19">
        <f>N2970*40/1000</f>
        <v>3.5500297368370362E-2</v>
      </c>
      <c r="P2970" s="19">
        <f>M2970+O2970</f>
        <v>8.9828711014867543E-2</v>
      </c>
      <c r="Q2970" s="19">
        <f>L2970*0.48</f>
        <v>0.65194096375796617</v>
      </c>
      <c r="R2970" s="19">
        <f>N2970*0.39</f>
        <v>0.34612789934161103</v>
      </c>
      <c r="S2970" s="19">
        <f>R2970+Q2970</f>
        <v>0.99806886309957721</v>
      </c>
      <c r="T2970" s="19">
        <f>S2970*40/1000</f>
        <v>3.9922754523983091E-2</v>
      </c>
      <c r="U2970" s="21">
        <f>(L2970+N2970)</f>
        <v>2.2457177753716886</v>
      </c>
    </row>
    <row r="2971" spans="1:21" ht="16" hidden="1" thickBot="1" x14ac:dyDescent="0.25">
      <c r="A2971" s="14">
        <v>2018</v>
      </c>
      <c r="B2971" s="15" t="s">
        <v>58</v>
      </c>
      <c r="C2971" s="16" t="s">
        <v>22</v>
      </c>
      <c r="D2971" s="16" t="str">
        <f t="shared" si="3773"/>
        <v>2018_2018 Sample Plot # 04_Avi</v>
      </c>
      <c r="E2971" s="17">
        <v>2.9</v>
      </c>
      <c r="F2971" s="17">
        <f t="shared" si="3787"/>
        <v>0.5</v>
      </c>
      <c r="G2971" s="18">
        <v>50</v>
      </c>
      <c r="H2971" s="19">
        <f t="shared" ref="H2971:H3034" si="3805">I2971/100</f>
        <v>1.3685550604710377</v>
      </c>
      <c r="I2971" s="20">
        <f t="shared" si="3788"/>
        <v>136.85550604710377</v>
      </c>
      <c r="J2971" s="20">
        <v>430</v>
      </c>
      <c r="K2971" s="19">
        <f t="shared" ref="K2971:K2981" si="3806">2.14*(LOG(H2971,10))+0.2</f>
        <v>0.49160126823385264</v>
      </c>
      <c r="L2971" s="19">
        <f t="shared" ref="L2971:L2981" si="3807">10^K2971</f>
        <v>3.1017105571303882</v>
      </c>
      <c r="M2971" s="19">
        <f t="shared" ref="M2971:M2981" si="3808">L2971*40/1000</f>
        <v>0.12406842228521553</v>
      </c>
      <c r="N2971" s="19">
        <f t="shared" ref="N2971:N2981" si="3809">0.923*L2971</f>
        <v>2.8628788442313486</v>
      </c>
      <c r="O2971" s="19">
        <f t="shared" ref="O2971:O3002" si="3810">N2971*40/1000</f>
        <v>0.11451515376925395</v>
      </c>
      <c r="P2971" s="19">
        <f t="shared" ref="P2971:P3002" si="3811">M2971+O2971</f>
        <v>0.23858357605446948</v>
      </c>
      <c r="Q2971" s="19">
        <f t="shared" ref="Q2971:Q2981" si="3812">L2971*0.48</f>
        <v>1.4888210674225864</v>
      </c>
      <c r="R2971" s="19">
        <f t="shared" ref="R2971:R3002" si="3813">N2971*0.39</f>
        <v>1.1165227492502261</v>
      </c>
      <c r="S2971" s="19">
        <f t="shared" ref="S2971:S3002" si="3814">R2971+Q2971</f>
        <v>2.6053438166728125</v>
      </c>
      <c r="T2971" s="19">
        <f t="shared" ref="T2971:T3002" si="3815">S2971*40/1000</f>
        <v>0.1042137526669125</v>
      </c>
      <c r="U2971" s="21">
        <f t="shared" ref="U2971:U2981" si="3816">(L2971+N2971)</f>
        <v>5.9645894013617369</v>
      </c>
    </row>
    <row r="2972" spans="1:21" ht="16" hidden="1" thickBot="1" x14ac:dyDescent="0.25">
      <c r="A2972" s="14">
        <v>2018</v>
      </c>
      <c r="B2972" s="15" t="s">
        <v>58</v>
      </c>
      <c r="C2972" s="16" t="s">
        <v>22</v>
      </c>
      <c r="D2972" s="16" t="str">
        <f t="shared" si="3773"/>
        <v>2018_2018 Sample Plot # 04_Avi</v>
      </c>
      <c r="E2972" s="17">
        <v>2.2999999999999998</v>
      </c>
      <c r="F2972" s="17">
        <f t="shared" si="3787"/>
        <v>0.5</v>
      </c>
      <c r="G2972" s="18">
        <v>50</v>
      </c>
      <c r="H2972" s="19">
        <f t="shared" si="3805"/>
        <v>1.3685550604710377</v>
      </c>
      <c r="I2972" s="20">
        <f t="shared" si="3788"/>
        <v>136.85550604710377</v>
      </c>
      <c r="J2972" s="20">
        <v>430</v>
      </c>
      <c r="K2972" s="19">
        <f t="shared" si="3806"/>
        <v>0.49160126823385264</v>
      </c>
      <c r="L2972" s="19">
        <f t="shared" si="3807"/>
        <v>3.1017105571303882</v>
      </c>
      <c r="M2972" s="19">
        <f t="shared" si="3808"/>
        <v>0.12406842228521553</v>
      </c>
      <c r="N2972" s="19">
        <f t="shared" si="3809"/>
        <v>2.8628788442313486</v>
      </c>
      <c r="O2972" s="19">
        <f t="shared" si="3810"/>
        <v>0.11451515376925395</v>
      </c>
      <c r="P2972" s="19">
        <f t="shared" si="3811"/>
        <v>0.23858357605446948</v>
      </c>
      <c r="Q2972" s="19">
        <f t="shared" si="3812"/>
        <v>1.4888210674225864</v>
      </c>
      <c r="R2972" s="19">
        <f t="shared" si="3813"/>
        <v>1.1165227492502261</v>
      </c>
      <c r="S2972" s="19">
        <f t="shared" si="3814"/>
        <v>2.6053438166728125</v>
      </c>
      <c r="T2972" s="19">
        <f t="shared" si="3815"/>
        <v>0.1042137526669125</v>
      </c>
      <c r="U2972" s="21">
        <f t="shared" si="3816"/>
        <v>5.9645894013617369</v>
      </c>
    </row>
    <row r="2973" spans="1:21" ht="16" hidden="1" thickBot="1" x14ac:dyDescent="0.25">
      <c r="A2973" s="14">
        <v>2018</v>
      </c>
      <c r="B2973" s="15" t="s">
        <v>58</v>
      </c>
      <c r="C2973" s="16" t="s">
        <v>22</v>
      </c>
      <c r="D2973" s="16" t="str">
        <f t="shared" si="3773"/>
        <v>2018_2018 Sample Plot # 04_Avi</v>
      </c>
      <c r="E2973" s="17">
        <v>1.2</v>
      </c>
      <c r="F2973" s="17">
        <f t="shared" si="3787"/>
        <v>0.6</v>
      </c>
      <c r="G2973" s="18">
        <v>60</v>
      </c>
      <c r="H2973" s="19">
        <f t="shared" si="3805"/>
        <v>0.81190324633991084</v>
      </c>
      <c r="I2973" s="20">
        <f t="shared" si="3788"/>
        <v>81.190324633991082</v>
      </c>
      <c r="J2973" s="20">
        <v>255.1</v>
      </c>
      <c r="K2973" s="19">
        <f t="shared" si="3806"/>
        <v>6.3391547184879493E-3</v>
      </c>
      <c r="L2973" s="19">
        <f t="shared" si="3807"/>
        <v>1.0147034914406348</v>
      </c>
      <c r="M2973" s="19">
        <f t="shared" si="3808"/>
        <v>4.0588139657625394E-2</v>
      </c>
      <c r="N2973" s="19">
        <f t="shared" si="3809"/>
        <v>0.93657132259970588</v>
      </c>
      <c r="O2973" s="19">
        <f t="shared" si="3810"/>
        <v>3.7462852903988236E-2</v>
      </c>
      <c r="P2973" s="19">
        <f t="shared" si="3811"/>
        <v>7.805099256161363E-2</v>
      </c>
      <c r="Q2973" s="19">
        <f t="shared" si="3812"/>
        <v>0.48705767589150467</v>
      </c>
      <c r="R2973" s="19">
        <f t="shared" si="3813"/>
        <v>0.36526281581388531</v>
      </c>
      <c r="S2973" s="19">
        <f t="shared" si="3814"/>
        <v>0.85232049170538993</v>
      </c>
      <c r="T2973" s="19">
        <f t="shared" si="3815"/>
        <v>3.4092819668215597E-2</v>
      </c>
      <c r="U2973" s="21">
        <f t="shared" si="3816"/>
        <v>1.9512748140403406</v>
      </c>
    </row>
    <row r="2974" spans="1:21" ht="16" hidden="1" thickBot="1" x14ac:dyDescent="0.25">
      <c r="A2974" s="14">
        <v>2018</v>
      </c>
      <c r="B2974" s="15" t="s">
        <v>58</v>
      </c>
      <c r="C2974" s="16" t="s">
        <v>22</v>
      </c>
      <c r="D2974" s="16" t="str">
        <f t="shared" si="3773"/>
        <v>2018_2018 Sample Plot # 04_Avi</v>
      </c>
      <c r="E2974" s="17">
        <v>1.2</v>
      </c>
      <c r="F2974" s="17">
        <f t="shared" si="3787"/>
        <v>0.7</v>
      </c>
      <c r="G2974" s="18">
        <v>70</v>
      </c>
      <c r="H2974" s="19">
        <f t="shared" si="3805"/>
        <v>1.3405474220241884</v>
      </c>
      <c r="I2974" s="20">
        <f t="shared" si="3788"/>
        <v>134.05474220241885</v>
      </c>
      <c r="J2974" s="20">
        <v>421.2</v>
      </c>
      <c r="K2974" s="19">
        <f t="shared" si="3806"/>
        <v>0.472383869072318</v>
      </c>
      <c r="L2974" s="19">
        <f t="shared" si="3807"/>
        <v>2.9674531364084586</v>
      </c>
      <c r="M2974" s="19">
        <f t="shared" si="3808"/>
        <v>0.11869812545633834</v>
      </c>
      <c r="N2974" s="19">
        <f t="shared" si="3809"/>
        <v>2.7389592449050073</v>
      </c>
      <c r="O2974" s="19">
        <f t="shared" si="3810"/>
        <v>0.10955836979620029</v>
      </c>
      <c r="P2974" s="19">
        <f t="shared" si="3811"/>
        <v>0.22825649525253863</v>
      </c>
      <c r="Q2974" s="19">
        <f t="shared" si="3812"/>
        <v>1.4243775054760601</v>
      </c>
      <c r="R2974" s="19">
        <f t="shared" si="3813"/>
        <v>1.0681941055129529</v>
      </c>
      <c r="S2974" s="19">
        <f t="shared" si="3814"/>
        <v>2.492571610989013</v>
      </c>
      <c r="T2974" s="19">
        <f t="shared" si="3815"/>
        <v>9.9702864439560529E-2</v>
      </c>
      <c r="U2974" s="21">
        <f t="shared" si="3816"/>
        <v>5.7064123813134664</v>
      </c>
    </row>
    <row r="2975" spans="1:21" ht="16" hidden="1" thickBot="1" x14ac:dyDescent="0.25">
      <c r="A2975" s="14">
        <v>2018</v>
      </c>
      <c r="B2975" s="15" t="s">
        <v>58</v>
      </c>
      <c r="C2975" s="16" t="s">
        <v>22</v>
      </c>
      <c r="D2975" s="16" t="str">
        <f t="shared" si="3773"/>
        <v>2018_2018 Sample Plot # 04_Avi</v>
      </c>
      <c r="E2975" s="17">
        <v>1.3</v>
      </c>
      <c r="F2975" s="17">
        <f t="shared" si="3787"/>
        <v>0.55000000000000004</v>
      </c>
      <c r="G2975" s="18">
        <v>55</v>
      </c>
      <c r="H2975" s="19">
        <f t="shared" si="3805"/>
        <v>0.72883513685550616</v>
      </c>
      <c r="I2975" s="20">
        <f t="shared" si="3788"/>
        <v>72.883513685550611</v>
      </c>
      <c r="J2975" s="20">
        <v>229</v>
      </c>
      <c r="K2975" s="19">
        <f t="shared" si="3806"/>
        <v>-9.3973294499102245E-2</v>
      </c>
      <c r="L2975" s="19">
        <f t="shared" si="3807"/>
        <v>0.80542796680180151</v>
      </c>
      <c r="M2975" s="19">
        <f t="shared" si="3808"/>
        <v>3.2217118672072061E-2</v>
      </c>
      <c r="N2975" s="19">
        <f t="shared" si="3809"/>
        <v>0.74341001335806278</v>
      </c>
      <c r="O2975" s="19">
        <f t="shared" si="3810"/>
        <v>2.9736400534322513E-2</v>
      </c>
      <c r="P2975" s="19">
        <f t="shared" si="3811"/>
        <v>6.1953519206394574E-2</v>
      </c>
      <c r="Q2975" s="19">
        <f t="shared" si="3812"/>
        <v>0.3866054240648647</v>
      </c>
      <c r="R2975" s="19">
        <f t="shared" si="3813"/>
        <v>0.28992990520964451</v>
      </c>
      <c r="S2975" s="19">
        <f t="shared" si="3814"/>
        <v>0.67653532927450921</v>
      </c>
      <c r="T2975" s="19">
        <f t="shared" si="3815"/>
        <v>2.7061413170980368E-2</v>
      </c>
      <c r="U2975" s="21">
        <f t="shared" si="3816"/>
        <v>1.5488379801598642</v>
      </c>
    </row>
    <row r="2976" spans="1:21" ht="16" hidden="1" thickBot="1" x14ac:dyDescent="0.25">
      <c r="A2976" s="14">
        <v>2018</v>
      </c>
      <c r="B2976" s="15" t="s">
        <v>58</v>
      </c>
      <c r="C2976" s="16" t="s">
        <v>22</v>
      </c>
      <c r="D2976" s="16" t="str">
        <f t="shared" si="3773"/>
        <v>2018_2018 Sample Plot # 04_Avi</v>
      </c>
      <c r="E2976" s="17">
        <v>1.7</v>
      </c>
      <c r="F2976" s="17">
        <f t="shared" si="3787"/>
        <v>0.8</v>
      </c>
      <c r="G2976" s="18">
        <v>80</v>
      </c>
      <c r="H2976" s="19">
        <f t="shared" si="3805"/>
        <v>0.9579885423297263</v>
      </c>
      <c r="I2976" s="20">
        <f t="shared" si="3788"/>
        <v>95.79885423297263</v>
      </c>
      <c r="J2976" s="20">
        <v>301</v>
      </c>
      <c r="K2976" s="19">
        <f t="shared" si="3806"/>
        <v>0.16011107386436213</v>
      </c>
      <c r="L2976" s="19">
        <f t="shared" si="3807"/>
        <v>1.4458094993988351</v>
      </c>
      <c r="M2976" s="19">
        <f t="shared" si="3808"/>
        <v>5.7832379975953405E-2</v>
      </c>
      <c r="N2976" s="19">
        <f t="shared" si="3809"/>
        <v>1.3344821679451249</v>
      </c>
      <c r="O2976" s="19">
        <f t="shared" si="3810"/>
        <v>5.3379286717804994E-2</v>
      </c>
      <c r="P2976" s="19">
        <f t="shared" si="3811"/>
        <v>0.1112116666937584</v>
      </c>
      <c r="Q2976" s="19">
        <f t="shared" si="3812"/>
        <v>0.6939885597114408</v>
      </c>
      <c r="R2976" s="19">
        <f t="shared" si="3813"/>
        <v>0.52044804549859869</v>
      </c>
      <c r="S2976" s="19">
        <f t="shared" si="3814"/>
        <v>1.2144366052100395</v>
      </c>
      <c r="T2976" s="19">
        <f t="shared" si="3815"/>
        <v>4.8577464208401581E-2</v>
      </c>
      <c r="U2976" s="21">
        <f t="shared" si="3816"/>
        <v>2.7802916673439597</v>
      </c>
    </row>
    <row r="2977" spans="1:21" ht="16" hidden="1" thickBot="1" x14ac:dyDescent="0.25">
      <c r="A2977" s="14">
        <v>2018</v>
      </c>
      <c r="B2977" s="15" t="s">
        <v>58</v>
      </c>
      <c r="C2977" s="16" t="s">
        <v>22</v>
      </c>
      <c r="D2977" s="16" t="str">
        <f t="shared" si="3773"/>
        <v>2018_2018 Sample Plot # 04_Avi</v>
      </c>
      <c r="E2977" s="17">
        <v>1.2</v>
      </c>
      <c r="F2977" s="17">
        <f t="shared" si="3787"/>
        <v>0.75</v>
      </c>
      <c r="G2977" s="18">
        <v>75</v>
      </c>
      <c r="H2977" s="19">
        <f t="shared" si="3805"/>
        <v>0.63335455124124762</v>
      </c>
      <c r="I2977" s="20">
        <f t="shared" si="3788"/>
        <v>63.335455124124763</v>
      </c>
      <c r="J2977" s="20">
        <v>199</v>
      </c>
      <c r="K2977" s="19">
        <f t="shared" si="3806"/>
        <v>-0.22447564318969043</v>
      </c>
      <c r="L2977" s="19">
        <f t="shared" si="3807"/>
        <v>0.59638176614953864</v>
      </c>
      <c r="M2977" s="19">
        <f t="shared" si="3808"/>
        <v>2.3855270645981544E-2</v>
      </c>
      <c r="N2977" s="19">
        <f t="shared" si="3809"/>
        <v>0.55046037015602423</v>
      </c>
      <c r="O2977" s="19">
        <f t="shared" si="3810"/>
        <v>2.201841480624097E-2</v>
      </c>
      <c r="P2977" s="19">
        <f t="shared" si="3811"/>
        <v>4.5873685452222514E-2</v>
      </c>
      <c r="Q2977" s="19">
        <f t="shared" si="3812"/>
        <v>0.28626324775177853</v>
      </c>
      <c r="R2977" s="19">
        <f t="shared" si="3813"/>
        <v>0.21467954436084946</v>
      </c>
      <c r="S2977" s="19">
        <f t="shared" si="3814"/>
        <v>0.50094279211262793</v>
      </c>
      <c r="T2977" s="19">
        <f t="shared" si="3815"/>
        <v>2.0037711684505119E-2</v>
      </c>
      <c r="U2977" s="21">
        <f t="shared" si="3816"/>
        <v>1.1468421363055628</v>
      </c>
    </row>
    <row r="2978" spans="1:21" ht="16" hidden="1" thickBot="1" x14ac:dyDescent="0.25">
      <c r="A2978" s="14">
        <v>2018</v>
      </c>
      <c r="B2978" s="15" t="s">
        <v>58</v>
      </c>
      <c r="C2978" s="16" t="s">
        <v>22</v>
      </c>
      <c r="D2978" s="16" t="str">
        <f t="shared" si="3773"/>
        <v>2018_2018 Sample Plot # 04_Avi</v>
      </c>
      <c r="E2978" s="17">
        <v>1.8</v>
      </c>
      <c r="F2978" s="17">
        <f t="shared" si="3787"/>
        <v>0.65</v>
      </c>
      <c r="G2978" s="18">
        <v>65</v>
      </c>
      <c r="H2978" s="19">
        <f t="shared" si="3805"/>
        <v>0.87842138765117772</v>
      </c>
      <c r="I2978" s="20">
        <f t="shared" si="3788"/>
        <v>87.842138765117767</v>
      </c>
      <c r="J2978" s="20">
        <v>276</v>
      </c>
      <c r="K2978" s="19">
        <f t="shared" si="3806"/>
        <v>7.952420891310337E-2</v>
      </c>
      <c r="L2978" s="19">
        <f t="shared" si="3807"/>
        <v>1.2009480156930907</v>
      </c>
      <c r="M2978" s="19">
        <f t="shared" si="3808"/>
        <v>4.8037920627723628E-2</v>
      </c>
      <c r="N2978" s="19">
        <f t="shared" si="3809"/>
        <v>1.1084750184847227</v>
      </c>
      <c r="O2978" s="19">
        <f t="shared" si="3810"/>
        <v>4.4339000739388908E-2</v>
      </c>
      <c r="P2978" s="19">
        <f t="shared" si="3811"/>
        <v>9.2376921367112536E-2</v>
      </c>
      <c r="Q2978" s="19">
        <f t="shared" si="3812"/>
        <v>0.57645504753268351</v>
      </c>
      <c r="R2978" s="19">
        <f t="shared" si="3813"/>
        <v>0.43230525720904189</v>
      </c>
      <c r="S2978" s="19">
        <f t="shared" si="3814"/>
        <v>1.0087603047417253</v>
      </c>
      <c r="T2978" s="19">
        <f t="shared" si="3815"/>
        <v>4.0350412189669012E-2</v>
      </c>
      <c r="U2978" s="21">
        <f t="shared" si="3816"/>
        <v>2.3094230341778132</v>
      </c>
    </row>
    <row r="2979" spans="1:21" ht="16" hidden="1" thickBot="1" x14ac:dyDescent="0.25">
      <c r="A2979" s="14">
        <v>2018</v>
      </c>
      <c r="B2979" s="15" t="s">
        <v>58</v>
      </c>
      <c r="C2979" s="16" t="s">
        <v>22</v>
      </c>
      <c r="D2979" s="16" t="str">
        <f t="shared" si="3773"/>
        <v>2018_2018 Sample Plot # 04_Avi</v>
      </c>
      <c r="E2979" s="17">
        <v>4.0999999999999996</v>
      </c>
      <c r="F2979" s="17">
        <f t="shared" si="3787"/>
        <v>0.5</v>
      </c>
      <c r="G2979" s="18">
        <v>50</v>
      </c>
      <c r="H2979" s="19">
        <f t="shared" si="3805"/>
        <v>1.1139401654996817</v>
      </c>
      <c r="I2979" s="20">
        <f t="shared" si="3788"/>
        <v>111.39401654996817</v>
      </c>
      <c r="J2979" s="20">
        <v>350</v>
      </c>
      <c r="K2979" s="19">
        <f t="shared" si="3806"/>
        <v>0.30028438820312714</v>
      </c>
      <c r="L2979" s="19">
        <f t="shared" si="3807"/>
        <v>1.9965692965515676</v>
      </c>
      <c r="M2979" s="19">
        <f t="shared" si="3808"/>
        <v>7.9862771862062698E-2</v>
      </c>
      <c r="N2979" s="19">
        <f t="shared" si="3809"/>
        <v>1.8428334607170969</v>
      </c>
      <c r="O2979" s="19">
        <f t="shared" si="3810"/>
        <v>7.3713338428683869E-2</v>
      </c>
      <c r="P2979" s="19">
        <f t="shared" si="3811"/>
        <v>0.15357611029074658</v>
      </c>
      <c r="Q2979" s="19">
        <f t="shared" si="3812"/>
        <v>0.95835326234475238</v>
      </c>
      <c r="R2979" s="19">
        <f t="shared" si="3813"/>
        <v>0.71870504967966775</v>
      </c>
      <c r="S2979" s="19">
        <f t="shared" si="3814"/>
        <v>1.6770583120244202</v>
      </c>
      <c r="T2979" s="19">
        <f t="shared" si="3815"/>
        <v>6.7082332480976822E-2</v>
      </c>
      <c r="U2979" s="21">
        <f t="shared" si="3816"/>
        <v>3.8394027572686644</v>
      </c>
    </row>
    <row r="2980" spans="1:21" ht="16" hidden="1" thickBot="1" x14ac:dyDescent="0.25">
      <c r="A2980" s="14">
        <v>2018</v>
      </c>
      <c r="B2980" s="15" t="s">
        <v>58</v>
      </c>
      <c r="C2980" s="16" t="s">
        <v>22</v>
      </c>
      <c r="D2980" s="16" t="str">
        <f t="shared" si="3773"/>
        <v>2018_2018 Sample Plot # 04_Avi</v>
      </c>
      <c r="E2980" s="17">
        <v>3</v>
      </c>
      <c r="F2980" s="17">
        <f t="shared" si="3787"/>
        <v>0.5</v>
      </c>
      <c r="G2980" s="18">
        <v>50</v>
      </c>
      <c r="H2980" s="19">
        <f t="shared" si="3805"/>
        <v>1.1139401654996817</v>
      </c>
      <c r="I2980" s="20">
        <f t="shared" si="3788"/>
        <v>111.39401654996817</v>
      </c>
      <c r="J2980" s="20">
        <v>350</v>
      </c>
      <c r="K2980" s="19">
        <f t="shared" si="3806"/>
        <v>0.30028438820312714</v>
      </c>
      <c r="L2980" s="19">
        <f t="shared" si="3807"/>
        <v>1.9965692965515676</v>
      </c>
      <c r="M2980" s="19">
        <f t="shared" si="3808"/>
        <v>7.9862771862062698E-2</v>
      </c>
      <c r="N2980" s="19">
        <f t="shared" si="3809"/>
        <v>1.8428334607170969</v>
      </c>
      <c r="O2980" s="19">
        <f t="shared" si="3810"/>
        <v>7.3713338428683869E-2</v>
      </c>
      <c r="P2980" s="19">
        <f t="shared" si="3811"/>
        <v>0.15357611029074658</v>
      </c>
      <c r="Q2980" s="19">
        <f t="shared" si="3812"/>
        <v>0.95835326234475238</v>
      </c>
      <c r="R2980" s="19">
        <f t="shared" si="3813"/>
        <v>0.71870504967966775</v>
      </c>
      <c r="S2980" s="19">
        <f t="shared" si="3814"/>
        <v>1.6770583120244202</v>
      </c>
      <c r="T2980" s="19">
        <f t="shared" si="3815"/>
        <v>6.7082332480976822E-2</v>
      </c>
      <c r="U2980" s="21">
        <f t="shared" si="3816"/>
        <v>3.8394027572686644</v>
      </c>
    </row>
    <row r="2981" spans="1:21" ht="16" hidden="1" thickBot="1" x14ac:dyDescent="0.25">
      <c r="A2981" s="14">
        <v>2018</v>
      </c>
      <c r="B2981" s="15" t="s">
        <v>58</v>
      </c>
      <c r="C2981" s="16" t="s">
        <v>22</v>
      </c>
      <c r="D2981" s="16" t="str">
        <f t="shared" si="3773"/>
        <v>2018_2018 Sample Plot # 04_Avi</v>
      </c>
      <c r="E2981" s="17">
        <v>1.9</v>
      </c>
      <c r="F2981" s="17">
        <f t="shared" si="3787"/>
        <v>0.7</v>
      </c>
      <c r="G2981" s="18">
        <v>70</v>
      </c>
      <c r="H2981" s="19">
        <f t="shared" si="3805"/>
        <v>0.76384468491406754</v>
      </c>
      <c r="I2981" s="20">
        <f t="shared" si="3788"/>
        <v>76.38446849140675</v>
      </c>
      <c r="J2981" s="20">
        <v>240</v>
      </c>
      <c r="K2981" s="19">
        <f t="shared" si="3806"/>
        <v>-5.0369169443625683E-2</v>
      </c>
      <c r="L2981" s="19">
        <f t="shared" si="3807"/>
        <v>0.89049365747644271</v>
      </c>
      <c r="M2981" s="19">
        <f t="shared" si="3808"/>
        <v>3.561974629905771E-2</v>
      </c>
      <c r="N2981" s="19">
        <f t="shared" si="3809"/>
        <v>0.82192564585075667</v>
      </c>
      <c r="O2981" s="19">
        <f t="shared" si="3810"/>
        <v>3.2877025834030266E-2</v>
      </c>
      <c r="P2981" s="19">
        <f t="shared" si="3811"/>
        <v>6.8496772133087969E-2</v>
      </c>
      <c r="Q2981" s="19">
        <f t="shared" si="3812"/>
        <v>0.42743695558869249</v>
      </c>
      <c r="R2981" s="19">
        <f t="shared" si="3813"/>
        <v>0.32055100188179514</v>
      </c>
      <c r="S2981" s="19">
        <f t="shared" si="3814"/>
        <v>0.74798795747048763</v>
      </c>
      <c r="T2981" s="19">
        <f t="shared" si="3815"/>
        <v>2.9919518298819503E-2</v>
      </c>
      <c r="U2981" s="21">
        <f t="shared" si="3816"/>
        <v>1.7124193033271995</v>
      </c>
    </row>
    <row r="2982" spans="1:21" ht="16" hidden="1" thickBot="1" x14ac:dyDescent="0.25">
      <c r="A2982" s="14">
        <v>2018</v>
      </c>
      <c r="B2982" s="15" t="s">
        <v>58</v>
      </c>
      <c r="C2982" s="16" t="s">
        <v>57</v>
      </c>
      <c r="D2982" s="16" t="str">
        <f t="shared" si="3773"/>
        <v>2018_2018 Sample Plot # 04_C</v>
      </c>
      <c r="E2982" s="17">
        <v>1.1000000000000001</v>
      </c>
      <c r="F2982" s="17">
        <f t="shared" si="3787"/>
        <v>1</v>
      </c>
      <c r="G2982" s="18">
        <v>100</v>
      </c>
      <c r="H2982" s="19">
        <f t="shared" si="3805"/>
        <v>0.38192234245703377</v>
      </c>
      <c r="I2982" s="20">
        <f t="shared" si="3788"/>
        <v>38.192234245703375</v>
      </c>
      <c r="J2982" s="20">
        <v>120</v>
      </c>
      <c r="K2982" s="19"/>
      <c r="L2982" s="19">
        <f t="shared" ref="L2982:L2983" si="3817">0.8069*E2982^2.5154</f>
        <v>1.0255075821872108</v>
      </c>
      <c r="M2982" s="19">
        <f t="shared" si="3776"/>
        <v>4.102030328748843E-2</v>
      </c>
      <c r="N2982" s="19">
        <f t="shared" ref="N2982:N2983" si="3818">0.6648*L2982^0.9437</f>
        <v>0.68079134801697228</v>
      </c>
      <c r="O2982" s="19">
        <f t="shared" si="3810"/>
        <v>2.7231653920678892E-2</v>
      </c>
      <c r="P2982" s="19">
        <f t="shared" si="3811"/>
        <v>6.8251957208167319E-2</v>
      </c>
      <c r="Q2982" s="19">
        <f t="shared" si="3780"/>
        <v>0.49224363944986116</v>
      </c>
      <c r="R2982" s="19">
        <f t="shared" si="3813"/>
        <v>0.26550862572661921</v>
      </c>
      <c r="S2982" s="19">
        <f t="shared" si="3814"/>
        <v>0.75775226517648031</v>
      </c>
      <c r="T2982" s="19">
        <f t="shared" si="3815"/>
        <v>3.0310090607059213E-2</v>
      </c>
      <c r="U2982" s="21">
        <f t="shared" si="3784"/>
        <v>1.7062989302041831</v>
      </c>
    </row>
    <row r="2983" spans="1:21" ht="16" hidden="1" thickBot="1" x14ac:dyDescent="0.25">
      <c r="A2983" s="14">
        <v>2018</v>
      </c>
      <c r="B2983" s="15" t="s">
        <v>58</v>
      </c>
      <c r="C2983" s="16" t="s">
        <v>57</v>
      </c>
      <c r="D2983" s="16" t="str">
        <f t="shared" ref="D2983:D3014" si="3819">A2983&amp;"_"&amp;B2983&amp;"_"&amp;C2983</f>
        <v>2018_2018 Sample Plot # 04_C</v>
      </c>
      <c r="E2983" s="17">
        <v>1.21</v>
      </c>
      <c r="F2983" s="17">
        <f t="shared" si="3787"/>
        <v>1</v>
      </c>
      <c r="G2983" s="18">
        <v>100</v>
      </c>
      <c r="H2983" s="19">
        <f t="shared" si="3805"/>
        <v>0.41374920432845319</v>
      </c>
      <c r="I2983" s="20">
        <f t="shared" si="3788"/>
        <v>41.374920432845322</v>
      </c>
      <c r="J2983" s="20">
        <v>130</v>
      </c>
      <c r="K2983" s="19"/>
      <c r="L2983" s="19">
        <f t="shared" si="3817"/>
        <v>1.3033409358327657</v>
      </c>
      <c r="M2983" s="19">
        <f t="shared" si="3776"/>
        <v>5.2133637433310627E-2</v>
      </c>
      <c r="N2983" s="19">
        <f t="shared" si="3818"/>
        <v>0.85363316409504397</v>
      </c>
      <c r="O2983" s="19">
        <f t="shared" si="3810"/>
        <v>3.4145326563801759E-2</v>
      </c>
      <c r="P2983" s="19">
        <f t="shared" si="3811"/>
        <v>8.6278963997112379E-2</v>
      </c>
      <c r="Q2983" s="19">
        <f t="shared" si="3780"/>
        <v>0.62560364919972755</v>
      </c>
      <c r="R2983" s="19">
        <f t="shared" si="3813"/>
        <v>0.33291693399706718</v>
      </c>
      <c r="S2983" s="19">
        <f t="shared" si="3814"/>
        <v>0.95852058319679467</v>
      </c>
      <c r="T2983" s="19">
        <f t="shared" si="3815"/>
        <v>3.8340823327871788E-2</v>
      </c>
      <c r="U2983" s="21">
        <f t="shared" si="3784"/>
        <v>2.1569740999278095</v>
      </c>
    </row>
    <row r="2984" spans="1:21" ht="16" hidden="1" thickBot="1" x14ac:dyDescent="0.25">
      <c r="A2984" s="14">
        <v>2018</v>
      </c>
      <c r="B2984" s="15" t="s">
        <v>58</v>
      </c>
      <c r="C2984" s="16" t="s">
        <v>22</v>
      </c>
      <c r="D2984" s="16" t="str">
        <f t="shared" si="3819"/>
        <v>2018_2018 Sample Plot # 04_Avi</v>
      </c>
      <c r="E2984" s="17">
        <v>1.3</v>
      </c>
      <c r="F2984" s="17">
        <f t="shared" si="3787"/>
        <v>0.9</v>
      </c>
      <c r="G2984" s="18">
        <v>90</v>
      </c>
      <c r="H2984" s="19">
        <f t="shared" si="3805"/>
        <v>1.6868236791852322</v>
      </c>
      <c r="I2984" s="20">
        <f t="shared" si="3788"/>
        <v>168.68236791852323</v>
      </c>
      <c r="J2984" s="20">
        <v>530</v>
      </c>
      <c r="K2984" s="19">
        <f t="shared" ref="K2984:K2985" si="3820">2.14*(LOG(H2984,10))+0.2</f>
        <v>0.68592913423922586</v>
      </c>
      <c r="L2984" s="19">
        <f t="shared" ref="L2984:L2985" si="3821">10^K2984</f>
        <v>4.8520931994102181</v>
      </c>
      <c r="M2984" s="19">
        <f t="shared" si="3776"/>
        <v>0.19408372797640874</v>
      </c>
      <c r="N2984" s="19">
        <f t="shared" ref="N2984:N2985" si="3822">0.923*L2984</f>
        <v>4.4784820230556317</v>
      </c>
      <c r="O2984" s="19">
        <f t="shared" si="3810"/>
        <v>0.17913928092222528</v>
      </c>
      <c r="P2984" s="19">
        <f t="shared" si="3811"/>
        <v>0.37322300889863402</v>
      </c>
      <c r="Q2984" s="19">
        <f t="shared" si="3780"/>
        <v>2.3290047357169046</v>
      </c>
      <c r="R2984" s="19">
        <f t="shared" si="3813"/>
        <v>1.7466079889916963</v>
      </c>
      <c r="S2984" s="19">
        <f t="shared" si="3814"/>
        <v>4.0756127247086011</v>
      </c>
      <c r="T2984" s="19">
        <f t="shared" si="3815"/>
        <v>0.16302450898834406</v>
      </c>
      <c r="U2984" s="21">
        <f t="shared" si="3784"/>
        <v>9.3305752224658498</v>
      </c>
    </row>
    <row r="2985" spans="1:21" ht="16" hidden="1" thickBot="1" x14ac:dyDescent="0.25">
      <c r="A2985" s="14">
        <v>2018</v>
      </c>
      <c r="B2985" s="15" t="s">
        <v>58</v>
      </c>
      <c r="C2985" s="16" t="s">
        <v>22</v>
      </c>
      <c r="D2985" s="16" t="str">
        <f t="shared" si="3819"/>
        <v>2018_2018 Sample Plot # 04_Avi</v>
      </c>
      <c r="E2985" s="17">
        <v>1.3</v>
      </c>
      <c r="F2985" s="17">
        <f t="shared" si="3787"/>
        <v>0.9</v>
      </c>
      <c r="G2985" s="18">
        <v>90</v>
      </c>
      <c r="H2985" s="19">
        <f t="shared" si="3805"/>
        <v>1.6868236791852322</v>
      </c>
      <c r="I2985" s="20">
        <f t="shared" si="3788"/>
        <v>168.68236791852323</v>
      </c>
      <c r="J2985" s="20">
        <v>530</v>
      </c>
      <c r="K2985" s="19">
        <f t="shared" si="3820"/>
        <v>0.68592913423922586</v>
      </c>
      <c r="L2985" s="19">
        <f t="shared" si="3821"/>
        <v>4.8520931994102181</v>
      </c>
      <c r="M2985" s="19">
        <f t="shared" si="3776"/>
        <v>0.19408372797640874</v>
      </c>
      <c r="N2985" s="19">
        <f t="shared" si="3822"/>
        <v>4.4784820230556317</v>
      </c>
      <c r="O2985" s="19">
        <f t="shared" si="3810"/>
        <v>0.17913928092222528</v>
      </c>
      <c r="P2985" s="19">
        <f t="shared" si="3811"/>
        <v>0.37322300889863402</v>
      </c>
      <c r="Q2985" s="19">
        <f t="shared" si="3780"/>
        <v>2.3290047357169046</v>
      </c>
      <c r="R2985" s="19">
        <f t="shared" si="3813"/>
        <v>1.7466079889916963</v>
      </c>
      <c r="S2985" s="19">
        <f t="shared" si="3814"/>
        <v>4.0756127247086011</v>
      </c>
      <c r="T2985" s="19">
        <f t="shared" si="3815"/>
        <v>0.16302450898834406</v>
      </c>
      <c r="U2985" s="21">
        <f t="shared" si="3784"/>
        <v>9.3305752224658498</v>
      </c>
    </row>
    <row r="2986" spans="1:21" ht="16" hidden="1" thickBot="1" x14ac:dyDescent="0.25">
      <c r="A2986" s="14">
        <v>2018</v>
      </c>
      <c r="B2986" s="15" t="s">
        <v>58</v>
      </c>
      <c r="C2986" s="16" t="s">
        <v>57</v>
      </c>
      <c r="D2986" s="16" t="str">
        <f t="shared" si="3819"/>
        <v>2018_2018 Sample Plot # 04_C</v>
      </c>
      <c r="E2986" s="17">
        <v>1.43</v>
      </c>
      <c r="F2986" s="17">
        <f t="shared" si="3787"/>
        <v>1</v>
      </c>
      <c r="G2986" s="18">
        <v>100</v>
      </c>
      <c r="H2986" s="19">
        <f t="shared" si="3805"/>
        <v>0.38192234245703377</v>
      </c>
      <c r="I2986" s="20">
        <f t="shared" si="3788"/>
        <v>38.192234245703375</v>
      </c>
      <c r="J2986" s="20">
        <v>120</v>
      </c>
      <c r="K2986" s="19"/>
      <c r="L2986" s="19">
        <f t="shared" ref="L2986:L2987" si="3823">0.8069*E2986^2.5154</f>
        <v>1.9840471287555905</v>
      </c>
      <c r="M2986" s="19">
        <f t="shared" si="3776"/>
        <v>7.9361885150223632E-2</v>
      </c>
      <c r="N2986" s="19">
        <f t="shared" ref="N2986:N2987" si="3824">0.6648*L2986^0.9437</f>
        <v>1.2690853132503843</v>
      </c>
      <c r="O2986" s="19">
        <f t="shared" si="3810"/>
        <v>5.0763412530015373E-2</v>
      </c>
      <c r="P2986" s="19">
        <f t="shared" si="3811"/>
        <v>0.130125297680239</v>
      </c>
      <c r="Q2986" s="19">
        <f t="shared" si="3780"/>
        <v>0.95234262180268336</v>
      </c>
      <c r="R2986" s="19">
        <f t="shared" si="3813"/>
        <v>0.49494327216764988</v>
      </c>
      <c r="S2986" s="19">
        <f t="shared" si="3814"/>
        <v>1.4472858939703332</v>
      </c>
      <c r="T2986" s="19">
        <f t="shared" si="3815"/>
        <v>5.789143575881333E-2</v>
      </c>
      <c r="U2986" s="21">
        <f t="shared" si="3784"/>
        <v>3.2531324420059748</v>
      </c>
    </row>
    <row r="2987" spans="1:21" ht="16" hidden="1" thickBot="1" x14ac:dyDescent="0.25">
      <c r="A2987" s="14">
        <v>2018</v>
      </c>
      <c r="B2987" s="15" t="s">
        <v>58</v>
      </c>
      <c r="C2987" s="16" t="s">
        <v>59</v>
      </c>
      <c r="D2987" s="16" t="str">
        <f t="shared" si="3819"/>
        <v>2018_2018 Sample Plot # 04_Ag</v>
      </c>
      <c r="E2987" s="17">
        <v>1.56</v>
      </c>
      <c r="F2987" s="17">
        <f t="shared" si="3787"/>
        <v>1</v>
      </c>
      <c r="G2987" s="18">
        <v>100</v>
      </c>
      <c r="H2987" s="19">
        <f t="shared" si="3805"/>
        <v>0.92297899427116492</v>
      </c>
      <c r="I2987" s="20">
        <f t="shared" si="3788"/>
        <v>92.297899427116491</v>
      </c>
      <c r="J2987" s="20">
        <v>290</v>
      </c>
      <c r="K2987" s="19"/>
      <c r="L2987" s="19">
        <f t="shared" si="3823"/>
        <v>2.4694789591466102</v>
      </c>
      <c r="M2987" s="19">
        <f t="shared" si="3776"/>
        <v>9.87791583658644E-2</v>
      </c>
      <c r="N2987" s="19">
        <f t="shared" si="3824"/>
        <v>1.5602445018892417</v>
      </c>
      <c r="O2987" s="19">
        <f t="shared" si="3810"/>
        <v>6.2409780075569674E-2</v>
      </c>
      <c r="P2987" s="19">
        <f t="shared" si="3811"/>
        <v>0.16118893844143406</v>
      </c>
      <c r="Q2987" s="19">
        <f t="shared" si="3780"/>
        <v>1.1853499003903729</v>
      </c>
      <c r="R2987" s="19">
        <f t="shared" si="3813"/>
        <v>0.60849535573680424</v>
      </c>
      <c r="S2987" s="19">
        <f t="shared" si="3814"/>
        <v>1.7938452561271772</v>
      </c>
      <c r="T2987" s="19">
        <f t="shared" si="3815"/>
        <v>7.1753810245087077E-2</v>
      </c>
      <c r="U2987" s="21">
        <f t="shared" si="3784"/>
        <v>4.0297234610358519</v>
      </c>
    </row>
    <row r="2988" spans="1:21" ht="16" hidden="1" thickBot="1" x14ac:dyDescent="0.25">
      <c r="A2988" s="14">
        <v>2018</v>
      </c>
      <c r="B2988" s="15" t="s">
        <v>58</v>
      </c>
      <c r="C2988" s="16" t="s">
        <v>22</v>
      </c>
      <c r="D2988" s="16" t="str">
        <f t="shared" si="3819"/>
        <v>2018_2018 Sample Plot # 04_Avi</v>
      </c>
      <c r="E2988" s="17">
        <v>1.6</v>
      </c>
      <c r="F2988" s="17">
        <f t="shared" si="3787"/>
        <v>1.3</v>
      </c>
      <c r="G2988" s="18">
        <v>130</v>
      </c>
      <c r="H2988" s="19">
        <f t="shared" si="3805"/>
        <v>2.2278803309993633</v>
      </c>
      <c r="I2988" s="20">
        <f t="shared" si="3788"/>
        <v>222.78803309993634</v>
      </c>
      <c r="J2988" s="20">
        <v>700</v>
      </c>
      <c r="K2988" s="19">
        <f t="shared" ref="K2988:K2989" si="3825">2.14*(LOG(H2988,10))+0.2</f>
        <v>0.94448857892404692</v>
      </c>
      <c r="L2988" s="19">
        <f t="shared" ref="L2988:L2989" si="3826">10^K2988</f>
        <v>8.8001196882893549</v>
      </c>
      <c r="M2988" s="19">
        <f t="shared" si="3776"/>
        <v>0.35200478753157421</v>
      </c>
      <c r="N2988" s="19">
        <f t="shared" ref="N2988:N2989" si="3827">0.923*L2988</f>
        <v>8.1225104722910757</v>
      </c>
      <c r="O2988" s="19">
        <f t="shared" si="3810"/>
        <v>0.32490041889164301</v>
      </c>
      <c r="P2988" s="19">
        <f t="shared" si="3811"/>
        <v>0.67690520642321728</v>
      </c>
      <c r="Q2988" s="19">
        <f t="shared" si="3780"/>
        <v>4.2240574503788899</v>
      </c>
      <c r="R2988" s="19">
        <f t="shared" si="3813"/>
        <v>3.1677790841935196</v>
      </c>
      <c r="S2988" s="19">
        <f t="shared" si="3814"/>
        <v>7.3918365345724091</v>
      </c>
      <c r="T2988" s="19">
        <f t="shared" si="3815"/>
        <v>0.29567346138289635</v>
      </c>
      <c r="U2988" s="21">
        <f t="shared" si="3784"/>
        <v>16.922630160580432</v>
      </c>
    </row>
    <row r="2989" spans="1:21" ht="16" hidden="1" thickBot="1" x14ac:dyDescent="0.25">
      <c r="A2989" s="14">
        <v>2018</v>
      </c>
      <c r="B2989" s="15" t="s">
        <v>58</v>
      </c>
      <c r="C2989" s="16" t="s">
        <v>22</v>
      </c>
      <c r="D2989" s="16" t="str">
        <f t="shared" si="3819"/>
        <v>2018_2018 Sample Plot # 04_Avi</v>
      </c>
      <c r="E2989" s="17">
        <v>1.2</v>
      </c>
      <c r="F2989" s="17">
        <f t="shared" si="3787"/>
        <v>1.3</v>
      </c>
      <c r="G2989" s="18">
        <v>130</v>
      </c>
      <c r="H2989" s="19">
        <f t="shared" si="3805"/>
        <v>2.2278803309993633</v>
      </c>
      <c r="I2989" s="20">
        <f t="shared" si="3788"/>
        <v>222.78803309993634</v>
      </c>
      <c r="J2989" s="20">
        <v>700</v>
      </c>
      <c r="K2989" s="19">
        <f t="shared" si="3825"/>
        <v>0.94448857892404692</v>
      </c>
      <c r="L2989" s="19">
        <f t="shared" si="3826"/>
        <v>8.8001196882893549</v>
      </c>
      <c r="M2989" s="19">
        <f t="shared" si="3776"/>
        <v>0.35200478753157421</v>
      </c>
      <c r="N2989" s="19">
        <f t="shared" si="3827"/>
        <v>8.1225104722910757</v>
      </c>
      <c r="O2989" s="19">
        <f t="shared" si="3810"/>
        <v>0.32490041889164301</v>
      </c>
      <c r="P2989" s="19">
        <f t="shared" si="3811"/>
        <v>0.67690520642321728</v>
      </c>
      <c r="Q2989" s="19">
        <f t="shared" si="3780"/>
        <v>4.2240574503788899</v>
      </c>
      <c r="R2989" s="19">
        <f t="shared" si="3813"/>
        <v>3.1677790841935196</v>
      </c>
      <c r="S2989" s="19">
        <f t="shared" si="3814"/>
        <v>7.3918365345724091</v>
      </c>
      <c r="T2989" s="19">
        <f t="shared" si="3815"/>
        <v>0.29567346138289635</v>
      </c>
      <c r="U2989" s="21">
        <f t="shared" si="3784"/>
        <v>16.922630160580432</v>
      </c>
    </row>
    <row r="2990" spans="1:21" ht="16" hidden="1" thickBot="1" x14ac:dyDescent="0.25">
      <c r="A2990" s="14">
        <v>2018</v>
      </c>
      <c r="B2990" s="15" t="s">
        <v>58</v>
      </c>
      <c r="C2990" s="16" t="s">
        <v>57</v>
      </c>
      <c r="D2990" s="16" t="str">
        <f t="shared" si="3819"/>
        <v>2018_2018 Sample Plot # 04_C</v>
      </c>
      <c r="E2990" s="17">
        <v>1.73</v>
      </c>
      <c r="F2990" s="17">
        <f t="shared" si="3787"/>
        <v>0.7</v>
      </c>
      <c r="G2990" s="18">
        <v>70</v>
      </c>
      <c r="H2990" s="19">
        <f t="shared" si="3805"/>
        <v>0.41374920432845319</v>
      </c>
      <c r="I2990" s="20">
        <f t="shared" si="3788"/>
        <v>41.374920432845322</v>
      </c>
      <c r="J2990" s="20">
        <v>130</v>
      </c>
      <c r="K2990" s="19"/>
      <c r="L2990" s="19">
        <f t="shared" ref="L2990:L2991" si="3828">0.8069*E2990^2.5154</f>
        <v>3.2033241158302084</v>
      </c>
      <c r="M2990" s="19">
        <f t="shared" si="3776"/>
        <v>0.12813296463320833</v>
      </c>
      <c r="N2990" s="19">
        <f t="shared" ref="N2990:N2991" si="3829">0.6648*L2990^0.9437</f>
        <v>1.9944656652441259</v>
      </c>
      <c r="O2990" s="19">
        <f t="shared" si="3810"/>
        <v>7.9778626609765035E-2</v>
      </c>
      <c r="P2990" s="19">
        <f t="shared" si="3811"/>
        <v>0.20791159124297337</v>
      </c>
      <c r="Q2990" s="19">
        <f t="shared" si="3780"/>
        <v>1.5375955755985</v>
      </c>
      <c r="R2990" s="19">
        <f t="shared" si="3813"/>
        <v>0.77784160944520919</v>
      </c>
      <c r="S2990" s="19">
        <f t="shared" si="3814"/>
        <v>2.3154371850437094</v>
      </c>
      <c r="T2990" s="19">
        <f t="shared" si="3815"/>
        <v>9.2617487401748383E-2</v>
      </c>
      <c r="U2990" s="21">
        <f t="shared" si="3784"/>
        <v>5.1977897810743343</v>
      </c>
    </row>
    <row r="2991" spans="1:21" ht="16" hidden="1" thickBot="1" x14ac:dyDescent="0.25">
      <c r="A2991" s="14">
        <v>2018</v>
      </c>
      <c r="B2991" s="15" t="s">
        <v>58</v>
      </c>
      <c r="C2991" s="16" t="s">
        <v>57</v>
      </c>
      <c r="D2991" s="16" t="str">
        <f t="shared" si="3819"/>
        <v>2018_2018 Sample Plot # 04_C</v>
      </c>
      <c r="E2991" s="17">
        <v>1.63</v>
      </c>
      <c r="F2991" s="17">
        <f t="shared" si="3787"/>
        <v>0.7</v>
      </c>
      <c r="G2991" s="18">
        <v>70</v>
      </c>
      <c r="H2991" s="19">
        <f t="shared" si="3805"/>
        <v>0.41374920432845319</v>
      </c>
      <c r="I2991" s="20">
        <f t="shared" si="3788"/>
        <v>41.374920432845322</v>
      </c>
      <c r="J2991" s="20">
        <v>130</v>
      </c>
      <c r="K2991" s="19"/>
      <c r="L2991" s="19">
        <f t="shared" si="3828"/>
        <v>2.7577596667024609</v>
      </c>
      <c r="M2991" s="19">
        <f t="shared" si="3776"/>
        <v>0.11031038666809843</v>
      </c>
      <c r="N2991" s="19">
        <f t="shared" si="3829"/>
        <v>1.7315861367998053</v>
      </c>
      <c r="O2991" s="19">
        <f t="shared" si="3810"/>
        <v>6.9263445471992216E-2</v>
      </c>
      <c r="P2991" s="19">
        <f t="shared" si="3811"/>
        <v>0.17957383214009065</v>
      </c>
      <c r="Q2991" s="19">
        <f t="shared" si="3780"/>
        <v>1.3237246400171812</v>
      </c>
      <c r="R2991" s="19">
        <f t="shared" si="3813"/>
        <v>0.67531859335192412</v>
      </c>
      <c r="S2991" s="19">
        <f t="shared" si="3814"/>
        <v>1.9990432333691053</v>
      </c>
      <c r="T2991" s="19">
        <f t="shared" si="3815"/>
        <v>7.9961729334764212E-2</v>
      </c>
      <c r="U2991" s="21">
        <f t="shared" si="3784"/>
        <v>4.4893458035022658</v>
      </c>
    </row>
    <row r="2992" spans="1:21" ht="16" hidden="1" thickBot="1" x14ac:dyDescent="0.25">
      <c r="A2992" s="14">
        <v>2018</v>
      </c>
      <c r="B2992" s="15" t="s">
        <v>58</v>
      </c>
      <c r="C2992" s="16" t="s">
        <v>22</v>
      </c>
      <c r="D2992" s="16" t="str">
        <f t="shared" si="3819"/>
        <v>2018_2018 Sample Plot # 04_Avi</v>
      </c>
      <c r="E2992" s="17">
        <v>2.2999999999999998</v>
      </c>
      <c r="F2992" s="17">
        <f t="shared" si="3787"/>
        <v>0.5</v>
      </c>
      <c r="G2992" s="18">
        <v>50</v>
      </c>
      <c r="H2992" s="19">
        <f t="shared" si="3805"/>
        <v>1.4322087842138764</v>
      </c>
      <c r="I2992" s="20">
        <f t="shared" si="3788"/>
        <v>143.22087842138765</v>
      </c>
      <c r="J2992" s="20">
        <v>450</v>
      </c>
      <c r="K2992" s="19">
        <f t="shared" ref="K2992:K2993" si="3830">2.14*(LOG(H2992,10))+0.2</f>
        <v>0.5338535527727728</v>
      </c>
      <c r="L2992" s="19">
        <f t="shared" ref="L2992:L2993" si="3831">10^K2992</f>
        <v>3.4186414402347984</v>
      </c>
      <c r="M2992" s="19">
        <f t="shared" si="3776"/>
        <v>0.13674565760939195</v>
      </c>
      <c r="N2992" s="19">
        <f t="shared" ref="N2992:N2993" si="3832">0.923*L2992</f>
        <v>3.1554060493367193</v>
      </c>
      <c r="O2992" s="19">
        <f t="shared" si="3810"/>
        <v>0.12621624197346876</v>
      </c>
      <c r="P2992" s="19">
        <f t="shared" si="3811"/>
        <v>0.2629618995828607</v>
      </c>
      <c r="Q2992" s="19">
        <f t="shared" si="3780"/>
        <v>1.6409478913127031</v>
      </c>
      <c r="R2992" s="19">
        <f t="shared" si="3813"/>
        <v>1.2306083592413206</v>
      </c>
      <c r="S2992" s="19">
        <f t="shared" si="3814"/>
        <v>2.8715562505540237</v>
      </c>
      <c r="T2992" s="19">
        <f t="shared" si="3815"/>
        <v>0.11486225002216095</v>
      </c>
      <c r="U2992" s="21">
        <f t="shared" si="3784"/>
        <v>6.5740474895715177</v>
      </c>
    </row>
    <row r="2993" spans="1:21" ht="16" hidden="1" thickBot="1" x14ac:dyDescent="0.25">
      <c r="A2993" s="14">
        <v>2018</v>
      </c>
      <c r="B2993" s="15" t="s">
        <v>58</v>
      </c>
      <c r="C2993" s="16" t="s">
        <v>22</v>
      </c>
      <c r="D2993" s="16" t="str">
        <f t="shared" si="3819"/>
        <v>2018_2018 Sample Plot # 04_Avi</v>
      </c>
      <c r="E2993" s="17">
        <v>3.1</v>
      </c>
      <c r="F2993" s="17">
        <f t="shared" si="3787"/>
        <v>0.5</v>
      </c>
      <c r="G2993" s="18">
        <v>50</v>
      </c>
      <c r="H2993" s="19">
        <f t="shared" si="3805"/>
        <v>1.4322087842138764</v>
      </c>
      <c r="I2993" s="20">
        <f t="shared" si="3788"/>
        <v>143.22087842138765</v>
      </c>
      <c r="J2993" s="20">
        <v>450</v>
      </c>
      <c r="K2993" s="19">
        <f t="shared" si="3830"/>
        <v>0.5338535527727728</v>
      </c>
      <c r="L2993" s="19">
        <f t="shared" si="3831"/>
        <v>3.4186414402347984</v>
      </c>
      <c r="M2993" s="19">
        <f t="shared" si="3776"/>
        <v>0.13674565760939195</v>
      </c>
      <c r="N2993" s="19">
        <f t="shared" si="3832"/>
        <v>3.1554060493367193</v>
      </c>
      <c r="O2993" s="19">
        <f t="shared" si="3810"/>
        <v>0.12621624197346876</v>
      </c>
      <c r="P2993" s="19">
        <f t="shared" si="3811"/>
        <v>0.2629618995828607</v>
      </c>
      <c r="Q2993" s="19">
        <f t="shared" si="3780"/>
        <v>1.6409478913127031</v>
      </c>
      <c r="R2993" s="19">
        <f t="shared" si="3813"/>
        <v>1.2306083592413206</v>
      </c>
      <c r="S2993" s="19">
        <f t="shared" si="3814"/>
        <v>2.8715562505540237</v>
      </c>
      <c r="T2993" s="19">
        <f t="shared" si="3815"/>
        <v>0.11486225002216095</v>
      </c>
      <c r="U2993" s="21">
        <f t="shared" si="3784"/>
        <v>6.5740474895715177</v>
      </c>
    </row>
    <row r="2994" spans="1:21" ht="16" hidden="1" thickBot="1" x14ac:dyDescent="0.25">
      <c r="A2994" s="14">
        <v>2018</v>
      </c>
      <c r="B2994" s="15" t="s">
        <v>58</v>
      </c>
      <c r="C2994" s="16" t="s">
        <v>57</v>
      </c>
      <c r="D2994" s="16" t="str">
        <f t="shared" si="3819"/>
        <v>2018_2018 Sample Plot # 04_C</v>
      </c>
      <c r="E2994" s="17">
        <v>1.82</v>
      </c>
      <c r="F2994" s="17">
        <f t="shared" si="3787"/>
        <v>0.4</v>
      </c>
      <c r="G2994" s="18">
        <v>40</v>
      </c>
      <c r="H2994" s="19">
        <f t="shared" si="3805"/>
        <v>0.31826861871419476</v>
      </c>
      <c r="I2994" s="20">
        <f t="shared" si="3788"/>
        <v>31.826861871419478</v>
      </c>
      <c r="J2994" s="20">
        <v>100</v>
      </c>
      <c r="K2994" s="19"/>
      <c r="L2994" s="19">
        <f>0.8069*E2994^2.5154</f>
        <v>3.639177886239819</v>
      </c>
      <c r="M2994" s="19">
        <f>L2994*40/1000</f>
        <v>0.14556711544959275</v>
      </c>
      <c r="N2994" s="19">
        <f>0.6648*L2994^0.9437</f>
        <v>2.2496233474951466</v>
      </c>
      <c r="O2994" s="19">
        <f>N2994*40/1000</f>
        <v>8.9984933899805872E-2</v>
      </c>
      <c r="P2994" s="19">
        <f>M2994+O2994</f>
        <v>0.23555204934939861</v>
      </c>
      <c r="Q2994" s="19">
        <f>L2994*0.48</f>
        <v>1.7468053853951131</v>
      </c>
      <c r="R2994" s="19">
        <f>N2994*0.39</f>
        <v>0.87735310552310719</v>
      </c>
      <c r="S2994" s="19">
        <f>R2994+Q2994</f>
        <v>2.6241584909182203</v>
      </c>
      <c r="T2994" s="19">
        <f>S2994*40/1000</f>
        <v>0.1049663396367288</v>
      </c>
      <c r="U2994" s="21">
        <f>(L2994+N2994)</f>
        <v>5.8888012337349656</v>
      </c>
    </row>
    <row r="2995" spans="1:21" ht="16" hidden="1" thickBot="1" x14ac:dyDescent="0.25">
      <c r="A2995" s="14">
        <v>2018</v>
      </c>
      <c r="B2995" s="15" t="s">
        <v>58</v>
      </c>
      <c r="C2995" s="16" t="s">
        <v>22</v>
      </c>
      <c r="D2995" s="16" t="str">
        <f t="shared" si="3819"/>
        <v>2018_2018 Sample Plot # 04_Avi</v>
      </c>
      <c r="E2995" s="17">
        <v>2.7</v>
      </c>
      <c r="F2995" s="17">
        <f t="shared" si="3787"/>
        <v>0.5</v>
      </c>
      <c r="G2995" s="18">
        <v>50</v>
      </c>
      <c r="H2995" s="19">
        <f t="shared" si="3805"/>
        <v>1.1457670273711011</v>
      </c>
      <c r="I2995" s="20">
        <f t="shared" si="3788"/>
        <v>114.57670273711012</v>
      </c>
      <c r="J2995" s="20">
        <v>360</v>
      </c>
      <c r="K2995" s="19">
        <f t="shared" ref="K2995:K2996" si="3833">2.14*(LOG(H2995,10))+0.2</f>
        <v>0.32646612493553201</v>
      </c>
      <c r="L2995" s="19">
        <f t="shared" ref="L2995:L2996" si="3834">10^K2995</f>
        <v>2.1206359765694507</v>
      </c>
      <c r="M2995" s="19">
        <f t="shared" ref="M2995:M3050" si="3835">L2995*40/1000</f>
        <v>8.4825439062778035E-2</v>
      </c>
      <c r="N2995" s="19">
        <f t="shared" ref="N2995:N2996" si="3836">0.923*L2995</f>
        <v>1.9573470063736031</v>
      </c>
      <c r="O2995" s="19">
        <f t="shared" ref="O2995:O2996" si="3837">N2995*40/1000</f>
        <v>7.8293880254944132E-2</v>
      </c>
      <c r="P2995" s="19">
        <f t="shared" ref="P2995:P2996" si="3838">M2995+O2995</f>
        <v>0.16311931931772217</v>
      </c>
      <c r="Q2995" s="19">
        <f t="shared" ref="Q2995:Q3050" si="3839">L2995*0.48</f>
        <v>1.0179052687533363</v>
      </c>
      <c r="R2995" s="19">
        <f t="shared" ref="R2995:R2996" si="3840">N2995*0.39</f>
        <v>0.76336533248570526</v>
      </c>
      <c r="S2995" s="19">
        <f t="shared" ref="S2995:S2996" si="3841">R2995+Q2995</f>
        <v>1.7812706012390416</v>
      </c>
      <c r="T2995" s="19">
        <f t="shared" ref="T2995:T2996" si="3842">S2995*40/1000</f>
        <v>7.1250824049561651E-2</v>
      </c>
      <c r="U2995" s="21">
        <f t="shared" ref="U2995:U3050" si="3843">(L2995+N2995)</f>
        <v>4.0779829829430536</v>
      </c>
    </row>
    <row r="2996" spans="1:21" ht="16" hidden="1" thickBot="1" x14ac:dyDescent="0.25">
      <c r="A2996" s="14">
        <v>2018</v>
      </c>
      <c r="B2996" s="15" t="s">
        <v>58</v>
      </c>
      <c r="C2996" s="16" t="s">
        <v>22</v>
      </c>
      <c r="D2996" s="16" t="str">
        <f t="shared" si="3819"/>
        <v>2018_2018 Sample Plot # 04_Avi</v>
      </c>
      <c r="E2996" s="17">
        <v>1.6</v>
      </c>
      <c r="F2996" s="17">
        <f t="shared" si="3787"/>
        <v>1.4</v>
      </c>
      <c r="G2996" s="18">
        <v>140</v>
      </c>
      <c r="H2996" s="19">
        <f t="shared" si="3805"/>
        <v>1.0821133036282624</v>
      </c>
      <c r="I2996" s="20">
        <f t="shared" si="3788"/>
        <v>108.21133036282623</v>
      </c>
      <c r="J2996" s="20">
        <v>340</v>
      </c>
      <c r="K2996" s="19">
        <f t="shared" si="3833"/>
        <v>0.27334365576396341</v>
      </c>
      <c r="L2996" s="19">
        <f t="shared" si="3834"/>
        <v>1.8764787720893337</v>
      </c>
      <c r="M2996" s="19">
        <f t="shared" si="3835"/>
        <v>7.5059150883573358E-2</v>
      </c>
      <c r="N2996" s="19">
        <f t="shared" si="3836"/>
        <v>1.731989906638455</v>
      </c>
      <c r="O2996" s="19">
        <f t="shared" si="3837"/>
        <v>6.9279596265538201E-2</v>
      </c>
      <c r="P2996" s="19">
        <f t="shared" si="3838"/>
        <v>0.14433874714911155</v>
      </c>
      <c r="Q2996" s="19">
        <f t="shared" si="3839"/>
        <v>0.90070981060288013</v>
      </c>
      <c r="R2996" s="19">
        <f t="shared" si="3840"/>
        <v>0.67547606358899748</v>
      </c>
      <c r="S2996" s="19">
        <f t="shared" si="3841"/>
        <v>1.5761858741918777</v>
      </c>
      <c r="T2996" s="19">
        <f t="shared" si="3842"/>
        <v>6.3047434967675106E-2</v>
      </c>
      <c r="U2996" s="21">
        <f t="shared" si="3843"/>
        <v>3.6084686787277889</v>
      </c>
    </row>
    <row r="2997" spans="1:21" ht="16" hidden="1" thickBot="1" x14ac:dyDescent="0.25">
      <c r="A2997" s="14">
        <v>2018</v>
      </c>
      <c r="B2997" s="15" t="s">
        <v>58</v>
      </c>
      <c r="C2997" s="16" t="s">
        <v>57</v>
      </c>
      <c r="D2997" s="16" t="str">
        <f t="shared" si="3819"/>
        <v>2018_2018 Sample Plot # 04_C</v>
      </c>
      <c r="E2997" s="17">
        <v>1.62</v>
      </c>
      <c r="F2997" s="17">
        <f t="shared" si="3787"/>
        <v>0.5</v>
      </c>
      <c r="G2997" s="18">
        <v>50</v>
      </c>
      <c r="H2997" s="19">
        <f t="shared" si="3805"/>
        <v>0.38192234245703377</v>
      </c>
      <c r="I2997" s="20">
        <f t="shared" si="3788"/>
        <v>38.192234245703375</v>
      </c>
      <c r="J2997" s="20">
        <v>120</v>
      </c>
      <c r="K2997" s="19"/>
      <c r="L2997" s="19">
        <f t="shared" ref="L2997:L2998" si="3844">0.8069*E2997^2.5154</f>
        <v>2.7153998085571764</v>
      </c>
      <c r="M2997" s="19">
        <f t="shared" si="3835"/>
        <v>0.10861599234228705</v>
      </c>
      <c r="N2997" s="19">
        <f t="shared" ref="N2997:N2998" si="3845">0.6648*L2997^0.9437</f>
        <v>1.7064750849768124</v>
      </c>
      <c r="O2997" s="19">
        <f t="shared" si="3810"/>
        <v>6.8259003399072496E-2</v>
      </c>
      <c r="P2997" s="19">
        <f t="shared" si="3811"/>
        <v>0.17687499574135956</v>
      </c>
      <c r="Q2997" s="19">
        <f t="shared" si="3839"/>
        <v>1.3033919081074445</v>
      </c>
      <c r="R2997" s="19">
        <f t="shared" si="3813"/>
        <v>0.66552528314095682</v>
      </c>
      <c r="S2997" s="19">
        <f t="shared" si="3814"/>
        <v>1.9689171912484014</v>
      </c>
      <c r="T2997" s="19">
        <f t="shared" si="3815"/>
        <v>7.8756687649936055E-2</v>
      </c>
      <c r="U2997" s="21">
        <f t="shared" si="3843"/>
        <v>4.4218748935339889</v>
      </c>
    </row>
    <row r="2998" spans="1:21" ht="16" hidden="1" thickBot="1" x14ac:dyDescent="0.25">
      <c r="A2998" s="14">
        <v>2018</v>
      </c>
      <c r="B2998" s="15" t="s">
        <v>58</v>
      </c>
      <c r="C2998" s="16" t="s">
        <v>57</v>
      </c>
      <c r="D2998" s="16" t="str">
        <f t="shared" si="3819"/>
        <v>2018_2018 Sample Plot # 04_C</v>
      </c>
      <c r="E2998" s="17">
        <v>1.6</v>
      </c>
      <c r="F2998" s="17">
        <f t="shared" si="3787"/>
        <v>0.5</v>
      </c>
      <c r="G2998" s="18">
        <v>50</v>
      </c>
      <c r="H2998" s="19">
        <f t="shared" si="3805"/>
        <v>0.35009548058561429</v>
      </c>
      <c r="I2998" s="20">
        <f t="shared" si="3788"/>
        <v>35.009548058561428</v>
      </c>
      <c r="J2998" s="20">
        <v>110</v>
      </c>
      <c r="K2998" s="19"/>
      <c r="L2998" s="19">
        <f t="shared" si="3844"/>
        <v>2.6318620378975068</v>
      </c>
      <c r="M2998" s="19">
        <f t="shared" si="3835"/>
        <v>0.10527448151590027</v>
      </c>
      <c r="N2998" s="19">
        <f t="shared" si="3845"/>
        <v>1.6568886271626895</v>
      </c>
      <c r="O2998" s="19">
        <f t="shared" si="3810"/>
        <v>6.6275545086507584E-2</v>
      </c>
      <c r="P2998" s="19">
        <f t="shared" si="3811"/>
        <v>0.17155002660240787</v>
      </c>
      <c r="Q2998" s="19">
        <f t="shared" si="3839"/>
        <v>1.2632937781908031</v>
      </c>
      <c r="R2998" s="19">
        <f t="shared" si="3813"/>
        <v>0.64618656459344892</v>
      </c>
      <c r="S2998" s="19">
        <f t="shared" si="3814"/>
        <v>1.9094803427842519</v>
      </c>
      <c r="T2998" s="19">
        <f t="shared" si="3815"/>
        <v>7.6379213711370089E-2</v>
      </c>
      <c r="U2998" s="21">
        <f t="shared" si="3843"/>
        <v>4.2887506650601965</v>
      </c>
    </row>
    <row r="2999" spans="1:21" ht="16" hidden="1" thickBot="1" x14ac:dyDescent="0.25">
      <c r="A2999" s="14">
        <v>2018</v>
      </c>
      <c r="B2999" s="15" t="s">
        <v>58</v>
      </c>
      <c r="C2999" s="16" t="s">
        <v>22</v>
      </c>
      <c r="D2999" s="16" t="str">
        <f t="shared" si="3819"/>
        <v>2018_2018 Sample Plot # 04_Avi</v>
      </c>
      <c r="E2999" s="17">
        <v>2.9</v>
      </c>
      <c r="F2999" s="17">
        <f t="shared" si="3787"/>
        <v>0.9</v>
      </c>
      <c r="G2999" s="18">
        <v>90</v>
      </c>
      <c r="H2999" s="19">
        <f t="shared" si="3805"/>
        <v>1.0184595798854235</v>
      </c>
      <c r="I2999" s="20">
        <f t="shared" si="3788"/>
        <v>101.84595798854234</v>
      </c>
      <c r="J2999" s="20">
        <v>320</v>
      </c>
      <c r="K2999" s="19">
        <f>2.14*(LOG(H2999,10))+0.2</f>
        <v>0.21699972689813626</v>
      </c>
      <c r="L2999" s="19">
        <f t="shared" ref="L2999" si="3846">10^K2999</f>
        <v>1.6481613550949339</v>
      </c>
      <c r="M2999" s="19">
        <f t="shared" si="3835"/>
        <v>6.5926454203797363E-2</v>
      </c>
      <c r="N2999" s="19">
        <f t="shared" ref="N2999" si="3847">0.923*L2999</f>
        <v>1.5212529307526241</v>
      </c>
      <c r="O2999" s="19">
        <f t="shared" si="3810"/>
        <v>6.0850117230104965E-2</v>
      </c>
      <c r="P2999" s="19">
        <f t="shared" si="3811"/>
        <v>0.12677657143390234</v>
      </c>
      <c r="Q2999" s="19">
        <f t="shared" si="3839"/>
        <v>0.79111745044556825</v>
      </c>
      <c r="R2999" s="19">
        <f t="shared" si="3813"/>
        <v>0.59328864299352346</v>
      </c>
      <c r="S2999" s="19">
        <f t="shared" si="3814"/>
        <v>1.3844060934390918</v>
      </c>
      <c r="T2999" s="19">
        <f t="shared" si="3815"/>
        <v>5.5376243737563668E-2</v>
      </c>
      <c r="U2999" s="21">
        <f t="shared" si="3843"/>
        <v>3.1694142858475578</v>
      </c>
    </row>
    <row r="3000" spans="1:21" ht="16" hidden="1" thickBot="1" x14ac:dyDescent="0.25">
      <c r="A3000" s="14">
        <v>2018</v>
      </c>
      <c r="B3000" s="15" t="s">
        <v>58</v>
      </c>
      <c r="C3000" s="16" t="s">
        <v>57</v>
      </c>
      <c r="D3000" s="16" t="str">
        <f t="shared" si="3819"/>
        <v>2018_2018 Sample Plot # 04_C</v>
      </c>
      <c r="E3000" s="17">
        <v>1.76</v>
      </c>
      <c r="F3000" s="17">
        <f t="shared" si="3787"/>
        <v>0.3</v>
      </c>
      <c r="G3000" s="18">
        <v>30</v>
      </c>
      <c r="H3000" s="19">
        <f t="shared" si="3805"/>
        <v>0.25461489497135587</v>
      </c>
      <c r="I3000" s="20">
        <f t="shared" si="3788"/>
        <v>25.461489497135585</v>
      </c>
      <c r="J3000" s="20">
        <v>80</v>
      </c>
      <c r="K3000" s="19"/>
      <c r="L3000" s="19">
        <f t="shared" ref="L3000:L3001" si="3848">0.8069*E3000^2.5154</f>
        <v>3.3448933884429013</v>
      </c>
      <c r="M3000" s="19">
        <f t="shared" si="3835"/>
        <v>0.13379573553771604</v>
      </c>
      <c r="N3000" s="19">
        <f t="shared" ref="N3000:N3001" si="3849">0.6648*L3000^0.9437</f>
        <v>2.0775456172846658</v>
      </c>
      <c r="O3000" s="19">
        <f t="shared" si="3810"/>
        <v>8.3101824691386633E-2</v>
      </c>
      <c r="P3000" s="19">
        <f t="shared" si="3811"/>
        <v>0.21689756022910267</v>
      </c>
      <c r="Q3000" s="19">
        <f t="shared" si="3839"/>
        <v>1.6055488264525926</v>
      </c>
      <c r="R3000" s="19">
        <f t="shared" si="3813"/>
        <v>0.81024279074101968</v>
      </c>
      <c r="S3000" s="19">
        <f t="shared" si="3814"/>
        <v>2.4157916171936122</v>
      </c>
      <c r="T3000" s="19">
        <f t="shared" si="3815"/>
        <v>9.6631664687744492E-2</v>
      </c>
      <c r="U3000" s="21">
        <f t="shared" si="3843"/>
        <v>5.4224390057275667</v>
      </c>
    </row>
    <row r="3001" spans="1:21" ht="16" hidden="1" thickBot="1" x14ac:dyDescent="0.25">
      <c r="A3001" s="14">
        <v>2018</v>
      </c>
      <c r="B3001" s="15" t="s">
        <v>58</v>
      </c>
      <c r="C3001" s="16" t="s">
        <v>57</v>
      </c>
      <c r="D3001" s="16" t="str">
        <f t="shared" si="3819"/>
        <v>2018_2018 Sample Plot # 04_C</v>
      </c>
      <c r="E3001" s="17">
        <v>1.58</v>
      </c>
      <c r="F3001" s="17">
        <f t="shared" si="3787"/>
        <v>0.3</v>
      </c>
      <c r="G3001" s="18">
        <v>30</v>
      </c>
      <c r="H3001" s="19">
        <f t="shared" si="3805"/>
        <v>0.19096117122851688</v>
      </c>
      <c r="I3001" s="20">
        <f t="shared" si="3788"/>
        <v>19.096117122851687</v>
      </c>
      <c r="J3001" s="20">
        <v>60</v>
      </c>
      <c r="K3001" s="19"/>
      <c r="L3001" s="19">
        <f t="shared" si="3848"/>
        <v>2.5498917980018074</v>
      </c>
      <c r="M3001" s="19">
        <f t="shared" si="3835"/>
        <v>0.10199567192007229</v>
      </c>
      <c r="N3001" s="19">
        <f t="shared" si="3849"/>
        <v>1.6081464195296991</v>
      </c>
      <c r="O3001" s="19">
        <f t="shared" si="3810"/>
        <v>6.4325856781187962E-2</v>
      </c>
      <c r="P3001" s="19">
        <f t="shared" si="3811"/>
        <v>0.16632152870126027</v>
      </c>
      <c r="Q3001" s="19">
        <f t="shared" si="3839"/>
        <v>1.2239480630408675</v>
      </c>
      <c r="R3001" s="19">
        <f t="shared" si="3813"/>
        <v>0.62717710361658263</v>
      </c>
      <c r="S3001" s="19">
        <f t="shared" si="3814"/>
        <v>1.8511251666574502</v>
      </c>
      <c r="T3001" s="19">
        <f t="shared" si="3815"/>
        <v>7.4045006666298013E-2</v>
      </c>
      <c r="U3001" s="21">
        <f t="shared" si="3843"/>
        <v>4.1580382175315069</v>
      </c>
    </row>
    <row r="3002" spans="1:21" ht="16" hidden="1" thickBot="1" x14ac:dyDescent="0.25">
      <c r="A3002" s="14">
        <v>2018</v>
      </c>
      <c r="B3002" s="15" t="s">
        <v>58</v>
      </c>
      <c r="C3002" s="16" t="s">
        <v>22</v>
      </c>
      <c r="D3002" s="16" t="str">
        <f t="shared" si="3819"/>
        <v>2018_2018 Sample Plot # 04_Avi</v>
      </c>
      <c r="E3002" s="17">
        <v>2.7</v>
      </c>
      <c r="F3002" s="17">
        <f t="shared" si="3787"/>
        <v>1</v>
      </c>
      <c r="G3002" s="18">
        <v>100</v>
      </c>
      <c r="H3002" s="19">
        <f t="shared" si="3805"/>
        <v>0.95480585614258429</v>
      </c>
      <c r="I3002" s="20">
        <f t="shared" si="3788"/>
        <v>95.48058561425843</v>
      </c>
      <c r="J3002" s="20">
        <v>300</v>
      </c>
      <c r="K3002" s="19">
        <f>2.14*(LOG(H3002,10))+0.2</f>
        <v>0.15701825839361488</v>
      </c>
      <c r="L3002" s="19">
        <f t="shared" ref="L3002" si="3850">10^K3002</f>
        <v>1.4355497847584109</v>
      </c>
      <c r="M3002" s="19">
        <f t="shared" si="3835"/>
        <v>5.7421991390336435E-2</v>
      </c>
      <c r="N3002" s="19">
        <f t="shared" ref="N3002" si="3851">0.923*L3002</f>
        <v>1.3250124513320134</v>
      </c>
      <c r="O3002" s="19">
        <f t="shared" si="3810"/>
        <v>5.300049805328054E-2</v>
      </c>
      <c r="P3002" s="19">
        <f t="shared" si="3811"/>
        <v>0.11042248944361698</v>
      </c>
      <c r="Q3002" s="19">
        <f t="shared" si="3839"/>
        <v>0.68906389668403722</v>
      </c>
      <c r="R3002" s="19">
        <f t="shared" si="3813"/>
        <v>0.51675485601948523</v>
      </c>
      <c r="S3002" s="19">
        <f t="shared" si="3814"/>
        <v>1.2058187527035225</v>
      </c>
      <c r="T3002" s="19">
        <f t="shared" si="3815"/>
        <v>4.8232750108140897E-2</v>
      </c>
      <c r="U3002" s="21">
        <f t="shared" si="3843"/>
        <v>2.7605622360904243</v>
      </c>
    </row>
    <row r="3003" spans="1:21" ht="16" hidden="1" thickBot="1" x14ac:dyDescent="0.25">
      <c r="A3003" s="14">
        <v>2018</v>
      </c>
      <c r="B3003" s="15" t="s">
        <v>58</v>
      </c>
      <c r="C3003" s="16" t="s">
        <v>57</v>
      </c>
      <c r="D3003" s="16" t="str">
        <f t="shared" si="3819"/>
        <v>2018_2018 Sample Plot # 04_C</v>
      </c>
      <c r="E3003" s="17">
        <v>1.49</v>
      </c>
      <c r="F3003" s="17">
        <f t="shared" si="3787"/>
        <v>0.5</v>
      </c>
      <c r="G3003" s="18">
        <v>50</v>
      </c>
      <c r="H3003" s="19">
        <f t="shared" si="3805"/>
        <v>0.41374920432845319</v>
      </c>
      <c r="I3003" s="20">
        <f t="shared" si="3788"/>
        <v>41.374920432845322</v>
      </c>
      <c r="J3003" s="20">
        <v>130</v>
      </c>
      <c r="K3003" s="19"/>
      <c r="L3003" s="19">
        <f>0.8069*E3003^2.5154</f>
        <v>2.2001508319976808</v>
      </c>
      <c r="M3003" s="19">
        <f>L3003*40/1000</f>
        <v>8.8006033279907234E-2</v>
      </c>
      <c r="N3003" s="19">
        <f>0.6648*L3003^0.9437</f>
        <v>1.39914715134727</v>
      </c>
      <c r="O3003" s="19">
        <f>N3003*40/1000</f>
        <v>5.5965886053890801E-2</v>
      </c>
      <c r="P3003" s="19">
        <f>M3003+O3003</f>
        <v>0.14397191933379805</v>
      </c>
      <c r="Q3003" s="19">
        <f>L3003*0.48</f>
        <v>1.0560723993588867</v>
      </c>
      <c r="R3003" s="19">
        <f>N3003*0.39</f>
        <v>0.54566738902543532</v>
      </c>
      <c r="S3003" s="19">
        <f>R3003+Q3003</f>
        <v>1.6017397883843221</v>
      </c>
      <c r="T3003" s="19">
        <f>S3003*40/1000</f>
        <v>6.406959153537288E-2</v>
      </c>
      <c r="U3003" s="21">
        <f>(L3003+N3003)</f>
        <v>3.5992979833449508</v>
      </c>
    </row>
    <row r="3004" spans="1:21" ht="16" hidden="1" thickBot="1" x14ac:dyDescent="0.25">
      <c r="A3004" s="14">
        <v>2018</v>
      </c>
      <c r="B3004" s="15" t="s">
        <v>58</v>
      </c>
      <c r="C3004" s="16" t="s">
        <v>22</v>
      </c>
      <c r="D3004" s="16" t="str">
        <f t="shared" si="3819"/>
        <v>2018_2018 Sample Plot # 04_Avi</v>
      </c>
      <c r="E3004" s="17">
        <v>1.7</v>
      </c>
      <c r="F3004" s="17">
        <f t="shared" si="3787"/>
        <v>0.6</v>
      </c>
      <c r="G3004" s="18">
        <v>60</v>
      </c>
      <c r="H3004" s="19">
        <f t="shared" si="3805"/>
        <v>1.1139401654996817</v>
      </c>
      <c r="I3004" s="20">
        <f t="shared" si="3788"/>
        <v>111.39401654996817</v>
      </c>
      <c r="J3004" s="20">
        <v>350</v>
      </c>
      <c r="K3004" s="19">
        <f>2.14*(LOG(H3004,10))+0.2</f>
        <v>0.30028438820312714</v>
      </c>
      <c r="L3004" s="19">
        <f t="shared" ref="L3004" si="3852">10^K3004</f>
        <v>1.9965692965515676</v>
      </c>
      <c r="M3004" s="19">
        <f t="shared" ref="M3004" si="3853">L3004*40/1000</f>
        <v>7.9862771862062698E-2</v>
      </c>
      <c r="N3004" s="19">
        <f t="shared" ref="N3004" si="3854">0.923*L3004</f>
        <v>1.8428334607170969</v>
      </c>
      <c r="O3004" s="19">
        <f t="shared" ref="O3004" si="3855">N3004*40/1000</f>
        <v>7.3713338428683869E-2</v>
      </c>
      <c r="P3004" s="19">
        <f t="shared" ref="P3004" si="3856">M3004+O3004</f>
        <v>0.15357611029074658</v>
      </c>
      <c r="Q3004" s="19">
        <f t="shared" ref="Q3004" si="3857">L3004*0.48</f>
        <v>0.95835326234475238</v>
      </c>
      <c r="R3004" s="19">
        <f t="shared" ref="R3004" si="3858">N3004*0.39</f>
        <v>0.71870504967966775</v>
      </c>
      <c r="S3004" s="19">
        <f t="shared" ref="S3004" si="3859">R3004+Q3004</f>
        <v>1.6770583120244202</v>
      </c>
      <c r="T3004" s="19">
        <f t="shared" ref="T3004" si="3860">S3004*40/1000</f>
        <v>6.7082332480976822E-2</v>
      </c>
      <c r="U3004" s="21">
        <f t="shared" ref="U3004" si="3861">(L3004+N3004)</f>
        <v>3.8394027572686644</v>
      </c>
    </row>
    <row r="3005" spans="1:21" ht="16" hidden="1" thickBot="1" x14ac:dyDescent="0.25">
      <c r="A3005" s="23">
        <v>2018</v>
      </c>
      <c r="B3005" s="24" t="s">
        <v>58</v>
      </c>
      <c r="C3005" s="25" t="s">
        <v>57</v>
      </c>
      <c r="D3005" s="25" t="str">
        <f t="shared" si="3819"/>
        <v>2018_2018 Sample Plot # 04_C</v>
      </c>
      <c r="E3005" s="26">
        <v>1.64</v>
      </c>
      <c r="F3005" s="26">
        <f t="shared" si="3787"/>
        <v>0.5</v>
      </c>
      <c r="G3005" s="27">
        <v>50</v>
      </c>
      <c r="H3005" s="28">
        <f t="shared" si="3805"/>
        <v>0.28644175684277529</v>
      </c>
      <c r="I3005" s="29">
        <f t="shared" si="3788"/>
        <v>28.644175684277531</v>
      </c>
      <c r="J3005" s="29">
        <v>90</v>
      </c>
      <c r="K3005" s="28"/>
      <c r="L3005" s="28">
        <f>0.8069*E3005^2.5154</f>
        <v>2.8005151785246216</v>
      </c>
      <c r="M3005" s="28">
        <f>L3005*40/1000</f>
        <v>0.11202060714098487</v>
      </c>
      <c r="N3005" s="28">
        <f>0.6648*L3005^0.9437</f>
        <v>1.7569097222801053</v>
      </c>
      <c r="O3005" s="28">
        <f>N3005*40/1000</f>
        <v>7.0276388891204217E-2</v>
      </c>
      <c r="P3005" s="28">
        <f>M3005+O3005</f>
        <v>0.18229699603218907</v>
      </c>
      <c r="Q3005" s="28">
        <f>L3005*0.48</f>
        <v>1.3442472856918184</v>
      </c>
      <c r="R3005" s="28">
        <f>N3005*0.39</f>
        <v>0.68519479168924113</v>
      </c>
      <c r="S3005" s="28">
        <f>R3005+Q3005</f>
        <v>2.0294420773810593</v>
      </c>
      <c r="T3005" s="28">
        <f>S3005*40/1000</f>
        <v>8.117768309524237E-2</v>
      </c>
      <c r="U3005" s="30">
        <f>(L3005+N3005)</f>
        <v>4.557424900804727</v>
      </c>
    </row>
    <row r="3006" spans="1:21" ht="16" hidden="1" thickBot="1" x14ac:dyDescent="0.25">
      <c r="A3006" s="6">
        <v>2018</v>
      </c>
      <c r="B3006" s="7" t="s">
        <v>60</v>
      </c>
      <c r="C3006" s="8" t="s">
        <v>22</v>
      </c>
      <c r="D3006" s="8" t="str">
        <f t="shared" si="3819"/>
        <v>2018_2018 Sample Plot # 05_Avi</v>
      </c>
      <c r="E3006" s="9">
        <v>3.3</v>
      </c>
      <c r="F3006" s="9">
        <f t="shared" si="3787"/>
        <v>0.9</v>
      </c>
      <c r="G3006" s="10">
        <v>90</v>
      </c>
      <c r="H3006" s="11">
        <f t="shared" si="3805"/>
        <v>0.28644175684277529</v>
      </c>
      <c r="I3006" s="12">
        <f t="shared" si="3788"/>
        <v>28.644175684277531</v>
      </c>
      <c r="J3006" s="12">
        <v>90</v>
      </c>
      <c r="K3006" s="11">
        <f>2.14*(LOG(H3006,10))+0.2</f>
        <v>-0.9619422565063076</v>
      </c>
      <c r="L3006" s="11">
        <f t="shared" ref="L3006" si="3862">10^K3006</f>
        <v>0.10915854632481539</v>
      </c>
      <c r="M3006" s="11">
        <f t="shared" ref="M3006" si="3863">L3006*40/1000</f>
        <v>4.3663418529926151E-3</v>
      </c>
      <c r="N3006" s="11">
        <f t="shared" ref="N3006" si="3864">0.923*L3006</f>
        <v>0.10075333825780461</v>
      </c>
      <c r="O3006" s="11">
        <f t="shared" ref="O3006:O3050" si="3865">N3006*40/1000</f>
        <v>4.0301335303121848E-3</v>
      </c>
      <c r="P3006" s="11">
        <f t="shared" ref="P3006:P3050" si="3866">M3006+O3006</f>
        <v>8.3964753833047998E-3</v>
      </c>
      <c r="Q3006" s="11">
        <f t="shared" ref="Q3006" si="3867">L3006*0.48</f>
        <v>5.2396102235911388E-2</v>
      </c>
      <c r="R3006" s="11">
        <f t="shared" ref="R3006:R3050" si="3868">N3006*0.39</f>
        <v>3.9293801920543797E-2</v>
      </c>
      <c r="S3006" s="11">
        <f t="shared" ref="S3006:S3050" si="3869">R3006+Q3006</f>
        <v>9.1689904156455185E-2</v>
      </c>
      <c r="T3006" s="11">
        <f t="shared" ref="T3006:T3050" si="3870">S3006*40/1000</f>
        <v>3.6675961662582073E-3</v>
      </c>
      <c r="U3006" s="13">
        <f t="shared" ref="U3006" si="3871">(L3006+N3006)</f>
        <v>0.20991188458262</v>
      </c>
    </row>
    <row r="3007" spans="1:21" ht="16" hidden="1" thickBot="1" x14ac:dyDescent="0.25">
      <c r="A3007" s="14">
        <v>2018</v>
      </c>
      <c r="B3007" s="15" t="s">
        <v>60</v>
      </c>
      <c r="C3007" s="16" t="s">
        <v>57</v>
      </c>
      <c r="D3007" s="16" t="str">
        <f t="shared" si="3819"/>
        <v>2018_2018 Sample Plot # 05_C</v>
      </c>
      <c r="E3007" s="17">
        <v>2</v>
      </c>
      <c r="F3007" s="17">
        <f t="shared" si="3787"/>
        <v>0.7</v>
      </c>
      <c r="G3007" s="18">
        <v>70</v>
      </c>
      <c r="H3007" s="19">
        <f t="shared" si="3805"/>
        <v>0.50922978994271173</v>
      </c>
      <c r="I3007" s="20">
        <f t="shared" si="3788"/>
        <v>50.922978994271169</v>
      </c>
      <c r="J3007" s="20">
        <v>160</v>
      </c>
      <c r="K3007" s="19"/>
      <c r="L3007" s="19">
        <f t="shared" ref="L3007:L3008" si="3872">0.8069*E3007^2.5154</f>
        <v>4.6135004420486903</v>
      </c>
      <c r="M3007" s="19">
        <f t="shared" si="3835"/>
        <v>0.18454001768194761</v>
      </c>
      <c r="N3007" s="19">
        <f t="shared" ref="N3007:N3008" si="3873">0.6648*L3007^0.9437</f>
        <v>2.8140814050163083</v>
      </c>
      <c r="O3007" s="19">
        <f t="shared" si="3865"/>
        <v>0.11256325620065233</v>
      </c>
      <c r="P3007" s="19">
        <f t="shared" si="3866"/>
        <v>0.29710327388259994</v>
      </c>
      <c r="Q3007" s="19">
        <f t="shared" si="3839"/>
        <v>2.2144802121833713</v>
      </c>
      <c r="R3007" s="19">
        <f t="shared" si="3868"/>
        <v>1.0974917479563602</v>
      </c>
      <c r="S3007" s="19">
        <f t="shared" si="3869"/>
        <v>3.3119719601397315</v>
      </c>
      <c r="T3007" s="19">
        <f t="shared" si="3870"/>
        <v>0.13247887840558925</v>
      </c>
      <c r="U3007" s="21">
        <f t="shared" si="3843"/>
        <v>7.4275818470649986</v>
      </c>
    </row>
    <row r="3008" spans="1:21" ht="16" hidden="1" thickBot="1" x14ac:dyDescent="0.25">
      <c r="A3008" s="14">
        <v>2018</v>
      </c>
      <c r="B3008" s="15" t="s">
        <v>60</v>
      </c>
      <c r="C3008" s="16" t="s">
        <v>57</v>
      </c>
      <c r="D3008" s="16" t="str">
        <f t="shared" si="3819"/>
        <v>2018_2018 Sample Plot # 05_C</v>
      </c>
      <c r="E3008" s="17">
        <v>1.19</v>
      </c>
      <c r="F3008" s="17">
        <f t="shared" si="3787"/>
        <v>1</v>
      </c>
      <c r="G3008" s="18">
        <v>100</v>
      </c>
      <c r="H3008" s="19">
        <f t="shared" si="3805"/>
        <v>0.44557606619987267</v>
      </c>
      <c r="I3008" s="20">
        <f t="shared" si="3788"/>
        <v>44.557606619987268</v>
      </c>
      <c r="J3008" s="20">
        <v>140</v>
      </c>
      <c r="K3008" s="19"/>
      <c r="L3008" s="19">
        <f t="shared" si="3872"/>
        <v>1.2498288408397655</v>
      </c>
      <c r="M3008" s="19">
        <f t="shared" si="3835"/>
        <v>4.9993153633590623E-2</v>
      </c>
      <c r="N3008" s="19">
        <f t="shared" si="3873"/>
        <v>0.82051942574725345</v>
      </c>
      <c r="O3008" s="19">
        <f t="shared" si="3865"/>
        <v>3.2820777029890141E-2</v>
      </c>
      <c r="P3008" s="19">
        <f t="shared" si="3866"/>
        <v>8.2813930663480764E-2</v>
      </c>
      <c r="Q3008" s="19">
        <f t="shared" si="3839"/>
        <v>0.59991784360308742</v>
      </c>
      <c r="R3008" s="19">
        <f t="shared" si="3868"/>
        <v>0.32000257604142884</v>
      </c>
      <c r="S3008" s="19">
        <f t="shared" si="3869"/>
        <v>0.91992041964451632</v>
      </c>
      <c r="T3008" s="19">
        <f t="shared" si="3870"/>
        <v>3.6796816785780652E-2</v>
      </c>
      <c r="U3008" s="21">
        <f t="shared" si="3843"/>
        <v>2.0703482665870192</v>
      </c>
    </row>
    <row r="3009" spans="1:21" ht="16" hidden="1" thickBot="1" x14ac:dyDescent="0.25">
      <c r="A3009" s="14">
        <v>2018</v>
      </c>
      <c r="B3009" s="15" t="s">
        <v>60</v>
      </c>
      <c r="C3009" s="16" t="s">
        <v>22</v>
      </c>
      <c r="D3009" s="16" t="str">
        <f t="shared" si="3819"/>
        <v>2018_2018 Sample Plot # 05_Avi</v>
      </c>
      <c r="E3009" s="17">
        <v>3.1</v>
      </c>
      <c r="F3009" s="17">
        <f t="shared" si="3787"/>
        <v>1.2</v>
      </c>
      <c r="G3009" s="18">
        <v>120</v>
      </c>
      <c r="H3009" s="19">
        <f t="shared" si="3805"/>
        <v>1.4958625079567156</v>
      </c>
      <c r="I3009" s="20">
        <f t="shared" si="3788"/>
        <v>149.58625079567156</v>
      </c>
      <c r="J3009" s="20">
        <v>470</v>
      </c>
      <c r="K3009" s="19">
        <f t="shared" ref="K3009:K3012" si="3874">2.14*(LOG(H3009,10))+0.2</f>
        <v>0.57426818927597278</v>
      </c>
      <c r="L3009" s="19">
        <f t="shared" ref="L3009:L3012" si="3875">10^K3009</f>
        <v>3.7520463032057867</v>
      </c>
      <c r="M3009" s="19">
        <f t="shared" si="3835"/>
        <v>0.15008185212823147</v>
      </c>
      <c r="N3009" s="19">
        <f t="shared" ref="N3009:N3012" si="3876">0.923*L3009</f>
        <v>3.4631387378589413</v>
      </c>
      <c r="O3009" s="19">
        <f t="shared" si="3865"/>
        <v>0.13852554951435767</v>
      </c>
      <c r="P3009" s="19">
        <f t="shared" si="3866"/>
        <v>0.28860740164258913</v>
      </c>
      <c r="Q3009" s="19">
        <f t="shared" si="3839"/>
        <v>1.8009822255387775</v>
      </c>
      <c r="R3009" s="19">
        <f t="shared" si="3868"/>
        <v>1.3506241077649872</v>
      </c>
      <c r="S3009" s="19">
        <f t="shared" si="3869"/>
        <v>3.1516063333037647</v>
      </c>
      <c r="T3009" s="19">
        <f t="shared" si="3870"/>
        <v>0.12606425333215057</v>
      </c>
      <c r="U3009" s="21">
        <f t="shared" si="3843"/>
        <v>7.2151850410647285</v>
      </c>
    </row>
    <row r="3010" spans="1:21" ht="16" hidden="1" thickBot="1" x14ac:dyDescent="0.25">
      <c r="A3010" s="14">
        <v>2018</v>
      </c>
      <c r="B3010" s="15" t="s">
        <v>60</v>
      </c>
      <c r="C3010" s="16" t="s">
        <v>22</v>
      </c>
      <c r="D3010" s="16" t="str">
        <f t="shared" si="3819"/>
        <v>2018_2018 Sample Plot # 05_Avi</v>
      </c>
      <c r="E3010" s="17">
        <v>3.2</v>
      </c>
      <c r="F3010" s="17">
        <f t="shared" si="3787"/>
        <v>1.2</v>
      </c>
      <c r="G3010" s="18">
        <v>120</v>
      </c>
      <c r="H3010" s="19">
        <f t="shared" si="3805"/>
        <v>1.4958625079567156</v>
      </c>
      <c r="I3010" s="20">
        <f t="shared" si="3788"/>
        <v>149.58625079567156</v>
      </c>
      <c r="J3010" s="20">
        <v>470</v>
      </c>
      <c r="K3010" s="19">
        <f t="shared" si="3874"/>
        <v>0.57426818927597278</v>
      </c>
      <c r="L3010" s="19">
        <f t="shared" si="3875"/>
        <v>3.7520463032057867</v>
      </c>
      <c r="M3010" s="19">
        <f t="shared" si="3835"/>
        <v>0.15008185212823147</v>
      </c>
      <c r="N3010" s="19">
        <f t="shared" si="3876"/>
        <v>3.4631387378589413</v>
      </c>
      <c r="O3010" s="19">
        <f t="shared" si="3865"/>
        <v>0.13852554951435767</v>
      </c>
      <c r="P3010" s="19">
        <f t="shared" si="3866"/>
        <v>0.28860740164258913</v>
      </c>
      <c r="Q3010" s="19">
        <f t="shared" si="3839"/>
        <v>1.8009822255387775</v>
      </c>
      <c r="R3010" s="19">
        <f t="shared" si="3868"/>
        <v>1.3506241077649872</v>
      </c>
      <c r="S3010" s="19">
        <f t="shared" si="3869"/>
        <v>3.1516063333037647</v>
      </c>
      <c r="T3010" s="19">
        <f t="shared" si="3870"/>
        <v>0.12606425333215057</v>
      </c>
      <c r="U3010" s="21">
        <f t="shared" si="3843"/>
        <v>7.2151850410647285</v>
      </c>
    </row>
    <row r="3011" spans="1:21" ht="16" hidden="1" thickBot="1" x14ac:dyDescent="0.25">
      <c r="A3011" s="14">
        <v>2018</v>
      </c>
      <c r="B3011" s="15" t="s">
        <v>60</v>
      </c>
      <c r="C3011" s="16" t="s">
        <v>22</v>
      </c>
      <c r="D3011" s="16" t="str">
        <f t="shared" si="3819"/>
        <v>2018_2018 Sample Plot # 05_Avi</v>
      </c>
      <c r="E3011" s="17">
        <v>2.2000000000000002</v>
      </c>
      <c r="F3011" s="17">
        <f t="shared" si="3787"/>
        <v>1</v>
      </c>
      <c r="G3011" s="18">
        <v>100</v>
      </c>
      <c r="H3011" s="19">
        <f t="shared" si="3805"/>
        <v>1.8141311266709104</v>
      </c>
      <c r="I3011" s="20">
        <f t="shared" si="3788"/>
        <v>181.41311266709104</v>
      </c>
      <c r="J3011" s="20">
        <v>570</v>
      </c>
      <c r="K3011" s="19">
        <f t="shared" si="3874"/>
        <v>0.753550964432669</v>
      </c>
      <c r="L3011" s="19">
        <f t="shared" si="3875"/>
        <v>5.6695810012024648</v>
      </c>
      <c r="M3011" s="19">
        <f t="shared" si="3835"/>
        <v>0.22678324004809861</v>
      </c>
      <c r="N3011" s="19">
        <f t="shared" si="3876"/>
        <v>5.2330232641098755</v>
      </c>
      <c r="O3011" s="19">
        <f t="shared" si="3865"/>
        <v>0.20932093056439502</v>
      </c>
      <c r="P3011" s="19">
        <f t="shared" si="3866"/>
        <v>0.43610417061249362</v>
      </c>
      <c r="Q3011" s="19">
        <f t="shared" si="3839"/>
        <v>2.7213988805771829</v>
      </c>
      <c r="R3011" s="19">
        <f t="shared" si="3868"/>
        <v>2.0408790730028517</v>
      </c>
      <c r="S3011" s="19">
        <f t="shared" si="3869"/>
        <v>4.7622779535800346</v>
      </c>
      <c r="T3011" s="19">
        <f t="shared" si="3870"/>
        <v>0.19049111814320138</v>
      </c>
      <c r="U3011" s="21">
        <f t="shared" si="3843"/>
        <v>10.902604265312341</v>
      </c>
    </row>
    <row r="3012" spans="1:21" ht="16" hidden="1" thickBot="1" x14ac:dyDescent="0.25">
      <c r="A3012" s="14">
        <v>2018</v>
      </c>
      <c r="B3012" s="15" t="s">
        <v>60</v>
      </c>
      <c r="C3012" s="16" t="s">
        <v>22</v>
      </c>
      <c r="D3012" s="16" t="str">
        <f t="shared" si="3819"/>
        <v>2018_2018 Sample Plot # 05_Avi</v>
      </c>
      <c r="E3012" s="17">
        <v>2.4</v>
      </c>
      <c r="F3012" s="17">
        <f t="shared" si="3787"/>
        <v>1</v>
      </c>
      <c r="G3012" s="18">
        <v>100</v>
      </c>
      <c r="H3012" s="19">
        <f t="shared" si="3805"/>
        <v>1.8141311266709104</v>
      </c>
      <c r="I3012" s="20">
        <f t="shared" si="3788"/>
        <v>181.41311266709104</v>
      </c>
      <c r="J3012" s="20">
        <v>570</v>
      </c>
      <c r="K3012" s="19">
        <f t="shared" si="3874"/>
        <v>0.753550964432669</v>
      </c>
      <c r="L3012" s="19">
        <f t="shared" si="3875"/>
        <v>5.6695810012024648</v>
      </c>
      <c r="M3012" s="19">
        <f t="shared" si="3835"/>
        <v>0.22678324004809861</v>
      </c>
      <c r="N3012" s="19">
        <f t="shared" si="3876"/>
        <v>5.2330232641098755</v>
      </c>
      <c r="O3012" s="19">
        <f t="shared" si="3865"/>
        <v>0.20932093056439502</v>
      </c>
      <c r="P3012" s="19">
        <f t="shared" si="3866"/>
        <v>0.43610417061249362</v>
      </c>
      <c r="Q3012" s="19">
        <f t="shared" si="3839"/>
        <v>2.7213988805771829</v>
      </c>
      <c r="R3012" s="19">
        <f t="shared" si="3868"/>
        <v>2.0408790730028517</v>
      </c>
      <c r="S3012" s="19">
        <f t="shared" si="3869"/>
        <v>4.7622779535800346</v>
      </c>
      <c r="T3012" s="19">
        <f t="shared" si="3870"/>
        <v>0.19049111814320138</v>
      </c>
      <c r="U3012" s="21">
        <f t="shared" si="3843"/>
        <v>10.902604265312341</v>
      </c>
    </row>
    <row r="3013" spans="1:21" ht="16" hidden="1" thickBot="1" x14ac:dyDescent="0.25">
      <c r="A3013" s="14">
        <v>2018</v>
      </c>
      <c r="B3013" s="15" t="s">
        <v>60</v>
      </c>
      <c r="C3013" s="16" t="s">
        <v>57</v>
      </c>
      <c r="D3013" s="16" t="str">
        <f t="shared" si="3819"/>
        <v>2018_2018 Sample Plot # 05_C</v>
      </c>
      <c r="E3013" s="17">
        <v>1.34</v>
      </c>
      <c r="F3013" s="17">
        <f t="shared" si="3787"/>
        <v>0.65</v>
      </c>
      <c r="G3013" s="18">
        <v>65</v>
      </c>
      <c r="H3013" s="19">
        <f t="shared" si="3805"/>
        <v>0.46148949713558246</v>
      </c>
      <c r="I3013" s="20">
        <f t="shared" si="3788"/>
        <v>46.148949713558245</v>
      </c>
      <c r="J3013" s="20">
        <v>145</v>
      </c>
      <c r="K3013" s="19"/>
      <c r="L3013" s="19">
        <f t="shared" ref="L3013:L3014" si="3877">0.8069*E3013^2.5154</f>
        <v>1.6847641991163447</v>
      </c>
      <c r="M3013" s="19">
        <f t="shared" si="3835"/>
        <v>6.7390567964653786E-2</v>
      </c>
      <c r="N3013" s="19">
        <f t="shared" ref="N3013:N3014" si="3878">0.6648*L3013^0.9437</f>
        <v>1.0876169902009059</v>
      </c>
      <c r="O3013" s="19">
        <f t="shared" si="3865"/>
        <v>4.3504679608036237E-2</v>
      </c>
      <c r="P3013" s="19">
        <f t="shared" si="3866"/>
        <v>0.11089524757269002</v>
      </c>
      <c r="Q3013" s="19">
        <f t="shared" si="3839"/>
        <v>0.80868681557584543</v>
      </c>
      <c r="R3013" s="19">
        <f t="shared" si="3868"/>
        <v>0.42417062617835327</v>
      </c>
      <c r="S3013" s="19">
        <f t="shared" si="3869"/>
        <v>1.2328574417541986</v>
      </c>
      <c r="T3013" s="19">
        <f t="shared" si="3870"/>
        <v>4.9314297670167949E-2</v>
      </c>
      <c r="U3013" s="21">
        <f t="shared" si="3843"/>
        <v>2.7723811893172505</v>
      </c>
    </row>
    <row r="3014" spans="1:21" ht="16" hidden="1" thickBot="1" x14ac:dyDescent="0.25">
      <c r="A3014" s="14">
        <v>2018</v>
      </c>
      <c r="B3014" s="15" t="s">
        <v>60</v>
      </c>
      <c r="C3014" s="16" t="s">
        <v>57</v>
      </c>
      <c r="D3014" s="16" t="str">
        <f t="shared" si="3819"/>
        <v>2018_2018 Sample Plot # 05_C</v>
      </c>
      <c r="E3014" s="17">
        <v>1.41</v>
      </c>
      <c r="F3014" s="17">
        <f t="shared" si="3787"/>
        <v>1</v>
      </c>
      <c r="G3014" s="18">
        <v>100</v>
      </c>
      <c r="H3014" s="19">
        <f t="shared" si="3805"/>
        <v>0.44557606619987267</v>
      </c>
      <c r="I3014" s="20">
        <f t="shared" si="3788"/>
        <v>44.557606619987268</v>
      </c>
      <c r="J3014" s="20">
        <v>140</v>
      </c>
      <c r="K3014" s="19"/>
      <c r="L3014" s="19">
        <f t="shared" si="3877"/>
        <v>1.9149854185992281</v>
      </c>
      <c r="M3014" s="19">
        <f t="shared" si="3835"/>
        <v>7.6599416743969126E-2</v>
      </c>
      <c r="N3014" s="19">
        <f t="shared" si="3878"/>
        <v>1.2273560456468149</v>
      </c>
      <c r="O3014" s="19">
        <f t="shared" si="3865"/>
        <v>4.9094241825872596E-2</v>
      </c>
      <c r="P3014" s="19">
        <f t="shared" si="3866"/>
        <v>0.12569365856984172</v>
      </c>
      <c r="Q3014" s="19">
        <f t="shared" si="3839"/>
        <v>0.91919300092762946</v>
      </c>
      <c r="R3014" s="19">
        <f t="shared" si="3868"/>
        <v>0.47866885780225782</v>
      </c>
      <c r="S3014" s="19">
        <f t="shared" si="3869"/>
        <v>1.3978618587298872</v>
      </c>
      <c r="T3014" s="19">
        <f t="shared" si="3870"/>
        <v>5.5914474349195484E-2</v>
      </c>
      <c r="U3014" s="21">
        <f t="shared" si="3843"/>
        <v>3.142341464246043</v>
      </c>
    </row>
    <row r="3015" spans="1:21" ht="16" hidden="1" thickBot="1" x14ac:dyDescent="0.25">
      <c r="A3015" s="14">
        <v>2018</v>
      </c>
      <c r="B3015" s="15" t="s">
        <v>60</v>
      </c>
      <c r="C3015" s="16" t="s">
        <v>22</v>
      </c>
      <c r="D3015" s="16" t="str">
        <f t="shared" ref="D3015:D3046" si="3879">A3015&amp;"_"&amp;B3015&amp;"_"&amp;C3015</f>
        <v>2018_2018 Sample Plot # 05_Avi</v>
      </c>
      <c r="E3015" s="17">
        <v>3.8</v>
      </c>
      <c r="F3015" s="17">
        <f t="shared" si="3787"/>
        <v>1.5</v>
      </c>
      <c r="G3015" s="18">
        <v>150</v>
      </c>
      <c r="H3015" s="19">
        <f t="shared" si="3805"/>
        <v>1.4003819223424572</v>
      </c>
      <c r="I3015" s="20">
        <f t="shared" si="3788"/>
        <v>140.03819223424571</v>
      </c>
      <c r="J3015" s="20">
        <v>440</v>
      </c>
      <c r="K3015" s="19">
        <f>2.14*(LOG(H3015,10))+0.2</f>
        <v>0.51296750097397847</v>
      </c>
      <c r="L3015" s="19">
        <f t="shared" ref="L3015" si="3880">10^K3015</f>
        <v>3.2581231897629839</v>
      </c>
      <c r="M3015" s="19">
        <f t="shared" si="3835"/>
        <v>0.13032492759051936</v>
      </c>
      <c r="N3015" s="19">
        <f t="shared" ref="N3015" si="3881">0.923*L3015</f>
        <v>3.0072477041512342</v>
      </c>
      <c r="O3015" s="19">
        <f t="shared" si="3865"/>
        <v>0.12028990816604937</v>
      </c>
      <c r="P3015" s="19">
        <f t="shared" si="3866"/>
        <v>0.25061483575656873</v>
      </c>
      <c r="Q3015" s="19">
        <f t="shared" si="3839"/>
        <v>1.5638991310862322</v>
      </c>
      <c r="R3015" s="19">
        <f t="shared" si="3868"/>
        <v>1.1728266046189815</v>
      </c>
      <c r="S3015" s="19">
        <f t="shared" si="3869"/>
        <v>2.7367257357052139</v>
      </c>
      <c r="T3015" s="19">
        <f t="shared" si="3870"/>
        <v>0.10946902942820856</v>
      </c>
      <c r="U3015" s="21">
        <f t="shared" si="3843"/>
        <v>6.2653708939142181</v>
      </c>
    </row>
    <row r="3016" spans="1:21" ht="16" hidden="1" thickBot="1" x14ac:dyDescent="0.25">
      <c r="A3016" s="14">
        <v>2018</v>
      </c>
      <c r="B3016" s="15" t="s">
        <v>60</v>
      </c>
      <c r="C3016" s="16" t="s">
        <v>57</v>
      </c>
      <c r="D3016" s="16" t="str">
        <f t="shared" si="3879"/>
        <v>2018_2018 Sample Plot # 05_C</v>
      </c>
      <c r="E3016" s="17">
        <v>1.21</v>
      </c>
      <c r="F3016" s="17">
        <f t="shared" si="3787"/>
        <v>0.7</v>
      </c>
      <c r="G3016" s="18">
        <v>70</v>
      </c>
      <c r="H3016" s="19">
        <f t="shared" si="3805"/>
        <v>0.49331635900700194</v>
      </c>
      <c r="I3016" s="20">
        <f t="shared" si="3788"/>
        <v>49.331635900700192</v>
      </c>
      <c r="J3016" s="20">
        <v>155</v>
      </c>
      <c r="K3016" s="19"/>
      <c r="L3016" s="19">
        <f t="shared" ref="L3016:L3017" si="3882">0.8069*E3016^2.5154</f>
        <v>1.3033409358327657</v>
      </c>
      <c r="M3016" s="19">
        <f t="shared" si="3835"/>
        <v>5.2133637433310627E-2</v>
      </c>
      <c r="N3016" s="19">
        <f t="shared" ref="N3016:N3017" si="3883">0.6648*L3016^0.9437</f>
        <v>0.85363316409504397</v>
      </c>
      <c r="O3016" s="19">
        <f t="shared" si="3865"/>
        <v>3.4145326563801759E-2</v>
      </c>
      <c r="P3016" s="19">
        <f t="shared" si="3866"/>
        <v>8.6278963997112379E-2</v>
      </c>
      <c r="Q3016" s="19">
        <f t="shared" si="3839"/>
        <v>0.62560364919972755</v>
      </c>
      <c r="R3016" s="19">
        <f t="shared" si="3868"/>
        <v>0.33291693399706718</v>
      </c>
      <c r="S3016" s="19">
        <f t="shared" si="3869"/>
        <v>0.95852058319679467</v>
      </c>
      <c r="T3016" s="19">
        <f t="shared" si="3870"/>
        <v>3.8340823327871788E-2</v>
      </c>
      <c r="U3016" s="21">
        <f t="shared" si="3843"/>
        <v>2.1569740999278095</v>
      </c>
    </row>
    <row r="3017" spans="1:21" ht="16" hidden="1" thickBot="1" x14ac:dyDescent="0.25">
      <c r="A3017" s="14">
        <v>2018</v>
      </c>
      <c r="B3017" s="15" t="s">
        <v>60</v>
      </c>
      <c r="C3017" s="16" t="s">
        <v>57</v>
      </c>
      <c r="D3017" s="16" t="str">
        <f t="shared" si="3879"/>
        <v>2018_2018 Sample Plot # 05_C</v>
      </c>
      <c r="E3017" s="17">
        <v>1.29</v>
      </c>
      <c r="F3017" s="17">
        <f t="shared" si="3787"/>
        <v>0.9</v>
      </c>
      <c r="G3017" s="18">
        <v>90</v>
      </c>
      <c r="H3017" s="19">
        <f t="shared" si="3805"/>
        <v>0.31826861871419476</v>
      </c>
      <c r="I3017" s="20">
        <f t="shared" si="3788"/>
        <v>31.826861871419478</v>
      </c>
      <c r="J3017" s="20">
        <v>100</v>
      </c>
      <c r="K3017" s="19"/>
      <c r="L3017" s="19">
        <f t="shared" si="3882"/>
        <v>1.5310771418280178</v>
      </c>
      <c r="M3017" s="19">
        <f t="shared" si="3835"/>
        <v>6.1243085673120708E-2</v>
      </c>
      <c r="N3017" s="19">
        <f t="shared" si="3883"/>
        <v>0.9937399472570233</v>
      </c>
      <c r="O3017" s="19">
        <f t="shared" si="3865"/>
        <v>3.974959789028093E-2</v>
      </c>
      <c r="P3017" s="19">
        <f t="shared" si="3866"/>
        <v>0.10099268356340163</v>
      </c>
      <c r="Q3017" s="19">
        <f t="shared" si="3839"/>
        <v>0.73491702807744852</v>
      </c>
      <c r="R3017" s="19">
        <f t="shared" si="3868"/>
        <v>0.38755857943023908</v>
      </c>
      <c r="S3017" s="19">
        <f t="shared" si="3869"/>
        <v>1.1224756075076876</v>
      </c>
      <c r="T3017" s="19">
        <f t="shared" si="3870"/>
        <v>4.4899024300307504E-2</v>
      </c>
      <c r="U3017" s="21">
        <f t="shared" si="3843"/>
        <v>2.5248170890850412</v>
      </c>
    </row>
    <row r="3018" spans="1:21" ht="16" hidden="1" thickBot="1" x14ac:dyDescent="0.25">
      <c r="A3018" s="14">
        <v>2018</v>
      </c>
      <c r="B3018" s="15" t="s">
        <v>60</v>
      </c>
      <c r="C3018" s="16" t="s">
        <v>22</v>
      </c>
      <c r="D3018" s="16" t="str">
        <f t="shared" si="3879"/>
        <v>2018_2018 Sample Plot # 05_Avi</v>
      </c>
      <c r="E3018" s="17">
        <v>4.5999999999999996</v>
      </c>
      <c r="F3018" s="17">
        <f t="shared" si="3787"/>
        <v>1</v>
      </c>
      <c r="G3018" s="18">
        <v>100</v>
      </c>
      <c r="H3018" s="19">
        <f t="shared" si="3805"/>
        <v>1.5276893698281351</v>
      </c>
      <c r="I3018" s="20">
        <f t="shared" si="3788"/>
        <v>152.7689369828135</v>
      </c>
      <c r="J3018" s="20">
        <v>480</v>
      </c>
      <c r="K3018" s="19">
        <f>2.14*(LOG(H3018,10))+0.2</f>
        <v>0.59383502127729404</v>
      </c>
      <c r="L3018" s="19">
        <f t="shared" ref="L3018" si="3884">10^K3018</f>
        <v>3.9249580673158659</v>
      </c>
      <c r="M3018" s="19">
        <f t="shared" si="3835"/>
        <v>0.15699832269263464</v>
      </c>
      <c r="N3018" s="19">
        <f t="shared" ref="N3018" si="3885">0.923*L3018</f>
        <v>3.6227362961325444</v>
      </c>
      <c r="O3018" s="19">
        <f t="shared" si="3865"/>
        <v>0.1449094518453018</v>
      </c>
      <c r="P3018" s="19">
        <f t="shared" si="3866"/>
        <v>0.30190777453793644</v>
      </c>
      <c r="Q3018" s="19">
        <f t="shared" si="3839"/>
        <v>1.8839798723116157</v>
      </c>
      <c r="R3018" s="19">
        <f t="shared" si="3868"/>
        <v>1.4128671554916923</v>
      </c>
      <c r="S3018" s="19">
        <f t="shared" si="3869"/>
        <v>3.2968470278033077</v>
      </c>
      <c r="T3018" s="19">
        <f t="shared" si="3870"/>
        <v>0.13187388111213233</v>
      </c>
      <c r="U3018" s="21">
        <f t="shared" si="3843"/>
        <v>7.5476943634484108</v>
      </c>
    </row>
    <row r="3019" spans="1:21" ht="16" hidden="1" thickBot="1" x14ac:dyDescent="0.25">
      <c r="A3019" s="14">
        <v>2018</v>
      </c>
      <c r="B3019" s="15" t="s">
        <v>60</v>
      </c>
      <c r="C3019" s="16" t="s">
        <v>57</v>
      </c>
      <c r="D3019" s="16" t="str">
        <f t="shared" si="3879"/>
        <v>2018_2018 Sample Plot # 05_C</v>
      </c>
      <c r="E3019" s="17">
        <v>1.24</v>
      </c>
      <c r="F3019" s="17">
        <f t="shared" si="3787"/>
        <v>0.7</v>
      </c>
      <c r="G3019" s="18">
        <v>70</v>
      </c>
      <c r="H3019" s="19">
        <f t="shared" si="3805"/>
        <v>0.50922978994271173</v>
      </c>
      <c r="I3019" s="20">
        <f t="shared" si="3788"/>
        <v>50.922978994271169</v>
      </c>
      <c r="J3019" s="20">
        <v>160</v>
      </c>
      <c r="K3019" s="19"/>
      <c r="L3019" s="19">
        <f>0.8069*E3019^2.5154</f>
        <v>1.3861576379026663</v>
      </c>
      <c r="M3019" s="19">
        <f>L3019*40/1000</f>
        <v>5.5446305516106652E-2</v>
      </c>
      <c r="N3019" s="19">
        <f>0.6648*L3019^0.9437</f>
        <v>0.90473123140936629</v>
      </c>
      <c r="O3019" s="19">
        <f>N3019*40/1000</f>
        <v>3.618924925637465E-2</v>
      </c>
      <c r="P3019" s="19">
        <f>M3019+O3019</f>
        <v>9.1635554772481309E-2</v>
      </c>
      <c r="Q3019" s="19">
        <f>L3019*0.48</f>
        <v>0.66535566619327979</v>
      </c>
      <c r="R3019" s="19">
        <f>N3019*0.39</f>
        <v>0.35284518024965289</v>
      </c>
      <c r="S3019" s="19">
        <f>R3019+Q3019</f>
        <v>1.0182008464429326</v>
      </c>
      <c r="T3019" s="19">
        <f>S3019*40/1000</f>
        <v>4.0728033857717304E-2</v>
      </c>
      <c r="U3019" s="21">
        <f>(L3019+N3019)</f>
        <v>2.2908888693120328</v>
      </c>
    </row>
    <row r="3020" spans="1:21" ht="16" hidden="1" thickBot="1" x14ac:dyDescent="0.25">
      <c r="A3020" s="14">
        <v>2018</v>
      </c>
      <c r="B3020" s="15" t="s">
        <v>60</v>
      </c>
      <c r="C3020" s="16" t="s">
        <v>22</v>
      </c>
      <c r="D3020" s="16" t="str">
        <f t="shared" si="3879"/>
        <v>2018_2018 Sample Plot # 05_Avi</v>
      </c>
      <c r="E3020" s="17">
        <v>6.6</v>
      </c>
      <c r="F3020" s="17">
        <f t="shared" si="3787"/>
        <v>1</v>
      </c>
      <c r="G3020" s="18">
        <v>100</v>
      </c>
      <c r="H3020" s="19">
        <f t="shared" si="3805"/>
        <v>2.0050922978994272</v>
      </c>
      <c r="I3020" s="20">
        <f t="shared" si="3788"/>
        <v>200.50922978994271</v>
      </c>
      <c r="J3020" s="20">
        <v>630</v>
      </c>
      <c r="K3020" s="19">
        <f>2.14*(LOG(H3020,10))+0.2</f>
        <v>0.84656754912420218</v>
      </c>
      <c r="L3020" s="19">
        <f t="shared" ref="L3020" si="3886">10^K3020</f>
        <v>7.023725805903335</v>
      </c>
      <c r="M3020" s="19">
        <f t="shared" ref="M3020" si="3887">L3020*40/1000</f>
        <v>0.28094903223613338</v>
      </c>
      <c r="N3020" s="19">
        <f t="shared" ref="N3020" si="3888">0.923*L3020</f>
        <v>6.4828989188487789</v>
      </c>
      <c r="O3020" s="19">
        <f t="shared" ref="O3020" si="3889">N3020*40/1000</f>
        <v>0.25931595675395114</v>
      </c>
      <c r="P3020" s="19">
        <f t="shared" ref="P3020" si="3890">M3020+O3020</f>
        <v>0.54026498899008457</v>
      </c>
      <c r="Q3020" s="19">
        <f t="shared" ref="Q3020" si="3891">L3020*0.48</f>
        <v>3.3713883868336008</v>
      </c>
      <c r="R3020" s="19">
        <f t="shared" ref="R3020" si="3892">N3020*0.39</f>
        <v>2.5283305783510239</v>
      </c>
      <c r="S3020" s="19">
        <f t="shared" ref="S3020" si="3893">R3020+Q3020</f>
        <v>5.8997189651846247</v>
      </c>
      <c r="T3020" s="19">
        <f t="shared" ref="T3020" si="3894">S3020*40/1000</f>
        <v>0.235988758607385</v>
      </c>
      <c r="U3020" s="21">
        <f t="shared" ref="U3020" si="3895">(L3020+N3020)</f>
        <v>13.506624724752115</v>
      </c>
    </row>
    <row r="3021" spans="1:21" ht="16" hidden="1" thickBot="1" x14ac:dyDescent="0.25">
      <c r="A3021" s="14">
        <v>2018</v>
      </c>
      <c r="B3021" s="15" t="s">
        <v>60</v>
      </c>
      <c r="C3021" s="16" t="s">
        <v>57</v>
      </c>
      <c r="D3021" s="16" t="str">
        <f t="shared" si="3879"/>
        <v>2018_2018 Sample Plot # 05_C</v>
      </c>
      <c r="E3021" s="17">
        <v>1.31</v>
      </c>
      <c r="F3021" s="17">
        <f t="shared" si="3787"/>
        <v>0.55000000000000004</v>
      </c>
      <c r="G3021" s="18">
        <v>55</v>
      </c>
      <c r="H3021" s="19">
        <f t="shared" si="3805"/>
        <v>0.44557606619987267</v>
      </c>
      <c r="I3021" s="20">
        <f t="shared" si="3788"/>
        <v>44.557606619987268</v>
      </c>
      <c r="J3021" s="20">
        <v>140</v>
      </c>
      <c r="K3021" s="19"/>
      <c r="L3021" s="19">
        <f>0.8069*E3021^2.5154</f>
        <v>1.5914900676037023</v>
      </c>
      <c r="M3021" s="19">
        <f>L3021*40/1000</f>
        <v>6.3659602704148097E-2</v>
      </c>
      <c r="N3021" s="19">
        <f>0.6648*L3021^0.9437</f>
        <v>1.0307026245744102</v>
      </c>
      <c r="O3021" s="19">
        <f>N3021*40/1000</f>
        <v>4.1228104982976403E-2</v>
      </c>
      <c r="P3021" s="19">
        <f>M3021+O3021</f>
        <v>0.10488770768712449</v>
      </c>
      <c r="Q3021" s="19">
        <f>L3021*0.48</f>
        <v>0.7639152324497771</v>
      </c>
      <c r="R3021" s="19">
        <f>N3021*0.39</f>
        <v>0.40197402358402001</v>
      </c>
      <c r="S3021" s="19">
        <f>R3021+Q3021</f>
        <v>1.1658892560337972</v>
      </c>
      <c r="T3021" s="19">
        <f>S3021*40/1000</f>
        <v>4.6635570241351884E-2</v>
      </c>
      <c r="U3021" s="21">
        <f>(L3021+N3021)</f>
        <v>2.6221926921781122</v>
      </c>
    </row>
    <row r="3022" spans="1:21" ht="16" hidden="1" thickBot="1" x14ac:dyDescent="0.25">
      <c r="A3022" s="14">
        <v>2018</v>
      </c>
      <c r="B3022" s="15" t="s">
        <v>60</v>
      </c>
      <c r="C3022" s="16" t="s">
        <v>22</v>
      </c>
      <c r="D3022" s="16" t="str">
        <f t="shared" si="3879"/>
        <v>2018_2018 Sample Plot # 05_Avi</v>
      </c>
      <c r="E3022" s="17">
        <v>2.4</v>
      </c>
      <c r="F3022" s="17">
        <f t="shared" si="3787"/>
        <v>1</v>
      </c>
      <c r="G3022" s="18">
        <v>100</v>
      </c>
      <c r="H3022" s="19">
        <f t="shared" si="3805"/>
        <v>1.4958625079567156</v>
      </c>
      <c r="I3022" s="20">
        <f t="shared" si="3788"/>
        <v>149.58625079567156</v>
      </c>
      <c r="J3022" s="20">
        <v>470</v>
      </c>
      <c r="K3022" s="19">
        <f t="shared" ref="K3022:K3027" si="3896">2.14*(LOG(H3022,10))+0.2</f>
        <v>0.57426818927597278</v>
      </c>
      <c r="L3022" s="19">
        <f t="shared" ref="L3022:L3027" si="3897">10^K3022</f>
        <v>3.7520463032057867</v>
      </c>
      <c r="M3022" s="19">
        <f t="shared" ref="M3022:M3027" si="3898">L3022*40/1000</f>
        <v>0.15008185212823147</v>
      </c>
      <c r="N3022" s="19">
        <f t="shared" ref="N3022:N3027" si="3899">0.923*L3022</f>
        <v>3.4631387378589413</v>
      </c>
      <c r="O3022" s="19">
        <f t="shared" ref="O3022:O3027" si="3900">N3022*40/1000</f>
        <v>0.13852554951435767</v>
      </c>
      <c r="P3022" s="19">
        <f t="shared" ref="P3022:P3027" si="3901">M3022+O3022</f>
        <v>0.28860740164258913</v>
      </c>
      <c r="Q3022" s="19">
        <f t="shared" ref="Q3022:Q3027" si="3902">L3022*0.48</f>
        <v>1.8009822255387775</v>
      </c>
      <c r="R3022" s="19">
        <f t="shared" ref="R3022:R3027" si="3903">N3022*0.39</f>
        <v>1.3506241077649872</v>
      </c>
      <c r="S3022" s="19">
        <f t="shared" ref="S3022:S3027" si="3904">R3022+Q3022</f>
        <v>3.1516063333037647</v>
      </c>
      <c r="T3022" s="19">
        <f t="shared" ref="T3022:T3027" si="3905">S3022*40/1000</f>
        <v>0.12606425333215057</v>
      </c>
      <c r="U3022" s="21">
        <f t="shared" ref="U3022:U3027" si="3906">(L3022+N3022)</f>
        <v>7.2151850410647285</v>
      </c>
    </row>
    <row r="3023" spans="1:21" ht="16" hidden="1" thickBot="1" x14ac:dyDescent="0.25">
      <c r="A3023" s="14">
        <v>2018</v>
      </c>
      <c r="B3023" s="15" t="s">
        <v>60</v>
      </c>
      <c r="C3023" s="16" t="s">
        <v>22</v>
      </c>
      <c r="D3023" s="16" t="str">
        <f t="shared" si="3879"/>
        <v>2018_2018 Sample Plot # 05_Avi</v>
      </c>
      <c r="E3023" s="17">
        <v>1.6</v>
      </c>
      <c r="F3023" s="17">
        <f t="shared" si="3787"/>
        <v>1.1000000000000001</v>
      </c>
      <c r="G3023" s="18">
        <v>110</v>
      </c>
      <c r="H3023" s="19">
        <f t="shared" si="3805"/>
        <v>2.1642266072565248</v>
      </c>
      <c r="I3023" s="20">
        <f t="shared" si="3788"/>
        <v>216.42266072565246</v>
      </c>
      <c r="J3023" s="20">
        <v>680</v>
      </c>
      <c r="K3023" s="19">
        <f t="shared" si="3896"/>
        <v>0.91754784648488297</v>
      </c>
      <c r="L3023" s="19">
        <f t="shared" si="3897"/>
        <v>8.2708062351963871</v>
      </c>
      <c r="M3023" s="19">
        <f t="shared" si="3898"/>
        <v>0.33083224940785549</v>
      </c>
      <c r="N3023" s="19">
        <f t="shared" si="3899"/>
        <v>7.6339541550862657</v>
      </c>
      <c r="O3023" s="19">
        <f t="shared" si="3900"/>
        <v>0.30535816620345063</v>
      </c>
      <c r="P3023" s="19">
        <f t="shared" si="3901"/>
        <v>0.63619041561130607</v>
      </c>
      <c r="Q3023" s="19">
        <f t="shared" si="3902"/>
        <v>3.9699869928942655</v>
      </c>
      <c r="R3023" s="19">
        <f t="shared" si="3903"/>
        <v>2.9772421204836439</v>
      </c>
      <c r="S3023" s="19">
        <f t="shared" si="3904"/>
        <v>6.9472291133779098</v>
      </c>
      <c r="T3023" s="19">
        <f t="shared" si="3905"/>
        <v>0.27788916453511636</v>
      </c>
      <c r="U3023" s="21">
        <f t="shared" si="3906"/>
        <v>15.904760390282654</v>
      </c>
    </row>
    <row r="3024" spans="1:21" ht="16" hidden="1" thickBot="1" x14ac:dyDescent="0.25">
      <c r="A3024" s="14">
        <v>2018</v>
      </c>
      <c r="B3024" s="15" t="s">
        <v>60</v>
      </c>
      <c r="C3024" s="16" t="s">
        <v>22</v>
      </c>
      <c r="D3024" s="16" t="str">
        <f t="shared" si="3879"/>
        <v>2018_2018 Sample Plot # 05_Avi</v>
      </c>
      <c r="E3024" s="17">
        <v>4.5999999999999996</v>
      </c>
      <c r="F3024" s="17">
        <f t="shared" si="3787"/>
        <v>1.1000000000000001</v>
      </c>
      <c r="G3024" s="18">
        <v>110</v>
      </c>
      <c r="H3024" s="19">
        <f t="shared" si="3805"/>
        <v>2.1642266072565248</v>
      </c>
      <c r="I3024" s="20">
        <f t="shared" si="3788"/>
        <v>216.42266072565246</v>
      </c>
      <c r="J3024" s="20">
        <v>680</v>
      </c>
      <c r="K3024" s="19">
        <f t="shared" si="3896"/>
        <v>0.91754784648488297</v>
      </c>
      <c r="L3024" s="19">
        <f t="shared" si="3897"/>
        <v>8.2708062351963871</v>
      </c>
      <c r="M3024" s="19">
        <f t="shared" si="3898"/>
        <v>0.33083224940785549</v>
      </c>
      <c r="N3024" s="19">
        <f t="shared" si="3899"/>
        <v>7.6339541550862657</v>
      </c>
      <c r="O3024" s="19">
        <f t="shared" si="3900"/>
        <v>0.30535816620345063</v>
      </c>
      <c r="P3024" s="19">
        <f t="shared" si="3901"/>
        <v>0.63619041561130607</v>
      </c>
      <c r="Q3024" s="19">
        <f t="shared" si="3902"/>
        <v>3.9699869928942655</v>
      </c>
      <c r="R3024" s="19">
        <f t="shared" si="3903"/>
        <v>2.9772421204836439</v>
      </c>
      <c r="S3024" s="19">
        <f t="shared" si="3904"/>
        <v>6.9472291133779098</v>
      </c>
      <c r="T3024" s="19">
        <f t="shared" si="3905"/>
        <v>0.27788916453511636</v>
      </c>
      <c r="U3024" s="21">
        <f t="shared" si="3906"/>
        <v>15.904760390282654</v>
      </c>
    </row>
    <row r="3025" spans="1:21" ht="16" hidden="1" thickBot="1" x14ac:dyDescent="0.25">
      <c r="A3025" s="14">
        <v>2018</v>
      </c>
      <c r="B3025" s="15" t="s">
        <v>60</v>
      </c>
      <c r="C3025" s="16" t="s">
        <v>22</v>
      </c>
      <c r="D3025" s="16" t="str">
        <f t="shared" si="3879"/>
        <v>2018_2018 Sample Plot # 05_Avi</v>
      </c>
      <c r="E3025" s="17">
        <v>3.9</v>
      </c>
      <c r="F3025" s="17">
        <f t="shared" si="3787"/>
        <v>1.1000000000000001</v>
      </c>
      <c r="G3025" s="18">
        <v>110</v>
      </c>
      <c r="H3025" s="19">
        <f t="shared" si="3805"/>
        <v>2.1642266072565248</v>
      </c>
      <c r="I3025" s="20">
        <f t="shared" si="3788"/>
        <v>216.42266072565246</v>
      </c>
      <c r="J3025" s="20">
        <v>680</v>
      </c>
      <c r="K3025" s="19">
        <f t="shared" si="3896"/>
        <v>0.91754784648488297</v>
      </c>
      <c r="L3025" s="19">
        <f t="shared" si="3897"/>
        <v>8.2708062351963871</v>
      </c>
      <c r="M3025" s="19">
        <f t="shared" si="3898"/>
        <v>0.33083224940785549</v>
      </c>
      <c r="N3025" s="19">
        <f t="shared" si="3899"/>
        <v>7.6339541550862657</v>
      </c>
      <c r="O3025" s="19">
        <f t="shared" si="3900"/>
        <v>0.30535816620345063</v>
      </c>
      <c r="P3025" s="19">
        <f t="shared" si="3901"/>
        <v>0.63619041561130607</v>
      </c>
      <c r="Q3025" s="19">
        <f t="shared" si="3902"/>
        <v>3.9699869928942655</v>
      </c>
      <c r="R3025" s="19">
        <f t="shared" si="3903"/>
        <v>2.9772421204836439</v>
      </c>
      <c r="S3025" s="19">
        <f t="shared" si="3904"/>
        <v>6.9472291133779098</v>
      </c>
      <c r="T3025" s="19">
        <f t="shared" si="3905"/>
        <v>0.27788916453511636</v>
      </c>
      <c r="U3025" s="21">
        <f t="shared" si="3906"/>
        <v>15.904760390282654</v>
      </c>
    </row>
    <row r="3026" spans="1:21" ht="16" hidden="1" thickBot="1" x14ac:dyDescent="0.25">
      <c r="A3026" s="14">
        <v>2018</v>
      </c>
      <c r="B3026" s="15" t="s">
        <v>60</v>
      </c>
      <c r="C3026" s="16" t="s">
        <v>22</v>
      </c>
      <c r="D3026" s="16" t="str">
        <f t="shared" si="3879"/>
        <v>2018_2018 Sample Plot # 05_Avi</v>
      </c>
      <c r="E3026" s="17">
        <v>1.6</v>
      </c>
      <c r="F3026" s="17">
        <f t="shared" si="3787"/>
        <v>0.9</v>
      </c>
      <c r="G3026" s="18">
        <v>90</v>
      </c>
      <c r="H3026" s="19">
        <f t="shared" si="3805"/>
        <v>1.8777848504137493</v>
      </c>
      <c r="I3026" s="20">
        <f t="shared" si="3788"/>
        <v>187.77848504137492</v>
      </c>
      <c r="J3026" s="20">
        <v>590</v>
      </c>
      <c r="K3026" s="19">
        <f t="shared" si="3896"/>
        <v>0.78560207820772598</v>
      </c>
      <c r="L3026" s="19">
        <f t="shared" si="3897"/>
        <v>6.1038250638451039</v>
      </c>
      <c r="M3026" s="19">
        <f t="shared" si="3898"/>
        <v>0.24415300255380415</v>
      </c>
      <c r="N3026" s="19">
        <f t="shared" si="3899"/>
        <v>5.6338305339290313</v>
      </c>
      <c r="O3026" s="19">
        <f t="shared" si="3900"/>
        <v>0.22535322135716127</v>
      </c>
      <c r="P3026" s="19">
        <f t="shared" si="3901"/>
        <v>0.46950622391096541</v>
      </c>
      <c r="Q3026" s="19">
        <f t="shared" si="3902"/>
        <v>2.9298360306456499</v>
      </c>
      <c r="R3026" s="19">
        <f t="shared" si="3903"/>
        <v>2.1971939082323222</v>
      </c>
      <c r="S3026" s="19">
        <f t="shared" si="3904"/>
        <v>5.1270299388779721</v>
      </c>
      <c r="T3026" s="19">
        <f t="shared" si="3905"/>
        <v>0.20508119755511889</v>
      </c>
      <c r="U3026" s="21">
        <f t="shared" si="3906"/>
        <v>11.737655597774136</v>
      </c>
    </row>
    <row r="3027" spans="1:21" ht="16" hidden="1" thickBot="1" x14ac:dyDescent="0.25">
      <c r="A3027" s="14">
        <v>2018</v>
      </c>
      <c r="B3027" s="15" t="s">
        <v>60</v>
      </c>
      <c r="C3027" s="16" t="s">
        <v>22</v>
      </c>
      <c r="D3027" s="16" t="str">
        <f t="shared" si="3879"/>
        <v>2018_2018 Sample Plot # 05_Avi</v>
      </c>
      <c r="E3027" s="17">
        <v>3.2</v>
      </c>
      <c r="F3027" s="17">
        <f t="shared" si="3787"/>
        <v>0.9</v>
      </c>
      <c r="G3027" s="18">
        <v>90</v>
      </c>
      <c r="H3027" s="19">
        <f t="shared" si="3805"/>
        <v>1.8777848504137493</v>
      </c>
      <c r="I3027" s="20">
        <f t="shared" si="3788"/>
        <v>187.77848504137492</v>
      </c>
      <c r="J3027" s="20">
        <v>590</v>
      </c>
      <c r="K3027" s="19">
        <f t="shared" si="3896"/>
        <v>0.78560207820772598</v>
      </c>
      <c r="L3027" s="19">
        <f t="shared" si="3897"/>
        <v>6.1038250638451039</v>
      </c>
      <c r="M3027" s="19">
        <f t="shared" si="3898"/>
        <v>0.24415300255380415</v>
      </c>
      <c r="N3027" s="19">
        <f t="shared" si="3899"/>
        <v>5.6338305339290313</v>
      </c>
      <c r="O3027" s="19">
        <f t="shared" si="3900"/>
        <v>0.22535322135716127</v>
      </c>
      <c r="P3027" s="19">
        <f t="shared" si="3901"/>
        <v>0.46950622391096541</v>
      </c>
      <c r="Q3027" s="19">
        <f t="shared" si="3902"/>
        <v>2.9298360306456499</v>
      </c>
      <c r="R3027" s="19">
        <f t="shared" si="3903"/>
        <v>2.1971939082323222</v>
      </c>
      <c r="S3027" s="19">
        <f t="shared" si="3904"/>
        <v>5.1270299388779721</v>
      </c>
      <c r="T3027" s="19">
        <f t="shared" si="3905"/>
        <v>0.20508119755511889</v>
      </c>
      <c r="U3027" s="21">
        <f t="shared" si="3906"/>
        <v>11.737655597774136</v>
      </c>
    </row>
    <row r="3028" spans="1:21" ht="16" hidden="1" thickBot="1" x14ac:dyDescent="0.25">
      <c r="A3028" s="14">
        <v>2018</v>
      </c>
      <c r="B3028" s="15" t="s">
        <v>60</v>
      </c>
      <c r="C3028" s="16" t="s">
        <v>57</v>
      </c>
      <c r="D3028" s="16" t="str">
        <f t="shared" si="3879"/>
        <v>2018_2018 Sample Plot # 05_C</v>
      </c>
      <c r="E3028" s="17">
        <v>1.1499999999999999</v>
      </c>
      <c r="F3028" s="17">
        <f t="shared" ref="F3028:F3067" si="3907">G3028/100</f>
        <v>0.5</v>
      </c>
      <c r="G3028" s="18">
        <v>50</v>
      </c>
      <c r="H3028" s="19">
        <f t="shared" si="3805"/>
        <v>0.35009548058561429</v>
      </c>
      <c r="I3028" s="20">
        <f t="shared" ref="I3028:I3067" si="3908">J3028/3.142</f>
        <v>35.009548058561428</v>
      </c>
      <c r="J3028" s="20">
        <v>110</v>
      </c>
      <c r="K3028" s="19"/>
      <c r="L3028" s="19">
        <f t="shared" ref="L3028:L3033" si="3909">0.8069*E3028^2.5154</f>
        <v>1.1468300473514808</v>
      </c>
      <c r="M3028" s="19">
        <f t="shared" si="3835"/>
        <v>4.5873201894059232E-2</v>
      </c>
      <c r="N3028" s="19">
        <f t="shared" ref="N3028:N3033" si="3910">0.6648*L3028^0.9437</f>
        <v>0.75655460070746361</v>
      </c>
      <c r="O3028" s="19">
        <f t="shared" si="3865"/>
        <v>3.0262184028298545E-2</v>
      </c>
      <c r="P3028" s="19">
        <f t="shared" si="3866"/>
        <v>7.6135385922357773E-2</v>
      </c>
      <c r="Q3028" s="19">
        <f t="shared" si="3839"/>
        <v>0.55047842272871073</v>
      </c>
      <c r="R3028" s="19">
        <f t="shared" si="3868"/>
        <v>0.29505629427591079</v>
      </c>
      <c r="S3028" s="19">
        <f t="shared" si="3869"/>
        <v>0.84553471700462146</v>
      </c>
      <c r="T3028" s="19">
        <f t="shared" si="3870"/>
        <v>3.3821388680184861E-2</v>
      </c>
      <c r="U3028" s="21">
        <f t="shared" si="3843"/>
        <v>1.9033846480589443</v>
      </c>
    </row>
    <row r="3029" spans="1:21" ht="16" hidden="1" thickBot="1" x14ac:dyDescent="0.25">
      <c r="A3029" s="14">
        <v>2018</v>
      </c>
      <c r="B3029" s="15" t="s">
        <v>60</v>
      </c>
      <c r="C3029" s="16" t="s">
        <v>57</v>
      </c>
      <c r="D3029" s="16" t="str">
        <f t="shared" si="3879"/>
        <v>2018_2018 Sample Plot # 05_C</v>
      </c>
      <c r="E3029" s="17">
        <v>1.17</v>
      </c>
      <c r="F3029" s="17">
        <f t="shared" si="3907"/>
        <v>1</v>
      </c>
      <c r="G3029" s="18">
        <v>100</v>
      </c>
      <c r="H3029" s="19">
        <f t="shared" si="3805"/>
        <v>0.25461489497135587</v>
      </c>
      <c r="I3029" s="20">
        <f t="shared" si="3908"/>
        <v>25.461489497135585</v>
      </c>
      <c r="J3029" s="20">
        <v>80</v>
      </c>
      <c r="K3029" s="19"/>
      <c r="L3029" s="19">
        <f t="shared" si="3909"/>
        <v>1.1976624462942433</v>
      </c>
      <c r="M3029" s="19">
        <f t="shared" si="3835"/>
        <v>4.7906497851769737E-2</v>
      </c>
      <c r="N3029" s="19">
        <f t="shared" si="3910"/>
        <v>0.78816149575046635</v>
      </c>
      <c r="O3029" s="19">
        <f t="shared" si="3865"/>
        <v>3.1526459830018651E-2</v>
      </c>
      <c r="P3029" s="19">
        <f t="shared" si="3866"/>
        <v>7.9432957681788388E-2</v>
      </c>
      <c r="Q3029" s="19">
        <f t="shared" si="3839"/>
        <v>0.57487797422123676</v>
      </c>
      <c r="R3029" s="19">
        <f t="shared" si="3868"/>
        <v>0.30738298334268188</v>
      </c>
      <c r="S3029" s="19">
        <f t="shared" si="3869"/>
        <v>0.88226095756391865</v>
      </c>
      <c r="T3029" s="19">
        <f t="shared" si="3870"/>
        <v>3.5290438302556744E-2</v>
      </c>
      <c r="U3029" s="21">
        <f t="shared" si="3843"/>
        <v>1.9858239420447097</v>
      </c>
    </row>
    <row r="3030" spans="1:21" ht="16" hidden="1" thickBot="1" x14ac:dyDescent="0.25">
      <c r="A3030" s="14">
        <v>2018</v>
      </c>
      <c r="B3030" s="15" t="s">
        <v>60</v>
      </c>
      <c r="C3030" s="16" t="s">
        <v>57</v>
      </c>
      <c r="D3030" s="16" t="str">
        <f t="shared" si="3879"/>
        <v>2018_2018 Sample Plot # 05_C</v>
      </c>
      <c r="E3030" s="17">
        <v>1.07</v>
      </c>
      <c r="F3030" s="17">
        <f t="shared" si="3907"/>
        <v>0.7</v>
      </c>
      <c r="G3030" s="18">
        <v>70</v>
      </c>
      <c r="H3030" s="19">
        <f t="shared" si="3805"/>
        <v>0.50922978994271173</v>
      </c>
      <c r="I3030" s="20">
        <f t="shared" si="3908"/>
        <v>50.922978994271169</v>
      </c>
      <c r="J3030" s="20">
        <v>160</v>
      </c>
      <c r="K3030" s="19"/>
      <c r="L3030" s="19">
        <f t="shared" si="3909"/>
        <v>0.95660284873923851</v>
      </c>
      <c r="M3030" s="19">
        <f t="shared" si="3835"/>
        <v>3.8264113949569543E-2</v>
      </c>
      <c r="N3030" s="19">
        <f t="shared" si="3910"/>
        <v>0.637540072692102</v>
      </c>
      <c r="O3030" s="19">
        <f t="shared" si="3865"/>
        <v>2.5501602907684082E-2</v>
      </c>
      <c r="P3030" s="19">
        <f t="shared" si="3866"/>
        <v>6.3765716857253629E-2</v>
      </c>
      <c r="Q3030" s="19">
        <f t="shared" si="3839"/>
        <v>0.45916936739483449</v>
      </c>
      <c r="R3030" s="19">
        <f t="shared" si="3868"/>
        <v>0.24864062834991979</v>
      </c>
      <c r="S3030" s="19">
        <f t="shared" si="3869"/>
        <v>0.70780999574475434</v>
      </c>
      <c r="T3030" s="19">
        <f t="shared" si="3870"/>
        <v>2.8312399829790173E-2</v>
      </c>
      <c r="U3030" s="21">
        <f t="shared" si="3843"/>
        <v>1.5941429214313405</v>
      </c>
    </row>
    <row r="3031" spans="1:21" ht="16" hidden="1" thickBot="1" x14ac:dyDescent="0.25">
      <c r="A3031" s="14">
        <v>2018</v>
      </c>
      <c r="B3031" s="15" t="s">
        <v>60</v>
      </c>
      <c r="C3031" s="16" t="s">
        <v>57</v>
      </c>
      <c r="D3031" s="16" t="str">
        <f t="shared" si="3879"/>
        <v>2018_2018 Sample Plot # 05_C</v>
      </c>
      <c r="E3031" s="17">
        <v>1.61</v>
      </c>
      <c r="F3031" s="17">
        <f t="shared" si="3907"/>
        <v>0.4</v>
      </c>
      <c r="G3031" s="18">
        <v>40</v>
      </c>
      <c r="H3031" s="19">
        <f t="shared" si="3805"/>
        <v>0.25461489497135587</v>
      </c>
      <c r="I3031" s="20">
        <f t="shared" si="3908"/>
        <v>25.461489497135585</v>
      </c>
      <c r="J3031" s="20">
        <v>80</v>
      </c>
      <c r="K3031" s="19"/>
      <c r="L3031" s="19">
        <f t="shared" si="3909"/>
        <v>2.6734343511772307</v>
      </c>
      <c r="M3031" s="19">
        <f t="shared" si="3835"/>
        <v>0.10693737404708924</v>
      </c>
      <c r="N3031" s="19">
        <f t="shared" si="3910"/>
        <v>1.6815760784989304</v>
      </c>
      <c r="O3031" s="19">
        <f t="shared" si="3865"/>
        <v>6.7263043139957221E-2</v>
      </c>
      <c r="P3031" s="19">
        <f t="shared" si="3866"/>
        <v>0.17420041718704646</v>
      </c>
      <c r="Q3031" s="19">
        <f t="shared" si="3839"/>
        <v>1.2832484885650708</v>
      </c>
      <c r="R3031" s="19">
        <f t="shared" si="3868"/>
        <v>0.65581467061458287</v>
      </c>
      <c r="S3031" s="19">
        <f t="shared" si="3869"/>
        <v>1.9390631591796537</v>
      </c>
      <c r="T3031" s="19">
        <f t="shared" si="3870"/>
        <v>7.7562526367186149E-2</v>
      </c>
      <c r="U3031" s="21">
        <f t="shared" si="3843"/>
        <v>4.3550104296761614</v>
      </c>
    </row>
    <row r="3032" spans="1:21" ht="16" hidden="1" thickBot="1" x14ac:dyDescent="0.25">
      <c r="A3032" s="14">
        <v>2018</v>
      </c>
      <c r="B3032" s="15" t="s">
        <v>60</v>
      </c>
      <c r="C3032" s="16" t="s">
        <v>57</v>
      </c>
      <c r="D3032" s="16" t="str">
        <f t="shared" si="3879"/>
        <v>2018_2018 Sample Plot # 05_C</v>
      </c>
      <c r="E3032" s="17">
        <v>1.53</v>
      </c>
      <c r="F3032" s="17">
        <f t="shared" si="3907"/>
        <v>0.3</v>
      </c>
      <c r="G3032" s="18">
        <v>30</v>
      </c>
      <c r="H3032" s="19">
        <f t="shared" si="3805"/>
        <v>0.31826861871419476</v>
      </c>
      <c r="I3032" s="20">
        <f t="shared" si="3908"/>
        <v>31.826861871419478</v>
      </c>
      <c r="J3032" s="20">
        <v>100</v>
      </c>
      <c r="K3032" s="19"/>
      <c r="L3032" s="19">
        <f t="shared" si="3909"/>
        <v>2.3517575153548202</v>
      </c>
      <c r="M3032" s="19">
        <f t="shared" si="3835"/>
        <v>9.4070300614192803E-2</v>
      </c>
      <c r="N3032" s="19">
        <f t="shared" si="3910"/>
        <v>1.4899584285241565</v>
      </c>
      <c r="O3032" s="19">
        <f t="shared" si="3865"/>
        <v>5.9598337140966261E-2</v>
      </c>
      <c r="P3032" s="19">
        <f t="shared" si="3866"/>
        <v>0.15366863775515907</v>
      </c>
      <c r="Q3032" s="19">
        <f t="shared" si="3839"/>
        <v>1.1288436073703136</v>
      </c>
      <c r="R3032" s="19">
        <f t="shared" si="3868"/>
        <v>0.5810837871244211</v>
      </c>
      <c r="S3032" s="19">
        <f t="shared" si="3869"/>
        <v>1.7099273944947346</v>
      </c>
      <c r="T3032" s="19">
        <f t="shared" si="3870"/>
        <v>6.8397095779789377E-2</v>
      </c>
      <c r="U3032" s="21">
        <f t="shared" si="3843"/>
        <v>3.8417159438789765</v>
      </c>
    </row>
    <row r="3033" spans="1:21" ht="16" hidden="1" thickBot="1" x14ac:dyDescent="0.25">
      <c r="A3033" s="14">
        <v>2018</v>
      </c>
      <c r="B3033" s="15" t="s">
        <v>60</v>
      </c>
      <c r="C3033" s="16" t="s">
        <v>57</v>
      </c>
      <c r="D3033" s="16" t="str">
        <f t="shared" si="3879"/>
        <v>2018_2018 Sample Plot # 05_C</v>
      </c>
      <c r="E3033" s="17">
        <v>1.47</v>
      </c>
      <c r="F3033" s="17">
        <f t="shared" si="3907"/>
        <v>0.5</v>
      </c>
      <c r="G3033" s="18">
        <v>50</v>
      </c>
      <c r="H3033" s="19">
        <f t="shared" si="3805"/>
        <v>0.49331635900700194</v>
      </c>
      <c r="I3033" s="20">
        <f t="shared" si="3908"/>
        <v>49.331635900700192</v>
      </c>
      <c r="J3033" s="20">
        <v>155</v>
      </c>
      <c r="K3033" s="19"/>
      <c r="L3033" s="19">
        <f t="shared" si="3909"/>
        <v>2.1266192428106074</v>
      </c>
      <c r="M3033" s="19">
        <f t="shared" si="3835"/>
        <v>8.5064769712424299E-2</v>
      </c>
      <c r="N3033" s="19">
        <f t="shared" si="3910"/>
        <v>1.3549766704909407</v>
      </c>
      <c r="O3033" s="19">
        <f t="shared" si="3865"/>
        <v>5.4199066819637626E-2</v>
      </c>
      <c r="P3033" s="19">
        <f t="shared" si="3866"/>
        <v>0.13926383653206192</v>
      </c>
      <c r="Q3033" s="19">
        <f t="shared" si="3839"/>
        <v>1.0207772365490915</v>
      </c>
      <c r="R3033" s="19">
        <f t="shared" si="3868"/>
        <v>0.52844090149146694</v>
      </c>
      <c r="S3033" s="19">
        <f t="shared" si="3869"/>
        <v>1.5492181380405583</v>
      </c>
      <c r="T3033" s="19">
        <f t="shared" si="3870"/>
        <v>6.1968725521622331E-2</v>
      </c>
      <c r="U3033" s="21">
        <f t="shared" si="3843"/>
        <v>3.4815959133015482</v>
      </c>
    </row>
    <row r="3034" spans="1:21" ht="16" hidden="1" thickBot="1" x14ac:dyDescent="0.25">
      <c r="A3034" s="14">
        <v>2018</v>
      </c>
      <c r="B3034" s="15" t="s">
        <v>60</v>
      </c>
      <c r="C3034" s="16" t="s">
        <v>22</v>
      </c>
      <c r="D3034" s="16" t="str">
        <f t="shared" si="3879"/>
        <v>2018_2018 Sample Plot # 05_Avi</v>
      </c>
      <c r="E3034" s="17">
        <v>1.7</v>
      </c>
      <c r="F3034" s="17">
        <f t="shared" si="3907"/>
        <v>0.7</v>
      </c>
      <c r="G3034" s="18">
        <v>70</v>
      </c>
      <c r="H3034" s="19">
        <f t="shared" si="3805"/>
        <v>0.73201782304264795</v>
      </c>
      <c r="I3034" s="20">
        <f t="shared" si="3908"/>
        <v>73.201782304264796</v>
      </c>
      <c r="J3034" s="20">
        <v>230</v>
      </c>
      <c r="K3034" s="19">
        <f>2.14*(LOG(H3034,10))+0.2</f>
        <v>-8.9923657628813991E-2</v>
      </c>
      <c r="L3034" s="19">
        <f t="shared" ref="L3034" si="3911">10^K3034</f>
        <v>0.81297341197766604</v>
      </c>
      <c r="M3034" s="19">
        <f t="shared" si="3835"/>
        <v>3.2518936479106642E-2</v>
      </c>
      <c r="N3034" s="19">
        <f t="shared" ref="N3034" si="3912">0.923*L3034</f>
        <v>0.75037445925538582</v>
      </c>
      <c r="O3034" s="19">
        <f t="shared" si="3865"/>
        <v>3.0014978370215432E-2</v>
      </c>
      <c r="P3034" s="19">
        <f t="shared" si="3866"/>
        <v>6.2533914849322081E-2</v>
      </c>
      <c r="Q3034" s="19">
        <f t="shared" si="3839"/>
        <v>0.3902272377492797</v>
      </c>
      <c r="R3034" s="19">
        <f t="shared" si="3868"/>
        <v>0.29264603910960046</v>
      </c>
      <c r="S3034" s="19">
        <f t="shared" si="3869"/>
        <v>0.68287327685888011</v>
      </c>
      <c r="T3034" s="19">
        <f t="shared" si="3870"/>
        <v>2.7314931074355203E-2</v>
      </c>
      <c r="U3034" s="21">
        <f t="shared" si="3843"/>
        <v>1.5633478712330517</v>
      </c>
    </row>
    <row r="3035" spans="1:21" ht="16" hidden="1" thickBot="1" x14ac:dyDescent="0.25">
      <c r="A3035" s="14">
        <v>2018</v>
      </c>
      <c r="B3035" s="15" t="s">
        <v>60</v>
      </c>
      <c r="C3035" s="16" t="s">
        <v>57</v>
      </c>
      <c r="D3035" s="16" t="str">
        <f t="shared" si="3879"/>
        <v>2018_2018 Sample Plot # 05_C</v>
      </c>
      <c r="E3035" s="17">
        <v>1.39</v>
      </c>
      <c r="F3035" s="17">
        <f t="shared" si="3907"/>
        <v>0.5</v>
      </c>
      <c r="G3035" s="18">
        <v>50</v>
      </c>
      <c r="H3035" s="19">
        <f t="shared" ref="H3035:H3098" si="3913">I3035/100</f>
        <v>0.22278803309993633</v>
      </c>
      <c r="I3035" s="20">
        <f t="shared" si="3908"/>
        <v>22.278803309993634</v>
      </c>
      <c r="J3035" s="20">
        <v>70</v>
      </c>
      <c r="K3035" s="19"/>
      <c r="L3035" s="19">
        <f>0.8069*E3035^2.5154</f>
        <v>1.8473923633416407</v>
      </c>
      <c r="M3035" s="19">
        <f>L3035*40/1000</f>
        <v>7.3895694533665637E-2</v>
      </c>
      <c r="N3035" s="19">
        <f>0.6648*L3035^0.9437</f>
        <v>1.1864320633423791</v>
      </c>
      <c r="O3035" s="19">
        <f>N3035*40/1000</f>
        <v>4.7457282533695161E-2</v>
      </c>
      <c r="P3035" s="19">
        <f>M3035+O3035</f>
        <v>0.1213529770673608</v>
      </c>
      <c r="Q3035" s="19">
        <f>L3035*0.48</f>
        <v>0.88674833440398748</v>
      </c>
      <c r="R3035" s="19">
        <f>N3035*0.39</f>
        <v>0.46270850470352787</v>
      </c>
      <c r="S3035" s="19">
        <f>R3035+Q3035</f>
        <v>1.3494568391075155</v>
      </c>
      <c r="T3035" s="19">
        <f>S3035*40/1000</f>
        <v>5.397827356430062E-2</v>
      </c>
      <c r="U3035" s="21">
        <f>(L3035+N3035)</f>
        <v>3.0338244266840197</v>
      </c>
    </row>
    <row r="3036" spans="1:21" ht="16" hidden="1" thickBot="1" x14ac:dyDescent="0.25">
      <c r="A3036" s="14">
        <v>2018</v>
      </c>
      <c r="B3036" s="15" t="s">
        <v>60</v>
      </c>
      <c r="C3036" s="16" t="s">
        <v>22</v>
      </c>
      <c r="D3036" s="16" t="str">
        <f t="shared" si="3879"/>
        <v>2018_2018 Sample Plot # 05_Avi</v>
      </c>
      <c r="E3036" s="17">
        <v>1.4</v>
      </c>
      <c r="F3036" s="17">
        <f t="shared" si="3907"/>
        <v>0.5</v>
      </c>
      <c r="G3036" s="18">
        <v>50</v>
      </c>
      <c r="H3036" s="19">
        <f t="shared" si="3913"/>
        <v>0.73201782304264795</v>
      </c>
      <c r="I3036" s="20">
        <f t="shared" si="3908"/>
        <v>73.201782304264796</v>
      </c>
      <c r="J3036" s="20">
        <v>230</v>
      </c>
      <c r="K3036" s="19">
        <f t="shared" ref="K3036:K3037" si="3914">2.14*(LOG(H3036,10))+0.2</f>
        <v>-8.9923657628813991E-2</v>
      </c>
      <c r="L3036" s="19">
        <f t="shared" ref="L3036:L3037" si="3915">10^K3036</f>
        <v>0.81297341197766604</v>
      </c>
      <c r="M3036" s="19">
        <f t="shared" ref="M3036:M3037" si="3916">L3036*40/1000</f>
        <v>3.2518936479106642E-2</v>
      </c>
      <c r="N3036" s="19">
        <f t="shared" ref="N3036:N3037" si="3917">0.923*L3036</f>
        <v>0.75037445925538582</v>
      </c>
      <c r="O3036" s="19">
        <f t="shared" ref="O3036:O3037" si="3918">N3036*40/1000</f>
        <v>3.0014978370215432E-2</v>
      </c>
      <c r="P3036" s="19">
        <f t="shared" ref="P3036:P3037" si="3919">M3036+O3036</f>
        <v>6.2533914849322081E-2</v>
      </c>
      <c r="Q3036" s="19">
        <f t="shared" ref="Q3036:Q3037" si="3920">L3036*0.48</f>
        <v>0.3902272377492797</v>
      </c>
      <c r="R3036" s="19">
        <f t="shared" ref="R3036:R3037" si="3921">N3036*0.39</f>
        <v>0.29264603910960046</v>
      </c>
      <c r="S3036" s="19">
        <f t="shared" ref="S3036:S3037" si="3922">R3036+Q3036</f>
        <v>0.68287327685888011</v>
      </c>
      <c r="T3036" s="19">
        <f t="shared" ref="T3036:T3037" si="3923">S3036*40/1000</f>
        <v>2.7314931074355203E-2</v>
      </c>
      <c r="U3036" s="21">
        <f t="shared" ref="U3036:U3037" si="3924">(L3036+N3036)</f>
        <v>1.5633478712330517</v>
      </c>
    </row>
    <row r="3037" spans="1:21" ht="16" hidden="1" thickBot="1" x14ac:dyDescent="0.25">
      <c r="A3037" s="14">
        <v>2018</v>
      </c>
      <c r="B3037" s="15" t="s">
        <v>60</v>
      </c>
      <c r="C3037" s="16" t="s">
        <v>22</v>
      </c>
      <c r="D3037" s="16" t="str">
        <f t="shared" si="3879"/>
        <v>2018_2018 Sample Plot # 05_Avi</v>
      </c>
      <c r="E3037" s="17">
        <v>3.6</v>
      </c>
      <c r="F3037" s="17">
        <f t="shared" si="3907"/>
        <v>0.4</v>
      </c>
      <c r="G3037" s="18">
        <v>40</v>
      </c>
      <c r="H3037" s="19">
        <f t="shared" si="3913"/>
        <v>0.92297899427116492</v>
      </c>
      <c r="I3037" s="20">
        <f t="shared" si="3908"/>
        <v>92.297899427116491</v>
      </c>
      <c r="J3037" s="20">
        <v>290</v>
      </c>
      <c r="K3037" s="19">
        <f t="shared" si="3914"/>
        <v>0.12551048879730342</v>
      </c>
      <c r="L3037" s="19">
        <f t="shared" si="3915"/>
        <v>1.3350898333926011</v>
      </c>
      <c r="M3037" s="19">
        <f t="shared" si="3916"/>
        <v>5.3403593335704047E-2</v>
      </c>
      <c r="N3037" s="19">
        <f t="shared" si="3917"/>
        <v>1.2322879162213709</v>
      </c>
      <c r="O3037" s="19">
        <f t="shared" si="3918"/>
        <v>4.9291516648854838E-2</v>
      </c>
      <c r="P3037" s="19">
        <f t="shared" si="3919"/>
        <v>0.10269510998455889</v>
      </c>
      <c r="Q3037" s="19">
        <f t="shared" si="3920"/>
        <v>0.64084312002844857</v>
      </c>
      <c r="R3037" s="19">
        <f t="shared" si="3921"/>
        <v>0.48059228732633469</v>
      </c>
      <c r="S3037" s="19">
        <f t="shared" si="3922"/>
        <v>1.1214354073547832</v>
      </c>
      <c r="T3037" s="19">
        <f t="shared" si="3923"/>
        <v>4.4857416294191321E-2</v>
      </c>
      <c r="U3037" s="21">
        <f t="shared" si="3924"/>
        <v>2.5673777496139722</v>
      </c>
    </row>
    <row r="3038" spans="1:21" ht="16" hidden="1" thickBot="1" x14ac:dyDescent="0.25">
      <c r="A3038" s="14">
        <v>2018</v>
      </c>
      <c r="B3038" s="15" t="s">
        <v>60</v>
      </c>
      <c r="C3038" s="16" t="s">
        <v>57</v>
      </c>
      <c r="D3038" s="16" t="str">
        <f t="shared" si="3879"/>
        <v>2018_2018 Sample Plot # 05_C</v>
      </c>
      <c r="E3038" s="17">
        <v>1.45</v>
      </c>
      <c r="F3038" s="17">
        <f t="shared" si="3907"/>
        <v>0.8</v>
      </c>
      <c r="G3038" s="18">
        <v>80</v>
      </c>
      <c r="H3038" s="19">
        <f t="shared" si="3913"/>
        <v>0.50286441756842781</v>
      </c>
      <c r="I3038" s="20">
        <f t="shared" si="3908"/>
        <v>50.286441756842777</v>
      </c>
      <c r="J3038" s="20">
        <v>158</v>
      </c>
      <c r="K3038" s="19"/>
      <c r="L3038" s="19">
        <f t="shared" ref="L3038:L3046" si="3925">0.8069*E3038^2.5154</f>
        <v>2.0545881941432214</v>
      </c>
      <c r="M3038" s="19">
        <f t="shared" si="3835"/>
        <v>8.2183527765728848E-2</v>
      </c>
      <c r="N3038" s="19">
        <f t="shared" ref="N3038:N3046" si="3926">0.6648*L3038^0.9437</f>
        <v>1.311624116954764</v>
      </c>
      <c r="O3038" s="19">
        <f t="shared" si="3865"/>
        <v>5.2464964678190562E-2</v>
      </c>
      <c r="P3038" s="19">
        <f t="shared" si="3866"/>
        <v>0.13464849244391941</v>
      </c>
      <c r="Q3038" s="19">
        <f t="shared" si="3839"/>
        <v>0.98620233318874617</v>
      </c>
      <c r="R3038" s="19">
        <f t="shared" si="3868"/>
        <v>0.51153340561235794</v>
      </c>
      <c r="S3038" s="19">
        <f t="shared" si="3869"/>
        <v>1.4977357388011041</v>
      </c>
      <c r="T3038" s="19">
        <f t="shared" si="3870"/>
        <v>5.9909429552044167E-2</v>
      </c>
      <c r="U3038" s="21">
        <f t="shared" si="3843"/>
        <v>3.3662123110979856</v>
      </c>
    </row>
    <row r="3039" spans="1:21" ht="16" hidden="1" thickBot="1" x14ac:dyDescent="0.25">
      <c r="A3039" s="14">
        <v>2018</v>
      </c>
      <c r="B3039" s="15" t="s">
        <v>60</v>
      </c>
      <c r="C3039" s="16" t="s">
        <v>57</v>
      </c>
      <c r="D3039" s="16" t="str">
        <f t="shared" si="3879"/>
        <v>2018_2018 Sample Plot # 05_C</v>
      </c>
      <c r="E3039" s="17">
        <v>1.1299999999999999</v>
      </c>
      <c r="F3039" s="17">
        <f t="shared" si="3907"/>
        <v>0.72</v>
      </c>
      <c r="G3039" s="18">
        <v>72</v>
      </c>
      <c r="H3039" s="19">
        <f t="shared" si="3913"/>
        <v>0.47422024188415024</v>
      </c>
      <c r="I3039" s="20">
        <f t="shared" si="3908"/>
        <v>47.422024188415023</v>
      </c>
      <c r="J3039" s="20">
        <v>149</v>
      </c>
      <c r="K3039" s="19"/>
      <c r="L3039" s="19">
        <f t="shared" si="3925"/>
        <v>1.09731984179093</v>
      </c>
      <c r="M3039" s="19">
        <f t="shared" si="3835"/>
        <v>4.3892793671637204E-2</v>
      </c>
      <c r="N3039" s="19">
        <f t="shared" si="3926"/>
        <v>0.72569391584202692</v>
      </c>
      <c r="O3039" s="19">
        <f t="shared" si="3865"/>
        <v>2.9027756633681075E-2</v>
      </c>
      <c r="P3039" s="19">
        <f t="shared" si="3866"/>
        <v>7.2920550305318271E-2</v>
      </c>
      <c r="Q3039" s="19">
        <f t="shared" si="3839"/>
        <v>0.52671352405964633</v>
      </c>
      <c r="R3039" s="19">
        <f t="shared" si="3868"/>
        <v>0.28302062717839049</v>
      </c>
      <c r="S3039" s="19">
        <f t="shared" si="3869"/>
        <v>0.80973415123803683</v>
      </c>
      <c r="T3039" s="19">
        <f t="shared" si="3870"/>
        <v>3.2389366049521473E-2</v>
      </c>
      <c r="U3039" s="21">
        <f t="shared" si="3843"/>
        <v>1.8230137576329568</v>
      </c>
    </row>
    <row r="3040" spans="1:21" ht="16" hidden="1" thickBot="1" x14ac:dyDescent="0.25">
      <c r="A3040" s="14">
        <v>2018</v>
      </c>
      <c r="B3040" s="15" t="s">
        <v>60</v>
      </c>
      <c r="C3040" s="16" t="s">
        <v>57</v>
      </c>
      <c r="D3040" s="16" t="str">
        <f t="shared" si="3879"/>
        <v>2018_2018 Sample Plot # 05_C</v>
      </c>
      <c r="E3040" s="17">
        <v>1.27</v>
      </c>
      <c r="F3040" s="17">
        <f t="shared" si="3907"/>
        <v>0.74</v>
      </c>
      <c r="G3040" s="18">
        <v>74</v>
      </c>
      <c r="H3040" s="19">
        <f t="shared" si="3913"/>
        <v>0.54105665181413121</v>
      </c>
      <c r="I3040" s="20">
        <f t="shared" si="3908"/>
        <v>54.105665181413116</v>
      </c>
      <c r="J3040" s="20">
        <v>170</v>
      </c>
      <c r="K3040" s="19"/>
      <c r="L3040" s="19">
        <f t="shared" si="3925"/>
        <v>1.4720670614449942</v>
      </c>
      <c r="M3040" s="19">
        <f t="shared" si="3835"/>
        <v>5.8882682457799769E-2</v>
      </c>
      <c r="N3040" s="19">
        <f t="shared" si="3926"/>
        <v>0.95755622145391317</v>
      </c>
      <c r="O3040" s="19">
        <f t="shared" si="3865"/>
        <v>3.8302248858156522E-2</v>
      </c>
      <c r="P3040" s="19">
        <f t="shared" si="3866"/>
        <v>9.7184931315956291E-2</v>
      </c>
      <c r="Q3040" s="19">
        <f t="shared" si="3839"/>
        <v>0.70659218949359714</v>
      </c>
      <c r="R3040" s="19">
        <f t="shared" si="3868"/>
        <v>0.37344692636702614</v>
      </c>
      <c r="S3040" s="19">
        <f t="shared" si="3869"/>
        <v>1.0800391158606233</v>
      </c>
      <c r="T3040" s="19">
        <f t="shared" si="3870"/>
        <v>4.3201564634424934E-2</v>
      </c>
      <c r="U3040" s="21">
        <f t="shared" si="3843"/>
        <v>2.4296232828989073</v>
      </c>
    </row>
    <row r="3041" spans="1:21" ht="16" hidden="1" thickBot="1" x14ac:dyDescent="0.25">
      <c r="A3041" s="14">
        <v>2018</v>
      </c>
      <c r="B3041" s="15" t="s">
        <v>60</v>
      </c>
      <c r="C3041" s="16" t="s">
        <v>57</v>
      </c>
      <c r="D3041" s="16" t="str">
        <f t="shared" si="3879"/>
        <v>2018_2018 Sample Plot # 05_C</v>
      </c>
      <c r="E3041" s="17">
        <v>1.58</v>
      </c>
      <c r="F3041" s="17">
        <f t="shared" si="3907"/>
        <v>1</v>
      </c>
      <c r="G3041" s="18">
        <v>100</v>
      </c>
      <c r="H3041" s="19">
        <f t="shared" si="3913"/>
        <v>0.35009548058561429</v>
      </c>
      <c r="I3041" s="20">
        <f t="shared" si="3908"/>
        <v>35.009548058561428</v>
      </c>
      <c r="J3041" s="20">
        <v>110</v>
      </c>
      <c r="K3041" s="19"/>
      <c r="L3041" s="19">
        <f t="shared" si="3925"/>
        <v>2.5498917980018074</v>
      </c>
      <c r="M3041" s="19">
        <f t="shared" si="3835"/>
        <v>0.10199567192007229</v>
      </c>
      <c r="N3041" s="19">
        <f t="shared" si="3926"/>
        <v>1.6081464195296991</v>
      </c>
      <c r="O3041" s="19">
        <f t="shared" si="3865"/>
        <v>6.4325856781187962E-2</v>
      </c>
      <c r="P3041" s="19">
        <f t="shared" si="3866"/>
        <v>0.16632152870126027</v>
      </c>
      <c r="Q3041" s="19">
        <f t="shared" si="3839"/>
        <v>1.2239480630408675</v>
      </c>
      <c r="R3041" s="19">
        <f t="shared" si="3868"/>
        <v>0.62717710361658263</v>
      </c>
      <c r="S3041" s="19">
        <f t="shared" si="3869"/>
        <v>1.8511251666574502</v>
      </c>
      <c r="T3041" s="19">
        <f t="shared" si="3870"/>
        <v>7.4045006666298013E-2</v>
      </c>
      <c r="U3041" s="21">
        <f t="shared" si="3843"/>
        <v>4.1580382175315069</v>
      </c>
    </row>
    <row r="3042" spans="1:21" ht="16" hidden="1" thickBot="1" x14ac:dyDescent="0.25">
      <c r="A3042" s="14">
        <v>2018</v>
      </c>
      <c r="B3042" s="15" t="s">
        <v>60</v>
      </c>
      <c r="C3042" s="16" t="s">
        <v>57</v>
      </c>
      <c r="D3042" s="16" t="str">
        <f t="shared" si="3879"/>
        <v>2018_2018 Sample Plot # 05_C</v>
      </c>
      <c r="E3042" s="17">
        <v>1.64</v>
      </c>
      <c r="F3042" s="17">
        <f t="shared" si="3907"/>
        <v>1</v>
      </c>
      <c r="G3042" s="18">
        <v>100</v>
      </c>
      <c r="H3042" s="19">
        <f t="shared" si="3913"/>
        <v>0.28644175684277529</v>
      </c>
      <c r="I3042" s="20">
        <f t="shared" si="3908"/>
        <v>28.644175684277531</v>
      </c>
      <c r="J3042" s="20">
        <v>90</v>
      </c>
      <c r="K3042" s="19"/>
      <c r="L3042" s="19">
        <f t="shared" si="3925"/>
        <v>2.8005151785246216</v>
      </c>
      <c r="M3042" s="19">
        <f t="shared" si="3835"/>
        <v>0.11202060714098487</v>
      </c>
      <c r="N3042" s="19">
        <f t="shared" si="3926"/>
        <v>1.7569097222801053</v>
      </c>
      <c r="O3042" s="19">
        <f t="shared" si="3865"/>
        <v>7.0276388891204217E-2</v>
      </c>
      <c r="P3042" s="19">
        <f t="shared" si="3866"/>
        <v>0.18229699603218907</v>
      </c>
      <c r="Q3042" s="19">
        <f t="shared" si="3839"/>
        <v>1.3442472856918184</v>
      </c>
      <c r="R3042" s="19">
        <f t="shared" si="3868"/>
        <v>0.68519479168924113</v>
      </c>
      <c r="S3042" s="19">
        <f t="shared" si="3869"/>
        <v>2.0294420773810593</v>
      </c>
      <c r="T3042" s="19">
        <f t="shared" si="3870"/>
        <v>8.117768309524237E-2</v>
      </c>
      <c r="U3042" s="21">
        <f t="shared" si="3843"/>
        <v>4.557424900804727</v>
      </c>
    </row>
    <row r="3043" spans="1:21" ht="16" hidden="1" thickBot="1" x14ac:dyDescent="0.25">
      <c r="A3043" s="14">
        <v>2018</v>
      </c>
      <c r="B3043" s="15" t="s">
        <v>60</v>
      </c>
      <c r="C3043" s="16" t="s">
        <v>57</v>
      </c>
      <c r="D3043" s="16" t="str">
        <f t="shared" si="3879"/>
        <v>2018_2018 Sample Plot # 05_C</v>
      </c>
      <c r="E3043" s="17">
        <v>1.0900000000000001</v>
      </c>
      <c r="F3043" s="17">
        <f t="shared" si="3907"/>
        <v>0.7</v>
      </c>
      <c r="G3043" s="18">
        <v>70</v>
      </c>
      <c r="H3043" s="19">
        <f t="shared" si="3913"/>
        <v>0.25461489497135587</v>
      </c>
      <c r="I3043" s="20">
        <f t="shared" si="3908"/>
        <v>25.461489497135585</v>
      </c>
      <c r="J3043" s="20">
        <v>80</v>
      </c>
      <c r="K3043" s="19"/>
      <c r="L3043" s="19">
        <f t="shared" si="3925"/>
        <v>1.0022182997914493</v>
      </c>
      <c r="M3043" s="19">
        <f t="shared" si="3835"/>
        <v>4.0088731991657973E-2</v>
      </c>
      <c r="N3043" s="19">
        <f t="shared" si="3926"/>
        <v>0.66619161180735453</v>
      </c>
      <c r="O3043" s="19">
        <f t="shared" si="3865"/>
        <v>2.6647664472294181E-2</v>
      </c>
      <c r="P3043" s="19">
        <f t="shared" si="3866"/>
        <v>6.6736396463952158E-2</v>
      </c>
      <c r="Q3043" s="19">
        <f t="shared" si="3839"/>
        <v>0.48106478389989565</v>
      </c>
      <c r="R3043" s="19">
        <f t="shared" si="3868"/>
        <v>0.25981472860486826</v>
      </c>
      <c r="S3043" s="19">
        <f t="shared" si="3869"/>
        <v>0.74087951250476392</v>
      </c>
      <c r="T3043" s="19">
        <f t="shared" si="3870"/>
        <v>2.9635180500190556E-2</v>
      </c>
      <c r="U3043" s="21">
        <f t="shared" si="3843"/>
        <v>1.6684099115988038</v>
      </c>
    </row>
    <row r="3044" spans="1:21" ht="16" hidden="1" thickBot="1" x14ac:dyDescent="0.25">
      <c r="A3044" s="14">
        <v>2018</v>
      </c>
      <c r="B3044" s="15" t="s">
        <v>60</v>
      </c>
      <c r="C3044" s="16" t="s">
        <v>57</v>
      </c>
      <c r="D3044" s="16" t="str">
        <f t="shared" si="3879"/>
        <v>2018_2018 Sample Plot # 05_C</v>
      </c>
      <c r="E3044" s="17">
        <v>1.58</v>
      </c>
      <c r="F3044" s="17">
        <f t="shared" si="3907"/>
        <v>0.6</v>
      </c>
      <c r="G3044" s="18">
        <v>60</v>
      </c>
      <c r="H3044" s="19">
        <f t="shared" si="3913"/>
        <v>0.19096117122851688</v>
      </c>
      <c r="I3044" s="20">
        <f t="shared" si="3908"/>
        <v>19.096117122851687</v>
      </c>
      <c r="J3044" s="20">
        <v>60</v>
      </c>
      <c r="K3044" s="19"/>
      <c r="L3044" s="19">
        <f t="shared" si="3925"/>
        <v>2.5498917980018074</v>
      </c>
      <c r="M3044" s="19">
        <f t="shared" si="3835"/>
        <v>0.10199567192007229</v>
      </c>
      <c r="N3044" s="19">
        <f t="shared" si="3926"/>
        <v>1.6081464195296991</v>
      </c>
      <c r="O3044" s="19">
        <f t="shared" si="3865"/>
        <v>6.4325856781187962E-2</v>
      </c>
      <c r="P3044" s="19">
        <f t="shared" si="3866"/>
        <v>0.16632152870126027</v>
      </c>
      <c r="Q3044" s="19">
        <f t="shared" si="3839"/>
        <v>1.2239480630408675</v>
      </c>
      <c r="R3044" s="19">
        <f t="shared" si="3868"/>
        <v>0.62717710361658263</v>
      </c>
      <c r="S3044" s="19">
        <f t="shared" si="3869"/>
        <v>1.8511251666574502</v>
      </c>
      <c r="T3044" s="19">
        <f t="shared" si="3870"/>
        <v>7.4045006666298013E-2</v>
      </c>
      <c r="U3044" s="21">
        <f t="shared" si="3843"/>
        <v>4.1580382175315069</v>
      </c>
    </row>
    <row r="3045" spans="1:21" ht="16" hidden="1" thickBot="1" x14ac:dyDescent="0.25">
      <c r="A3045" s="14">
        <v>2018</v>
      </c>
      <c r="B3045" s="15" t="s">
        <v>60</v>
      </c>
      <c r="C3045" s="16" t="s">
        <v>57</v>
      </c>
      <c r="D3045" s="16" t="str">
        <f t="shared" si="3879"/>
        <v>2018_2018 Sample Plot # 05_C</v>
      </c>
      <c r="E3045" s="17">
        <v>0.9</v>
      </c>
      <c r="F3045" s="17">
        <f t="shared" si="3907"/>
        <v>1.1000000000000001</v>
      </c>
      <c r="G3045" s="18">
        <v>110</v>
      </c>
      <c r="H3045" s="19">
        <f t="shared" si="3913"/>
        <v>0.44557606619987267</v>
      </c>
      <c r="I3045" s="20">
        <f t="shared" si="3908"/>
        <v>44.557606619987268</v>
      </c>
      <c r="J3045" s="20">
        <v>140</v>
      </c>
      <c r="K3045" s="19"/>
      <c r="L3045" s="19">
        <f t="shared" si="3925"/>
        <v>0.6190437221851548</v>
      </c>
      <c r="M3045" s="19">
        <f t="shared" si="3835"/>
        <v>2.476174888740619E-2</v>
      </c>
      <c r="N3045" s="19">
        <f t="shared" si="3926"/>
        <v>0.42280335415178649</v>
      </c>
      <c r="O3045" s="19">
        <f t="shared" si="3865"/>
        <v>1.6912134166071461E-2</v>
      </c>
      <c r="P3045" s="19">
        <f t="shared" si="3866"/>
        <v>4.1673883053477648E-2</v>
      </c>
      <c r="Q3045" s="19">
        <f t="shared" si="3839"/>
        <v>0.29714098664887428</v>
      </c>
      <c r="R3045" s="19">
        <f t="shared" si="3868"/>
        <v>0.16489330811919672</v>
      </c>
      <c r="S3045" s="19">
        <f t="shared" si="3869"/>
        <v>0.46203429476807101</v>
      </c>
      <c r="T3045" s="19">
        <f t="shared" si="3870"/>
        <v>1.8481371790722838E-2</v>
      </c>
      <c r="U3045" s="21">
        <f t="shared" si="3843"/>
        <v>1.0418470763369414</v>
      </c>
    </row>
    <row r="3046" spans="1:21" ht="16" hidden="1" thickBot="1" x14ac:dyDescent="0.25">
      <c r="A3046" s="23">
        <v>2018</v>
      </c>
      <c r="B3046" s="24" t="s">
        <v>60</v>
      </c>
      <c r="C3046" s="25" t="s">
        <v>57</v>
      </c>
      <c r="D3046" s="25" t="str">
        <f t="shared" si="3879"/>
        <v>2018_2018 Sample Plot # 05_C</v>
      </c>
      <c r="E3046" s="26">
        <v>1.1000000000000001</v>
      </c>
      <c r="F3046" s="26">
        <f t="shared" si="3907"/>
        <v>1</v>
      </c>
      <c r="G3046" s="27">
        <v>100</v>
      </c>
      <c r="H3046" s="28">
        <f t="shared" si="3913"/>
        <v>0.31826861871419476</v>
      </c>
      <c r="I3046" s="29">
        <f t="shared" si="3908"/>
        <v>31.826861871419478</v>
      </c>
      <c r="J3046" s="29">
        <v>100</v>
      </c>
      <c r="K3046" s="28"/>
      <c r="L3046" s="28">
        <f t="shared" si="3925"/>
        <v>1.0255075821872108</v>
      </c>
      <c r="M3046" s="28">
        <f t="shared" si="3835"/>
        <v>4.102030328748843E-2</v>
      </c>
      <c r="N3046" s="28">
        <f t="shared" si="3926"/>
        <v>0.68079134801697228</v>
      </c>
      <c r="O3046" s="28">
        <f t="shared" si="3865"/>
        <v>2.7231653920678892E-2</v>
      </c>
      <c r="P3046" s="28">
        <f t="shared" si="3866"/>
        <v>6.8251957208167319E-2</v>
      </c>
      <c r="Q3046" s="28">
        <f t="shared" si="3839"/>
        <v>0.49224363944986116</v>
      </c>
      <c r="R3046" s="28">
        <f t="shared" si="3868"/>
        <v>0.26550862572661921</v>
      </c>
      <c r="S3046" s="28">
        <f t="shared" si="3869"/>
        <v>0.75775226517648031</v>
      </c>
      <c r="T3046" s="28">
        <f t="shared" si="3870"/>
        <v>3.0310090607059213E-2</v>
      </c>
      <c r="U3046" s="30">
        <f t="shared" si="3843"/>
        <v>1.7062989302041831</v>
      </c>
    </row>
    <row r="3047" spans="1:21" ht="16" hidden="1" thickBot="1" x14ac:dyDescent="0.25">
      <c r="A3047" s="31"/>
      <c r="B3047" s="32"/>
      <c r="C3047" s="33"/>
      <c r="D3047" s="33"/>
      <c r="E3047" s="34"/>
      <c r="F3047" s="34"/>
      <c r="G3047" s="35"/>
      <c r="H3047" s="36"/>
      <c r="I3047" s="22"/>
      <c r="J3047" s="22"/>
      <c r="K3047" s="36"/>
      <c r="L3047" s="36"/>
      <c r="M3047" s="36"/>
      <c r="N3047" s="36"/>
      <c r="O3047" s="36"/>
      <c r="P3047" s="36"/>
      <c r="Q3047" s="36"/>
      <c r="R3047" s="36"/>
      <c r="S3047" s="36"/>
      <c r="T3047" s="36"/>
      <c r="U3047" s="37"/>
    </row>
    <row r="3048" spans="1:21" ht="16" hidden="1" thickBot="1" x14ac:dyDescent="0.25">
      <c r="A3048" s="14"/>
      <c r="B3048" s="15"/>
      <c r="C3048" s="16"/>
      <c r="D3048" s="16"/>
      <c r="E3048" s="17"/>
      <c r="F3048" s="17"/>
      <c r="G3048" s="18"/>
      <c r="H3048" s="19"/>
      <c r="I3048" s="20"/>
      <c r="J3048" s="20"/>
      <c r="K3048" s="19"/>
      <c r="L3048" s="19"/>
      <c r="M3048" s="19"/>
      <c r="N3048" s="19"/>
      <c r="O3048" s="19"/>
      <c r="P3048" s="19"/>
      <c r="Q3048" s="19"/>
      <c r="R3048" s="19"/>
      <c r="S3048" s="19"/>
      <c r="T3048" s="19"/>
      <c r="U3048" s="21"/>
    </row>
    <row r="3049" spans="1:21" ht="16" hidden="1" thickBot="1" x14ac:dyDescent="0.25">
      <c r="A3049" s="14">
        <v>2018</v>
      </c>
      <c r="B3049" s="15" t="s">
        <v>61</v>
      </c>
      <c r="C3049" s="16" t="s">
        <v>22</v>
      </c>
      <c r="D3049" s="16" t="str">
        <f>A3049&amp;"_"&amp;B3049&amp;"_"&amp;C3049</f>
        <v>2018_2018 Sample Plot # 06_Avi</v>
      </c>
      <c r="E3049" s="17">
        <v>1.9</v>
      </c>
      <c r="F3049" s="17">
        <f t="shared" si="3907"/>
        <v>0.8</v>
      </c>
      <c r="G3049" s="18">
        <v>80</v>
      </c>
      <c r="H3049" s="19">
        <f t="shared" si="3913"/>
        <v>0.9</v>
      </c>
      <c r="I3049" s="20">
        <f t="shared" si="3908"/>
        <v>90</v>
      </c>
      <c r="J3049" s="20">
        <v>282.77999999999997</v>
      </c>
      <c r="K3049" s="19">
        <f t="shared" ref="K3049:K3050" si="3927">2.14*(LOG(H3049,10))+0.2</f>
        <v>0.10207897020015526</v>
      </c>
      <c r="L3049" s="19">
        <f t="shared" ref="L3049:L3050" si="3928">10^K3049</f>
        <v>1.2649663424809117</v>
      </c>
      <c r="M3049" s="19">
        <f t="shared" si="3835"/>
        <v>5.0598653699236468E-2</v>
      </c>
      <c r="N3049" s="19">
        <f t="shared" ref="N3049:N3050" si="3929">0.923*L3049</f>
        <v>1.1675639341098816</v>
      </c>
      <c r="O3049" s="19">
        <f t="shared" si="3865"/>
        <v>4.6702557364395263E-2</v>
      </c>
      <c r="P3049" s="19">
        <f t="shared" si="3866"/>
        <v>9.7301211063631737E-2</v>
      </c>
      <c r="Q3049" s="19">
        <f t="shared" si="3839"/>
        <v>0.60718384439083761</v>
      </c>
      <c r="R3049" s="19">
        <f t="shared" si="3868"/>
        <v>0.45534993430285381</v>
      </c>
      <c r="S3049" s="19">
        <f t="shared" si="3869"/>
        <v>1.0625337786936915</v>
      </c>
      <c r="T3049" s="19">
        <f t="shared" si="3870"/>
        <v>4.2501351147747654E-2</v>
      </c>
      <c r="U3049" s="21">
        <f t="shared" si="3843"/>
        <v>2.4325302765907932</v>
      </c>
    </row>
    <row r="3050" spans="1:21" ht="16" hidden="1" thickBot="1" x14ac:dyDescent="0.25">
      <c r="A3050" s="14">
        <v>2018</v>
      </c>
      <c r="B3050" s="15" t="s">
        <v>61</v>
      </c>
      <c r="C3050" s="16" t="s">
        <v>22</v>
      </c>
      <c r="D3050" s="16" t="str">
        <f>A3050&amp;"_"&amp;B3050&amp;"_"&amp;C3050</f>
        <v>2018_2018 Sample Plot # 06_Avi</v>
      </c>
      <c r="E3050" s="17">
        <v>2.2000000000000002</v>
      </c>
      <c r="F3050" s="17">
        <f t="shared" si="3907"/>
        <v>0.55000000000000004</v>
      </c>
      <c r="G3050" s="18">
        <v>55</v>
      </c>
      <c r="H3050" s="19">
        <f t="shared" si="3913"/>
        <v>0.36</v>
      </c>
      <c r="I3050" s="20">
        <f t="shared" si="3908"/>
        <v>36</v>
      </c>
      <c r="J3050" s="20">
        <v>113.11199999999999</v>
      </c>
      <c r="K3050" s="19">
        <f t="shared" si="3927"/>
        <v>-0.74951264835800524</v>
      </c>
      <c r="L3050" s="19">
        <f t="shared" si="3928"/>
        <v>0.17802760594801126</v>
      </c>
      <c r="M3050" s="19">
        <f t="shared" si="3835"/>
        <v>7.1211042379204503E-3</v>
      </c>
      <c r="N3050" s="19">
        <f t="shared" si="3929"/>
        <v>0.16431948029001439</v>
      </c>
      <c r="O3050" s="19">
        <f t="shared" si="3865"/>
        <v>6.5727792116005756E-3</v>
      </c>
      <c r="P3050" s="19">
        <f t="shared" si="3866"/>
        <v>1.3693883449521025E-2</v>
      </c>
      <c r="Q3050" s="19">
        <f t="shared" si="3839"/>
        <v>8.5453250855045404E-2</v>
      </c>
      <c r="R3050" s="19">
        <f t="shared" si="3868"/>
        <v>6.4084597313105618E-2</v>
      </c>
      <c r="S3050" s="19">
        <f t="shared" si="3869"/>
        <v>0.14953784816815102</v>
      </c>
      <c r="T3050" s="19">
        <f t="shared" si="3870"/>
        <v>5.9815139267260413E-3</v>
      </c>
      <c r="U3050" s="21">
        <f t="shared" si="3843"/>
        <v>0.34234708623802568</v>
      </c>
    </row>
    <row r="3051" spans="1:21" ht="16" hidden="1" thickBot="1" x14ac:dyDescent="0.25">
      <c r="A3051" s="14"/>
      <c r="B3051" s="15"/>
      <c r="C3051" s="16"/>
      <c r="D3051" s="16"/>
      <c r="E3051" s="17"/>
      <c r="F3051" s="17"/>
      <c r="G3051" s="18"/>
      <c r="H3051" s="19"/>
      <c r="I3051" s="20"/>
      <c r="J3051" s="20"/>
      <c r="K3051" s="19"/>
      <c r="L3051" s="19"/>
      <c r="M3051" s="19"/>
      <c r="N3051" s="19"/>
      <c r="O3051" s="19"/>
      <c r="P3051" s="19"/>
      <c r="Q3051" s="19"/>
      <c r="R3051" s="19"/>
      <c r="S3051" s="19"/>
      <c r="T3051" s="19"/>
      <c r="U3051" s="21"/>
    </row>
    <row r="3052" spans="1:21" ht="16" hidden="1" thickBot="1" x14ac:dyDescent="0.25">
      <c r="A3052" s="14">
        <v>2018</v>
      </c>
      <c r="B3052" s="15" t="s">
        <v>61</v>
      </c>
      <c r="C3052" s="16" t="s">
        <v>22</v>
      </c>
      <c r="D3052" s="16" t="str">
        <f>A3052&amp;"_"&amp;B3052&amp;"_"&amp;C3052</f>
        <v>2018_2018 Sample Plot # 06_Avi</v>
      </c>
      <c r="E3052" s="17">
        <v>3.2</v>
      </c>
      <c r="F3052" s="17">
        <f t="shared" si="3907"/>
        <v>0.45</v>
      </c>
      <c r="G3052" s="18">
        <v>45</v>
      </c>
      <c r="H3052" s="19">
        <f t="shared" si="3913"/>
        <v>0.86653723742838962</v>
      </c>
      <c r="I3052" s="20">
        <f t="shared" si="3908"/>
        <v>86.653723742838963</v>
      </c>
      <c r="J3052" s="20">
        <v>272.26600000000002</v>
      </c>
      <c r="K3052" s="19">
        <f>2.14*(LOG(H3052,10))+0.2</f>
        <v>6.6864672733350172E-2</v>
      </c>
      <c r="L3052" s="19">
        <f t="shared" ref="L3052" si="3930">10^K3052</f>
        <v>1.1664460928530573</v>
      </c>
      <c r="M3052" s="19">
        <f t="shared" ref="M3052:M3096" si="3931">L3052*40/1000</f>
        <v>4.6657843714122293E-2</v>
      </c>
      <c r="N3052" s="19">
        <f t="shared" ref="N3052" si="3932">0.923*L3052</f>
        <v>1.0766297437033721</v>
      </c>
      <c r="O3052" s="19">
        <f t="shared" ref="O3052:O3096" si="3933">N3052*40/1000</f>
        <v>4.3065189748134884E-2</v>
      </c>
      <c r="P3052" s="19">
        <f t="shared" ref="P3052:P3096" si="3934">M3052+O3052</f>
        <v>8.9723033462257185E-2</v>
      </c>
      <c r="Q3052" s="19">
        <f t="shared" ref="Q3052:Q3096" si="3935">L3052*0.48</f>
        <v>0.55989412456946752</v>
      </c>
      <c r="R3052" s="19">
        <f t="shared" ref="R3052:R3096" si="3936">N3052*0.39</f>
        <v>0.41988560004431513</v>
      </c>
      <c r="S3052" s="19">
        <f t="shared" ref="S3052:S3096" si="3937">R3052+Q3052</f>
        <v>0.97977972461378271</v>
      </c>
      <c r="T3052" s="19">
        <f t="shared" ref="T3052:T3096" si="3938">S3052*40/1000</f>
        <v>3.919118898455131E-2</v>
      </c>
      <c r="U3052" s="21">
        <f t="shared" ref="U3052:U3096" si="3939">(L3052+N3052)</f>
        <v>2.2430758365564296</v>
      </c>
    </row>
    <row r="3053" spans="1:21" ht="16" hidden="1" thickBot="1" x14ac:dyDescent="0.25">
      <c r="A3053" s="14"/>
      <c r="B3053" s="15"/>
      <c r="C3053" s="16"/>
      <c r="D3053" s="16"/>
      <c r="E3053" s="17"/>
      <c r="F3053" s="17"/>
      <c r="G3053" s="18"/>
      <c r="H3053" s="19"/>
      <c r="I3053" s="20"/>
      <c r="J3053" s="20"/>
      <c r="K3053" s="19"/>
      <c r="L3053" s="19"/>
      <c r="M3053" s="19"/>
      <c r="N3053" s="19"/>
      <c r="O3053" s="19"/>
      <c r="P3053" s="19"/>
      <c r="Q3053" s="19"/>
      <c r="R3053" s="19"/>
      <c r="S3053" s="19"/>
      <c r="T3053" s="19"/>
      <c r="U3053" s="21"/>
    </row>
    <row r="3054" spans="1:21" ht="16" hidden="1" thickBot="1" x14ac:dyDescent="0.25">
      <c r="A3054" s="14"/>
      <c r="B3054" s="15"/>
      <c r="C3054" s="16"/>
      <c r="D3054" s="16"/>
      <c r="E3054" s="17"/>
      <c r="F3054" s="17"/>
      <c r="G3054" s="18"/>
      <c r="H3054" s="19"/>
      <c r="I3054" s="20"/>
      <c r="J3054" s="20"/>
      <c r="K3054" s="19"/>
      <c r="L3054" s="19"/>
      <c r="M3054" s="19"/>
      <c r="N3054" s="19"/>
      <c r="O3054" s="19"/>
      <c r="P3054" s="19"/>
      <c r="Q3054" s="19"/>
      <c r="R3054" s="19"/>
      <c r="S3054" s="19"/>
      <c r="T3054" s="19"/>
      <c r="U3054" s="21"/>
    </row>
    <row r="3055" spans="1:21" ht="16" hidden="1" thickBot="1" x14ac:dyDescent="0.25">
      <c r="A3055" s="14"/>
      <c r="B3055" s="15"/>
      <c r="C3055" s="16"/>
      <c r="D3055" s="16"/>
      <c r="E3055" s="17"/>
      <c r="F3055" s="17"/>
      <c r="G3055" s="18"/>
      <c r="H3055" s="19"/>
      <c r="I3055" s="20"/>
      <c r="J3055" s="20"/>
      <c r="K3055" s="19"/>
      <c r="L3055" s="19"/>
      <c r="M3055" s="19"/>
      <c r="N3055" s="19"/>
      <c r="O3055" s="19"/>
      <c r="P3055" s="19"/>
      <c r="Q3055" s="19"/>
      <c r="R3055" s="19"/>
      <c r="S3055" s="19"/>
      <c r="T3055" s="19"/>
      <c r="U3055" s="21"/>
    </row>
    <row r="3056" spans="1:21" ht="16" hidden="1" thickBot="1" x14ac:dyDescent="0.25">
      <c r="A3056" s="14"/>
      <c r="B3056" s="15"/>
      <c r="C3056" s="16"/>
      <c r="D3056" s="16"/>
      <c r="E3056" s="17"/>
      <c r="F3056" s="17"/>
      <c r="G3056" s="18"/>
      <c r="H3056" s="19"/>
      <c r="I3056" s="20"/>
      <c r="J3056" s="20"/>
      <c r="K3056" s="19"/>
      <c r="L3056" s="19"/>
      <c r="M3056" s="19"/>
      <c r="N3056" s="19"/>
      <c r="O3056" s="19"/>
      <c r="P3056" s="19"/>
      <c r="Q3056" s="19"/>
      <c r="R3056" s="19"/>
      <c r="S3056" s="19"/>
      <c r="T3056" s="19"/>
      <c r="U3056" s="21"/>
    </row>
    <row r="3057" spans="1:21" ht="16" hidden="1" thickBot="1" x14ac:dyDescent="0.25">
      <c r="A3057" s="14">
        <v>2018</v>
      </c>
      <c r="B3057" s="15" t="s">
        <v>61</v>
      </c>
      <c r="C3057" s="16" t="s">
        <v>22</v>
      </c>
      <c r="D3057" s="16" t="str">
        <f>A3057&amp;"_"&amp;B3057&amp;"_"&amp;C3057</f>
        <v>2018_2018 Sample Plot # 06_Avi</v>
      </c>
      <c r="E3057" s="17">
        <v>3.7</v>
      </c>
      <c r="F3057" s="17">
        <f t="shared" si="3907"/>
        <v>0.48</v>
      </c>
      <c r="G3057" s="18">
        <v>48</v>
      </c>
      <c r="H3057" s="19">
        <f t="shared" si="3913"/>
        <v>0.84826861871419479</v>
      </c>
      <c r="I3057" s="20">
        <f t="shared" si="3908"/>
        <v>84.826861871419482</v>
      </c>
      <c r="J3057" s="20">
        <v>266.52600000000001</v>
      </c>
      <c r="K3057" s="19">
        <f>2.14*(LOG(H3057,10))+0.2</f>
        <v>4.7061477680517799E-2</v>
      </c>
      <c r="L3057" s="19">
        <f t="shared" ref="L3057" si="3940">10^K3057</f>
        <v>1.1144522816061999</v>
      </c>
      <c r="M3057" s="19">
        <f t="shared" si="3931"/>
        <v>4.4578091264247992E-2</v>
      </c>
      <c r="N3057" s="19">
        <f t="shared" ref="N3057" si="3941">0.923*L3057</f>
        <v>1.0286394559225225</v>
      </c>
      <c r="O3057" s="19">
        <f t="shared" si="3933"/>
        <v>4.1145578236900904E-2</v>
      </c>
      <c r="P3057" s="19">
        <f t="shared" si="3934"/>
        <v>8.5723669501148902E-2</v>
      </c>
      <c r="Q3057" s="19">
        <f t="shared" si="3935"/>
        <v>0.53493709517097598</v>
      </c>
      <c r="R3057" s="19">
        <f t="shared" si="3936"/>
        <v>0.40116938780978378</v>
      </c>
      <c r="S3057" s="19">
        <f t="shared" si="3937"/>
        <v>0.93610648298075971</v>
      </c>
      <c r="T3057" s="19">
        <f t="shared" si="3938"/>
        <v>3.7444259319230393E-2</v>
      </c>
      <c r="U3057" s="21">
        <f t="shared" si="3939"/>
        <v>2.1430917375287226</v>
      </c>
    </row>
    <row r="3058" spans="1:21" ht="16" hidden="1" thickBot="1" x14ac:dyDescent="0.25">
      <c r="A3058" s="14"/>
      <c r="B3058" s="15"/>
      <c r="C3058" s="16"/>
      <c r="D3058" s="16"/>
      <c r="E3058" s="17"/>
      <c r="F3058" s="17"/>
      <c r="G3058" s="18"/>
      <c r="H3058" s="19"/>
      <c r="I3058" s="20"/>
      <c r="J3058" s="20"/>
      <c r="K3058" s="19"/>
      <c r="L3058" s="19"/>
      <c r="M3058" s="19"/>
      <c r="N3058" s="19"/>
      <c r="O3058" s="19"/>
      <c r="P3058" s="19"/>
      <c r="Q3058" s="19"/>
      <c r="R3058" s="19"/>
      <c r="S3058" s="19"/>
      <c r="T3058" s="19"/>
      <c r="U3058" s="21"/>
    </row>
    <row r="3059" spans="1:21" ht="16" hidden="1" thickBot="1" x14ac:dyDescent="0.25">
      <c r="A3059" s="14"/>
      <c r="B3059" s="15"/>
      <c r="C3059" s="16"/>
      <c r="D3059" s="16"/>
      <c r="E3059" s="17"/>
      <c r="F3059" s="17"/>
      <c r="G3059" s="18"/>
      <c r="H3059" s="19"/>
      <c r="I3059" s="20"/>
      <c r="J3059" s="20"/>
      <c r="K3059" s="19"/>
      <c r="L3059" s="19"/>
      <c r="M3059" s="19"/>
      <c r="N3059" s="19"/>
      <c r="O3059" s="19"/>
      <c r="P3059" s="19"/>
      <c r="Q3059" s="19"/>
      <c r="R3059" s="19"/>
      <c r="S3059" s="19"/>
      <c r="T3059" s="19"/>
      <c r="U3059" s="21"/>
    </row>
    <row r="3060" spans="1:21" ht="16" hidden="1" thickBot="1" x14ac:dyDescent="0.25">
      <c r="A3060" s="14">
        <v>2018</v>
      </c>
      <c r="B3060" s="15" t="s">
        <v>61</v>
      </c>
      <c r="C3060" s="16" t="s">
        <v>22</v>
      </c>
      <c r="D3060" s="16" t="str">
        <f>A3060&amp;"_"&amp;B3060&amp;"_"&amp;C3060</f>
        <v>2018_2018 Sample Plot # 06_Avi</v>
      </c>
      <c r="E3060" s="17">
        <v>2</v>
      </c>
      <c r="F3060" s="17">
        <f t="shared" si="3907"/>
        <v>0.63</v>
      </c>
      <c r="G3060" s="18">
        <v>63</v>
      </c>
      <c r="H3060" s="19">
        <f t="shared" si="3913"/>
        <v>0.7</v>
      </c>
      <c r="I3060" s="20">
        <f t="shared" si="3908"/>
        <v>70</v>
      </c>
      <c r="J3060" s="20">
        <v>219.94</v>
      </c>
      <c r="K3060" s="19">
        <f>2.14*(LOG(H3060,10))+0.2</f>
        <v>-0.13149019436949044</v>
      </c>
      <c r="L3060" s="19">
        <f t="shared" ref="L3060" si="3942">10^K3060</f>
        <v>0.73877094299630919</v>
      </c>
      <c r="M3060" s="19">
        <f t="shared" si="3931"/>
        <v>2.9550837719852369E-2</v>
      </c>
      <c r="N3060" s="19">
        <f t="shared" ref="N3060" si="3943">0.923*L3060</f>
        <v>0.68188558038559344</v>
      </c>
      <c r="O3060" s="19">
        <f t="shared" si="3933"/>
        <v>2.7275423215423734E-2</v>
      </c>
      <c r="P3060" s="19">
        <f t="shared" si="3934"/>
        <v>5.6826260935276103E-2</v>
      </c>
      <c r="Q3060" s="19">
        <f t="shared" si="3935"/>
        <v>0.35461005263822842</v>
      </c>
      <c r="R3060" s="19">
        <f t="shared" si="3936"/>
        <v>0.26593537635038145</v>
      </c>
      <c r="S3060" s="19">
        <f t="shared" si="3937"/>
        <v>0.62054542898860987</v>
      </c>
      <c r="T3060" s="19">
        <f t="shared" si="3938"/>
        <v>2.4821817159544395E-2</v>
      </c>
      <c r="U3060" s="21">
        <f t="shared" si="3939"/>
        <v>1.4206565233819026</v>
      </c>
    </row>
    <row r="3061" spans="1:21" ht="16" hidden="1" thickBot="1" x14ac:dyDescent="0.25">
      <c r="A3061" s="14"/>
      <c r="B3061" s="15"/>
      <c r="C3061" s="16"/>
      <c r="D3061" s="16"/>
      <c r="E3061" s="17"/>
      <c r="F3061" s="17"/>
      <c r="G3061" s="18"/>
      <c r="H3061" s="19"/>
      <c r="I3061" s="20"/>
      <c r="J3061" s="20"/>
      <c r="K3061" s="19"/>
      <c r="L3061" s="19"/>
      <c r="M3061" s="19"/>
      <c r="N3061" s="19"/>
      <c r="O3061" s="19"/>
      <c r="P3061" s="19"/>
      <c r="Q3061" s="19"/>
      <c r="R3061" s="19"/>
      <c r="S3061" s="19"/>
      <c r="T3061" s="19"/>
      <c r="U3061" s="21"/>
    </row>
    <row r="3062" spans="1:21" ht="16" hidden="1" thickBot="1" x14ac:dyDescent="0.25">
      <c r="A3062" s="14"/>
      <c r="B3062" s="15"/>
      <c r="C3062" s="16"/>
      <c r="D3062" s="16"/>
      <c r="E3062" s="17"/>
      <c r="F3062" s="17"/>
      <c r="G3062" s="18"/>
      <c r="H3062" s="19"/>
      <c r="I3062" s="20"/>
      <c r="J3062" s="20"/>
      <c r="K3062" s="19"/>
      <c r="L3062" s="19"/>
      <c r="M3062" s="19"/>
      <c r="N3062" s="19"/>
      <c r="O3062" s="19"/>
      <c r="P3062" s="19"/>
      <c r="Q3062" s="19"/>
      <c r="R3062" s="19"/>
      <c r="S3062" s="19"/>
      <c r="T3062" s="19"/>
      <c r="U3062" s="21"/>
    </row>
    <row r="3063" spans="1:21" ht="16" hidden="1" thickBot="1" x14ac:dyDescent="0.25">
      <c r="A3063" s="14"/>
      <c r="B3063" s="15"/>
      <c r="C3063" s="16"/>
      <c r="D3063" s="16"/>
      <c r="E3063" s="17"/>
      <c r="F3063" s="17"/>
      <c r="G3063" s="18"/>
      <c r="H3063" s="19"/>
      <c r="I3063" s="20"/>
      <c r="J3063" s="20"/>
      <c r="K3063" s="19"/>
      <c r="L3063" s="19"/>
      <c r="M3063" s="19"/>
      <c r="N3063" s="19"/>
      <c r="O3063" s="19"/>
      <c r="P3063" s="19"/>
      <c r="Q3063" s="19"/>
      <c r="R3063" s="19"/>
      <c r="S3063" s="19"/>
      <c r="T3063" s="19"/>
      <c r="U3063" s="21"/>
    </row>
    <row r="3064" spans="1:21" ht="16" hidden="1" thickBot="1" x14ac:dyDescent="0.25">
      <c r="A3064" s="14"/>
      <c r="B3064" s="15"/>
      <c r="C3064" s="16"/>
      <c r="D3064" s="16"/>
      <c r="E3064" s="17"/>
      <c r="F3064" s="17"/>
      <c r="G3064" s="18"/>
      <c r="H3064" s="19"/>
      <c r="I3064" s="20"/>
      <c r="J3064" s="20"/>
      <c r="K3064" s="19"/>
      <c r="L3064" s="19"/>
      <c r="M3064" s="19"/>
      <c r="N3064" s="19"/>
      <c r="O3064" s="19"/>
      <c r="P3064" s="19"/>
      <c r="Q3064" s="19"/>
      <c r="R3064" s="19"/>
      <c r="S3064" s="19"/>
      <c r="T3064" s="19"/>
      <c r="U3064" s="21"/>
    </row>
    <row r="3065" spans="1:21" ht="16" hidden="1" thickBot="1" x14ac:dyDescent="0.25">
      <c r="A3065" s="14"/>
      <c r="B3065" s="15"/>
      <c r="C3065" s="16"/>
      <c r="D3065" s="16"/>
      <c r="E3065" s="17"/>
      <c r="F3065" s="17"/>
      <c r="G3065" s="18"/>
      <c r="H3065" s="19"/>
      <c r="I3065" s="20"/>
      <c r="J3065" s="20"/>
      <c r="K3065" s="19"/>
      <c r="L3065" s="19"/>
      <c r="M3065" s="19"/>
      <c r="N3065" s="19"/>
      <c r="O3065" s="19"/>
      <c r="P3065" s="19"/>
      <c r="Q3065" s="19"/>
      <c r="R3065" s="19"/>
      <c r="S3065" s="19"/>
      <c r="T3065" s="19"/>
      <c r="U3065" s="21"/>
    </row>
    <row r="3066" spans="1:21" ht="16" hidden="1" thickBot="1" x14ac:dyDescent="0.25">
      <c r="A3066" s="14">
        <v>2018</v>
      </c>
      <c r="B3066" s="15" t="s">
        <v>61</v>
      </c>
      <c r="C3066" s="16" t="s">
        <v>22</v>
      </c>
      <c r="D3066" s="16" t="str">
        <f>A3066&amp;"_"&amp;B3066&amp;"_"&amp;C3066</f>
        <v>2018_2018 Sample Plot # 06_Avi</v>
      </c>
      <c r="E3066" s="17">
        <v>4.7</v>
      </c>
      <c r="F3066" s="17">
        <f t="shared" si="3907"/>
        <v>1.1000000000000001</v>
      </c>
      <c r="G3066" s="18">
        <v>110</v>
      </c>
      <c r="H3066" s="19">
        <f t="shared" si="3913"/>
        <v>1.25</v>
      </c>
      <c r="I3066" s="20">
        <f t="shared" si="3908"/>
        <v>125</v>
      </c>
      <c r="J3066" s="20">
        <v>392.75</v>
      </c>
      <c r="K3066" s="19">
        <f t="shared" ref="K3066:K3067" si="3944">2.14*(LOG(H3066,10))+0.2</f>
        <v>0.40738742783724075</v>
      </c>
      <c r="L3066" s="19">
        <f t="shared" ref="L3066:L3067" si="3945">10^K3066</f>
        <v>2.554979546682298</v>
      </c>
      <c r="M3066" s="19">
        <f t="shared" si="3931"/>
        <v>0.10219918186729192</v>
      </c>
      <c r="N3066" s="19">
        <f t="shared" ref="N3066:N3067" si="3946">0.923*L3066</f>
        <v>2.358246121587761</v>
      </c>
      <c r="O3066" s="19">
        <f t="shared" si="3933"/>
        <v>9.432984486351044E-2</v>
      </c>
      <c r="P3066" s="19">
        <f t="shared" si="3934"/>
        <v>0.19652902673080236</v>
      </c>
      <c r="Q3066" s="19">
        <f t="shared" si="3935"/>
        <v>1.226390182407503</v>
      </c>
      <c r="R3066" s="19">
        <f t="shared" si="3936"/>
        <v>0.91971598741922689</v>
      </c>
      <c r="S3066" s="19">
        <f t="shared" si="3937"/>
        <v>2.1461061698267301</v>
      </c>
      <c r="T3066" s="19">
        <f t="shared" si="3938"/>
        <v>8.5844246793069207E-2</v>
      </c>
      <c r="U3066" s="21">
        <f t="shared" si="3939"/>
        <v>4.9132256682700586</v>
      </c>
    </row>
    <row r="3067" spans="1:21" ht="16" hidden="1" thickBot="1" x14ac:dyDescent="0.25">
      <c r="A3067" s="14">
        <v>2018</v>
      </c>
      <c r="B3067" s="15" t="s">
        <v>61</v>
      </c>
      <c r="C3067" s="16" t="s">
        <v>22</v>
      </c>
      <c r="D3067" s="16" t="str">
        <f>A3067&amp;"_"&amp;B3067&amp;"_"&amp;C3067</f>
        <v>2018_2018 Sample Plot # 06_Avi</v>
      </c>
      <c r="E3067" s="17">
        <v>3.2</v>
      </c>
      <c r="F3067" s="17">
        <f t="shared" si="3907"/>
        <v>1.25</v>
      </c>
      <c r="G3067" s="18">
        <v>125</v>
      </c>
      <c r="H3067" s="19">
        <f t="shared" si="3913"/>
        <v>1.4</v>
      </c>
      <c r="I3067" s="20">
        <f t="shared" si="3908"/>
        <v>140</v>
      </c>
      <c r="J3067" s="20">
        <v>439.88</v>
      </c>
      <c r="K3067" s="19">
        <f t="shared" si="3944"/>
        <v>0.51271399635142934</v>
      </c>
      <c r="L3067" s="19">
        <f t="shared" si="3945"/>
        <v>3.2562219261944847</v>
      </c>
      <c r="M3067" s="19">
        <f t="shared" si="3931"/>
        <v>0.13024887704777938</v>
      </c>
      <c r="N3067" s="19">
        <f t="shared" si="3946"/>
        <v>3.0054928378775094</v>
      </c>
      <c r="O3067" s="19">
        <f t="shared" si="3933"/>
        <v>0.12021971351510038</v>
      </c>
      <c r="P3067" s="19">
        <f t="shared" si="3934"/>
        <v>0.25046859056287973</v>
      </c>
      <c r="Q3067" s="19">
        <f t="shared" si="3935"/>
        <v>1.5629865245733525</v>
      </c>
      <c r="R3067" s="19">
        <f t="shared" si="3936"/>
        <v>1.1721422067722287</v>
      </c>
      <c r="S3067" s="19">
        <f t="shared" si="3937"/>
        <v>2.735128731345581</v>
      </c>
      <c r="T3067" s="19">
        <f t="shared" si="3938"/>
        <v>0.10940514925382323</v>
      </c>
      <c r="U3067" s="21">
        <f t="shared" si="3939"/>
        <v>6.2617147640719946</v>
      </c>
    </row>
    <row r="3068" spans="1:21" ht="16" hidden="1" thickBot="1" x14ac:dyDescent="0.25">
      <c r="A3068" s="14"/>
      <c r="B3068" s="15"/>
      <c r="C3068" s="16"/>
      <c r="D3068" s="16"/>
      <c r="E3068" s="17"/>
      <c r="F3068" s="17"/>
      <c r="G3068" s="18"/>
      <c r="H3068" s="19"/>
      <c r="I3068" s="20"/>
      <c r="J3068" s="20"/>
      <c r="K3068" s="19"/>
      <c r="L3068" s="19"/>
      <c r="M3068" s="19"/>
      <c r="N3068" s="19"/>
      <c r="O3068" s="19"/>
      <c r="P3068" s="19"/>
      <c r="Q3068" s="19"/>
      <c r="R3068" s="19"/>
      <c r="S3068" s="19"/>
      <c r="T3068" s="19"/>
      <c r="U3068" s="21"/>
    </row>
    <row r="3069" spans="1:21" ht="16" hidden="1" thickBot="1" x14ac:dyDescent="0.25">
      <c r="A3069" s="14"/>
      <c r="B3069" s="15"/>
      <c r="C3069" s="16"/>
      <c r="D3069" s="16"/>
      <c r="E3069" s="17"/>
      <c r="F3069" s="17"/>
      <c r="G3069" s="18"/>
      <c r="H3069" s="19"/>
      <c r="I3069" s="20"/>
      <c r="J3069" s="20"/>
      <c r="K3069" s="19"/>
      <c r="L3069" s="19"/>
      <c r="M3069" s="19"/>
      <c r="N3069" s="19"/>
      <c r="O3069" s="19"/>
      <c r="P3069" s="19"/>
      <c r="Q3069" s="19"/>
      <c r="R3069" s="19"/>
      <c r="S3069" s="19"/>
      <c r="T3069" s="19"/>
      <c r="U3069" s="21"/>
    </row>
    <row r="3070" spans="1:21" ht="16" hidden="1" thickBot="1" x14ac:dyDescent="0.25">
      <c r="A3070" s="14"/>
      <c r="B3070" s="15"/>
      <c r="C3070" s="16"/>
      <c r="D3070" s="16"/>
      <c r="E3070" s="17"/>
      <c r="F3070" s="17"/>
      <c r="G3070" s="18"/>
      <c r="H3070" s="19"/>
      <c r="I3070" s="20"/>
      <c r="J3070" s="20"/>
      <c r="K3070" s="19"/>
      <c r="L3070" s="19"/>
      <c r="M3070" s="19"/>
      <c r="N3070" s="19"/>
      <c r="O3070" s="19"/>
      <c r="P3070" s="19"/>
      <c r="Q3070" s="19"/>
      <c r="R3070" s="19"/>
      <c r="S3070" s="19"/>
      <c r="T3070" s="19"/>
      <c r="U3070" s="21"/>
    </row>
    <row r="3071" spans="1:21" ht="16" hidden="1" thickBot="1" x14ac:dyDescent="0.25">
      <c r="A3071" s="14"/>
      <c r="B3071" s="15"/>
      <c r="C3071" s="16"/>
      <c r="D3071" s="16"/>
      <c r="E3071" s="17"/>
      <c r="F3071" s="17"/>
      <c r="G3071" s="18"/>
      <c r="H3071" s="19"/>
      <c r="I3071" s="20"/>
      <c r="J3071" s="20"/>
      <c r="K3071" s="19"/>
      <c r="L3071" s="19"/>
      <c r="M3071" s="19"/>
      <c r="N3071" s="19"/>
      <c r="O3071" s="19"/>
      <c r="P3071" s="19"/>
      <c r="Q3071" s="19"/>
      <c r="R3071" s="19"/>
      <c r="S3071" s="19"/>
      <c r="T3071" s="19"/>
      <c r="U3071" s="21"/>
    </row>
    <row r="3072" spans="1:21" ht="16" hidden="1" thickBot="1" x14ac:dyDescent="0.25">
      <c r="A3072" s="14"/>
      <c r="B3072" s="15"/>
      <c r="C3072" s="16"/>
      <c r="D3072" s="16"/>
      <c r="E3072" s="17"/>
      <c r="F3072" s="17"/>
      <c r="G3072" s="18"/>
      <c r="H3072" s="19"/>
      <c r="I3072" s="20"/>
      <c r="J3072" s="20"/>
      <c r="K3072" s="19"/>
      <c r="L3072" s="19"/>
      <c r="M3072" s="19"/>
      <c r="N3072" s="19"/>
      <c r="O3072" s="19"/>
      <c r="P3072" s="19"/>
      <c r="Q3072" s="19"/>
      <c r="R3072" s="19"/>
      <c r="S3072" s="19"/>
      <c r="T3072" s="19"/>
      <c r="U3072" s="21"/>
    </row>
    <row r="3073" spans="1:21" ht="16" hidden="1" thickBot="1" x14ac:dyDescent="0.25">
      <c r="A3073" s="14"/>
      <c r="B3073" s="15"/>
      <c r="C3073" s="16"/>
      <c r="D3073" s="16"/>
      <c r="E3073" s="17"/>
      <c r="F3073" s="17"/>
      <c r="G3073" s="18"/>
      <c r="H3073" s="19"/>
      <c r="I3073" s="20"/>
      <c r="J3073" s="20"/>
      <c r="K3073" s="19"/>
      <c r="L3073" s="19"/>
      <c r="M3073" s="19"/>
      <c r="N3073" s="19"/>
      <c r="O3073" s="19"/>
      <c r="P3073" s="19"/>
      <c r="Q3073" s="19"/>
      <c r="R3073" s="19"/>
      <c r="S3073" s="19"/>
      <c r="T3073" s="19"/>
      <c r="U3073" s="21"/>
    </row>
    <row r="3074" spans="1:21" ht="16" hidden="1" thickBot="1" x14ac:dyDescent="0.25">
      <c r="A3074" s="14"/>
      <c r="B3074" s="15"/>
      <c r="C3074" s="16"/>
      <c r="D3074" s="16"/>
      <c r="E3074" s="17"/>
      <c r="F3074" s="17"/>
      <c r="G3074" s="18"/>
      <c r="H3074" s="19"/>
      <c r="I3074" s="20"/>
      <c r="J3074" s="20"/>
      <c r="K3074" s="19"/>
      <c r="L3074" s="19"/>
      <c r="M3074" s="19"/>
      <c r="N3074" s="19"/>
      <c r="O3074" s="19"/>
      <c r="P3074" s="19"/>
      <c r="Q3074" s="19"/>
      <c r="R3074" s="19"/>
      <c r="S3074" s="19"/>
      <c r="T3074" s="19"/>
      <c r="U3074" s="21"/>
    </row>
    <row r="3075" spans="1:21" ht="16" hidden="1" thickBot="1" x14ac:dyDescent="0.25">
      <c r="A3075" s="14"/>
      <c r="B3075" s="15"/>
      <c r="C3075" s="16"/>
      <c r="D3075" s="16"/>
      <c r="E3075" s="17"/>
      <c r="F3075" s="17"/>
      <c r="G3075" s="18"/>
      <c r="H3075" s="19"/>
      <c r="I3075" s="20"/>
      <c r="J3075" s="20"/>
      <c r="K3075" s="19"/>
      <c r="L3075" s="19"/>
      <c r="M3075" s="19"/>
      <c r="N3075" s="19"/>
      <c r="O3075" s="19"/>
      <c r="P3075" s="19"/>
      <c r="Q3075" s="19"/>
      <c r="R3075" s="19"/>
      <c r="S3075" s="19"/>
      <c r="T3075" s="19"/>
      <c r="U3075" s="21"/>
    </row>
    <row r="3076" spans="1:21" ht="16" hidden="1" thickBot="1" x14ac:dyDescent="0.25">
      <c r="A3076" s="14"/>
      <c r="B3076" s="15"/>
      <c r="C3076" s="16"/>
      <c r="D3076" s="16"/>
      <c r="E3076" s="17"/>
      <c r="F3076" s="17"/>
      <c r="G3076" s="18"/>
      <c r="H3076" s="19"/>
      <c r="I3076" s="20"/>
      <c r="J3076" s="20"/>
      <c r="K3076" s="19"/>
      <c r="L3076" s="19"/>
      <c r="M3076" s="19"/>
      <c r="N3076" s="19"/>
      <c r="O3076" s="19"/>
      <c r="P3076" s="19"/>
      <c r="Q3076" s="19"/>
      <c r="R3076" s="19"/>
      <c r="S3076" s="19"/>
      <c r="T3076" s="19"/>
      <c r="U3076" s="21"/>
    </row>
    <row r="3077" spans="1:21" ht="16" hidden="1" thickBot="1" x14ac:dyDescent="0.25">
      <c r="A3077" s="14"/>
      <c r="B3077" s="15"/>
      <c r="C3077" s="16"/>
      <c r="D3077" s="16"/>
      <c r="E3077" s="17"/>
      <c r="F3077" s="17"/>
      <c r="G3077" s="18"/>
      <c r="H3077" s="19"/>
      <c r="I3077" s="20"/>
      <c r="J3077" s="20"/>
      <c r="K3077" s="19"/>
      <c r="L3077" s="19"/>
      <c r="M3077" s="19"/>
      <c r="N3077" s="19"/>
      <c r="O3077" s="19"/>
      <c r="P3077" s="19"/>
      <c r="Q3077" s="19"/>
      <c r="R3077" s="19"/>
      <c r="S3077" s="19"/>
      <c r="T3077" s="19"/>
      <c r="U3077" s="21"/>
    </row>
    <row r="3078" spans="1:21" ht="16" hidden="1" thickBot="1" x14ac:dyDescent="0.25">
      <c r="A3078" s="14"/>
      <c r="B3078" s="15"/>
      <c r="C3078" s="16"/>
      <c r="D3078" s="16"/>
      <c r="E3078" s="17"/>
      <c r="F3078" s="17"/>
      <c r="G3078" s="18"/>
      <c r="H3078" s="19"/>
      <c r="I3078" s="20"/>
      <c r="J3078" s="20"/>
      <c r="K3078" s="19"/>
      <c r="L3078" s="19"/>
      <c r="M3078" s="19"/>
      <c r="N3078" s="19"/>
      <c r="O3078" s="19"/>
      <c r="P3078" s="19"/>
      <c r="Q3078" s="19"/>
      <c r="R3078" s="19"/>
      <c r="S3078" s="19"/>
      <c r="T3078" s="19"/>
      <c r="U3078" s="21"/>
    </row>
    <row r="3079" spans="1:21" ht="16" hidden="1" thickBot="1" x14ac:dyDescent="0.25">
      <c r="A3079" s="14"/>
      <c r="B3079" s="15"/>
      <c r="C3079" s="16"/>
      <c r="D3079" s="16"/>
      <c r="E3079" s="17"/>
      <c r="F3079" s="17"/>
      <c r="G3079" s="18"/>
      <c r="H3079" s="19"/>
      <c r="I3079" s="20"/>
      <c r="J3079" s="20"/>
      <c r="K3079" s="19"/>
      <c r="L3079" s="19"/>
      <c r="M3079" s="19"/>
      <c r="N3079" s="19"/>
      <c r="O3079" s="19"/>
      <c r="P3079" s="19"/>
      <c r="Q3079" s="19"/>
      <c r="R3079" s="19"/>
      <c r="S3079" s="19"/>
      <c r="T3079" s="19"/>
      <c r="U3079" s="21"/>
    </row>
    <row r="3080" spans="1:21" ht="16" hidden="1" thickBot="1" x14ac:dyDescent="0.25">
      <c r="A3080" s="14"/>
      <c r="B3080" s="15"/>
      <c r="C3080" s="16"/>
      <c r="D3080" s="16"/>
      <c r="E3080" s="17"/>
      <c r="F3080" s="17"/>
      <c r="G3080" s="18"/>
      <c r="H3080" s="19"/>
      <c r="I3080" s="20"/>
      <c r="J3080" s="20"/>
      <c r="K3080" s="19"/>
      <c r="L3080" s="19"/>
      <c r="M3080" s="19"/>
      <c r="N3080" s="19"/>
      <c r="O3080" s="19"/>
      <c r="P3080" s="19"/>
      <c r="Q3080" s="19"/>
      <c r="R3080" s="19"/>
      <c r="S3080" s="19"/>
      <c r="T3080" s="19"/>
      <c r="U3080" s="21"/>
    </row>
    <row r="3081" spans="1:21" ht="16" hidden="1" thickBot="1" x14ac:dyDescent="0.25">
      <c r="A3081" s="14"/>
      <c r="B3081" s="15"/>
      <c r="C3081" s="16"/>
      <c r="D3081" s="16"/>
      <c r="E3081" s="17"/>
      <c r="F3081" s="17"/>
      <c r="G3081" s="18"/>
      <c r="H3081" s="19"/>
      <c r="I3081" s="20"/>
      <c r="J3081" s="20"/>
      <c r="K3081" s="19"/>
      <c r="L3081" s="19"/>
      <c r="M3081" s="19"/>
      <c r="N3081" s="19"/>
      <c r="O3081" s="19"/>
      <c r="P3081" s="19"/>
      <c r="Q3081" s="19"/>
      <c r="R3081" s="19"/>
      <c r="S3081" s="19"/>
      <c r="T3081" s="19"/>
      <c r="U3081" s="21"/>
    </row>
    <row r="3082" spans="1:21" ht="16" hidden="1" thickBot="1" x14ac:dyDescent="0.25">
      <c r="A3082" s="14"/>
      <c r="B3082" s="15"/>
      <c r="C3082" s="16"/>
      <c r="D3082" s="16"/>
      <c r="E3082" s="17"/>
      <c r="F3082" s="17"/>
      <c r="G3082" s="18"/>
      <c r="H3082" s="19"/>
      <c r="I3082" s="20"/>
      <c r="J3082" s="20"/>
      <c r="K3082" s="19"/>
      <c r="L3082" s="19"/>
      <c r="M3082" s="19"/>
      <c r="N3082" s="19"/>
      <c r="O3082" s="19"/>
      <c r="P3082" s="19"/>
      <c r="Q3082" s="19"/>
      <c r="R3082" s="19"/>
      <c r="S3082" s="19"/>
      <c r="T3082" s="19"/>
      <c r="U3082" s="21"/>
    </row>
    <row r="3083" spans="1:21" ht="16" hidden="1" thickBot="1" x14ac:dyDescent="0.25">
      <c r="A3083" s="14"/>
      <c r="B3083" s="15"/>
      <c r="C3083" s="16"/>
      <c r="D3083" s="16"/>
      <c r="E3083" s="17"/>
      <c r="F3083" s="17"/>
      <c r="G3083" s="18"/>
      <c r="H3083" s="19"/>
      <c r="I3083" s="20"/>
      <c r="J3083" s="20"/>
      <c r="K3083" s="19"/>
      <c r="L3083" s="19"/>
      <c r="M3083" s="19"/>
      <c r="N3083" s="19"/>
      <c r="O3083" s="19"/>
      <c r="P3083" s="19"/>
      <c r="Q3083" s="19"/>
      <c r="R3083" s="19"/>
      <c r="S3083" s="19"/>
      <c r="T3083" s="19"/>
      <c r="U3083" s="21"/>
    </row>
    <row r="3084" spans="1:21" ht="16" hidden="1" thickBot="1" x14ac:dyDescent="0.25">
      <c r="A3084" s="14"/>
      <c r="B3084" s="15"/>
      <c r="C3084" s="16"/>
      <c r="D3084" s="16"/>
      <c r="E3084" s="17"/>
      <c r="F3084" s="17"/>
      <c r="G3084" s="18"/>
      <c r="H3084" s="19"/>
      <c r="I3084" s="20"/>
      <c r="J3084" s="20"/>
      <c r="K3084" s="19"/>
      <c r="L3084" s="19"/>
      <c r="M3084" s="19"/>
      <c r="N3084" s="19"/>
      <c r="O3084" s="19"/>
      <c r="P3084" s="19"/>
      <c r="Q3084" s="19"/>
      <c r="R3084" s="19"/>
      <c r="S3084" s="19"/>
      <c r="T3084" s="19"/>
      <c r="U3084" s="21"/>
    </row>
    <row r="3085" spans="1:21" ht="16" hidden="1" thickBot="1" x14ac:dyDescent="0.25">
      <c r="A3085" s="14"/>
      <c r="B3085" s="15"/>
      <c r="C3085" s="16"/>
      <c r="D3085" s="16"/>
      <c r="E3085" s="17"/>
      <c r="F3085" s="17"/>
      <c r="G3085" s="18"/>
      <c r="H3085" s="19"/>
      <c r="I3085" s="20"/>
      <c r="J3085" s="20"/>
      <c r="K3085" s="19"/>
      <c r="L3085" s="19"/>
      <c r="M3085" s="19"/>
      <c r="N3085" s="19"/>
      <c r="O3085" s="19"/>
      <c r="P3085" s="19"/>
      <c r="Q3085" s="19"/>
      <c r="R3085" s="19"/>
      <c r="S3085" s="19"/>
      <c r="T3085" s="19"/>
      <c r="U3085" s="21"/>
    </row>
    <row r="3086" spans="1:21" ht="16" hidden="1" thickBot="1" x14ac:dyDescent="0.25">
      <c r="A3086" s="14"/>
      <c r="B3086" s="15"/>
      <c r="C3086" s="16"/>
      <c r="D3086" s="16"/>
      <c r="E3086" s="17"/>
      <c r="F3086" s="17"/>
      <c r="G3086" s="18"/>
      <c r="H3086" s="19"/>
      <c r="I3086" s="20"/>
      <c r="J3086" s="20"/>
      <c r="K3086" s="19"/>
      <c r="L3086" s="19"/>
      <c r="M3086" s="19"/>
      <c r="N3086" s="19"/>
      <c r="O3086" s="19"/>
      <c r="P3086" s="19"/>
      <c r="Q3086" s="19"/>
      <c r="R3086" s="19"/>
      <c r="S3086" s="19"/>
      <c r="T3086" s="19"/>
      <c r="U3086" s="21"/>
    </row>
    <row r="3087" spans="1:21" ht="16" hidden="1" thickBot="1" x14ac:dyDescent="0.25">
      <c r="A3087" s="14"/>
      <c r="B3087" s="15"/>
      <c r="C3087" s="16"/>
      <c r="D3087" s="16"/>
      <c r="E3087" s="17"/>
      <c r="F3087" s="17"/>
      <c r="G3087" s="18"/>
      <c r="H3087" s="19"/>
      <c r="I3087" s="20"/>
      <c r="J3087" s="20"/>
      <c r="K3087" s="19"/>
      <c r="L3087" s="19"/>
      <c r="M3087" s="19"/>
      <c r="N3087" s="19"/>
      <c r="O3087" s="19"/>
      <c r="P3087" s="19"/>
      <c r="Q3087" s="19"/>
      <c r="R3087" s="19"/>
      <c r="S3087" s="19"/>
      <c r="T3087" s="19"/>
      <c r="U3087" s="21"/>
    </row>
    <row r="3088" spans="1:21" ht="16" hidden="1" thickBot="1" x14ac:dyDescent="0.25">
      <c r="A3088" s="14"/>
      <c r="B3088" s="15"/>
      <c r="C3088" s="16"/>
      <c r="D3088" s="16"/>
      <c r="E3088" s="17"/>
      <c r="F3088" s="17"/>
      <c r="G3088" s="18"/>
      <c r="H3088" s="19"/>
      <c r="I3088" s="20"/>
      <c r="J3088" s="20"/>
      <c r="K3088" s="19"/>
      <c r="L3088" s="19"/>
      <c r="M3088" s="19"/>
      <c r="N3088" s="19"/>
      <c r="O3088" s="19"/>
      <c r="P3088" s="19"/>
      <c r="Q3088" s="19"/>
      <c r="R3088" s="19"/>
      <c r="S3088" s="19"/>
      <c r="T3088" s="19"/>
      <c r="U3088" s="21"/>
    </row>
    <row r="3089" spans="1:21" ht="16" hidden="1" thickBot="1" x14ac:dyDescent="0.25">
      <c r="A3089" s="14"/>
      <c r="B3089" s="15"/>
      <c r="C3089" s="16"/>
      <c r="D3089" s="16"/>
      <c r="E3089" s="17"/>
      <c r="F3089" s="17"/>
      <c r="G3089" s="18"/>
      <c r="H3089" s="19"/>
      <c r="I3089" s="20"/>
      <c r="J3089" s="20"/>
      <c r="K3089" s="19"/>
      <c r="L3089" s="19"/>
      <c r="M3089" s="19"/>
      <c r="N3089" s="19"/>
      <c r="O3089" s="19"/>
      <c r="P3089" s="19"/>
      <c r="Q3089" s="19"/>
      <c r="R3089" s="19"/>
      <c r="S3089" s="19"/>
      <c r="T3089" s="19"/>
      <c r="U3089" s="21"/>
    </row>
    <row r="3090" spans="1:21" ht="16" hidden="1" thickBot="1" x14ac:dyDescent="0.25">
      <c r="A3090" s="38"/>
      <c r="B3090" s="39"/>
      <c r="C3090" s="40"/>
      <c r="D3090" s="40"/>
      <c r="E3090" s="41"/>
      <c r="F3090" s="41"/>
      <c r="G3090" s="42"/>
      <c r="H3090" s="43"/>
      <c r="I3090" s="44"/>
      <c r="J3090" s="44"/>
      <c r="K3090" s="43"/>
      <c r="L3090" s="43"/>
      <c r="M3090" s="43"/>
      <c r="N3090" s="43"/>
      <c r="O3090" s="43"/>
      <c r="P3090" s="43"/>
      <c r="Q3090" s="43"/>
      <c r="R3090" s="43"/>
      <c r="S3090" s="43"/>
      <c r="T3090" s="43"/>
      <c r="U3090" s="45"/>
    </row>
    <row r="3091" spans="1:21" ht="16" hidden="1" thickBot="1" x14ac:dyDescent="0.25">
      <c r="A3091" s="6"/>
      <c r="B3091" s="7"/>
      <c r="C3091" s="8"/>
      <c r="D3091" s="8"/>
      <c r="E3091" s="9"/>
      <c r="F3091" s="9"/>
      <c r="G3091" s="10"/>
      <c r="H3091" s="11"/>
      <c r="I3091" s="12"/>
      <c r="J3091" s="12"/>
      <c r="K3091" s="11"/>
      <c r="L3091" s="11"/>
      <c r="M3091" s="11"/>
      <c r="N3091" s="11"/>
      <c r="O3091" s="11"/>
      <c r="P3091" s="11"/>
      <c r="Q3091" s="11"/>
      <c r="R3091" s="11"/>
      <c r="S3091" s="11"/>
      <c r="T3091" s="11"/>
      <c r="U3091" s="13"/>
    </row>
    <row r="3092" spans="1:21" ht="16" hidden="1" thickBot="1" x14ac:dyDescent="0.25">
      <c r="A3092" s="14"/>
      <c r="B3092" s="15"/>
      <c r="C3092" s="16"/>
      <c r="D3092" s="16"/>
      <c r="E3092" s="17"/>
      <c r="F3092" s="17"/>
      <c r="G3092" s="18"/>
      <c r="H3092" s="19"/>
      <c r="I3092" s="20"/>
      <c r="J3092" s="20"/>
      <c r="K3092" s="19"/>
      <c r="L3092" s="19"/>
      <c r="M3092" s="19"/>
      <c r="N3092" s="19"/>
      <c r="O3092" s="19"/>
      <c r="P3092" s="19"/>
      <c r="Q3092" s="19"/>
      <c r="R3092" s="19"/>
      <c r="S3092" s="19"/>
      <c r="T3092" s="19"/>
      <c r="U3092" s="21"/>
    </row>
    <row r="3093" spans="1:21" ht="16" hidden="1" thickBot="1" x14ac:dyDescent="0.25">
      <c r="A3093" s="14">
        <v>2018</v>
      </c>
      <c r="B3093" s="15" t="s">
        <v>62</v>
      </c>
      <c r="C3093" s="16" t="s">
        <v>22</v>
      </c>
      <c r="D3093" s="16" t="str">
        <f>A3093&amp;"_"&amp;B3093&amp;"_"&amp;C3093</f>
        <v>2018_2018 Sample Plot # 07_Avi</v>
      </c>
      <c r="E3093" s="17">
        <v>1.2</v>
      </c>
      <c r="F3093" s="17">
        <f t="shared" ref="F3093:F3155" si="3947">G3093/100</f>
        <v>0.85</v>
      </c>
      <c r="G3093" s="18">
        <v>85</v>
      </c>
      <c r="H3093" s="19">
        <f t="shared" si="3913"/>
        <v>0.98</v>
      </c>
      <c r="I3093" s="20">
        <f t="shared" ref="I3093:I3155" si="3948">J3093/3.142</f>
        <v>98</v>
      </c>
      <c r="J3093" s="20">
        <v>307.916</v>
      </c>
      <c r="K3093" s="19">
        <f t="shared" ref="K3093:K3096" si="3949">2.14*(LOG(H3093,10))+0.2</f>
        <v>0.18122380198193899</v>
      </c>
      <c r="L3093" s="19">
        <f t="shared" ref="L3093:L3096" si="3950">10^K3093</f>
        <v>1.517832340035735</v>
      </c>
      <c r="M3093" s="19">
        <f t="shared" si="3931"/>
        <v>6.0713293601429401E-2</v>
      </c>
      <c r="N3093" s="19">
        <f t="shared" ref="N3093:N3096" si="3951">0.923*L3093</f>
        <v>1.4009592498529835</v>
      </c>
      <c r="O3093" s="19">
        <f t="shared" si="3933"/>
        <v>5.6038369994119333E-2</v>
      </c>
      <c r="P3093" s="19">
        <f t="shared" si="3934"/>
        <v>0.11675166359554873</v>
      </c>
      <c r="Q3093" s="19">
        <f t="shared" si="3935"/>
        <v>0.72855952321715278</v>
      </c>
      <c r="R3093" s="19">
        <f t="shared" si="3936"/>
        <v>0.54637410744266357</v>
      </c>
      <c r="S3093" s="19">
        <f t="shared" si="3937"/>
        <v>1.2749336306598162</v>
      </c>
      <c r="T3093" s="19">
        <f t="shared" si="3938"/>
        <v>5.0997345226392654E-2</v>
      </c>
      <c r="U3093" s="21">
        <f t="shared" si="3939"/>
        <v>2.9187915898887185</v>
      </c>
    </row>
    <row r="3094" spans="1:21" ht="16" hidden="1" thickBot="1" x14ac:dyDescent="0.25">
      <c r="A3094" s="14">
        <v>2018</v>
      </c>
      <c r="B3094" s="15" t="s">
        <v>62</v>
      </c>
      <c r="C3094" s="16" t="s">
        <v>22</v>
      </c>
      <c r="D3094" s="16" t="str">
        <f>A3094&amp;"_"&amp;B3094&amp;"_"&amp;C3094</f>
        <v>2018_2018 Sample Plot # 07_Avi</v>
      </c>
      <c r="E3094" s="17">
        <v>1.4</v>
      </c>
      <c r="F3094" s="17">
        <f t="shared" si="3947"/>
        <v>0.92</v>
      </c>
      <c r="G3094" s="18">
        <v>92</v>
      </c>
      <c r="H3094" s="19">
        <f t="shared" si="3913"/>
        <v>1.03</v>
      </c>
      <c r="I3094" s="20">
        <f t="shared" si="3948"/>
        <v>103</v>
      </c>
      <c r="J3094" s="20">
        <v>323.62599999999998</v>
      </c>
      <c r="K3094" s="19">
        <f t="shared" si="3949"/>
        <v>0.22747166086906856</v>
      </c>
      <c r="L3094" s="19">
        <f t="shared" si="3950"/>
        <v>1.6883856832214166</v>
      </c>
      <c r="M3094" s="19">
        <f t="shared" si="3931"/>
        <v>6.7535427328856659E-2</v>
      </c>
      <c r="N3094" s="19">
        <f t="shared" si="3951"/>
        <v>1.5583799856133675</v>
      </c>
      <c r="O3094" s="19">
        <f t="shared" si="3933"/>
        <v>6.23351994245347E-2</v>
      </c>
      <c r="P3094" s="19">
        <f t="shared" si="3934"/>
        <v>0.12987062675339137</v>
      </c>
      <c r="Q3094" s="19">
        <f t="shared" si="3935"/>
        <v>0.81042512794627997</v>
      </c>
      <c r="R3094" s="19">
        <f t="shared" si="3936"/>
        <v>0.60776819438921337</v>
      </c>
      <c r="S3094" s="19">
        <f t="shared" si="3937"/>
        <v>1.4181933223354934</v>
      </c>
      <c r="T3094" s="19">
        <f t="shared" si="3938"/>
        <v>5.6727732893419744E-2</v>
      </c>
      <c r="U3094" s="21">
        <f t="shared" si="3939"/>
        <v>3.2467656688347839</v>
      </c>
    </row>
    <row r="3095" spans="1:21" ht="16" hidden="1" thickBot="1" x14ac:dyDescent="0.25">
      <c r="A3095" s="14">
        <v>2018</v>
      </c>
      <c r="B3095" s="15" t="s">
        <v>62</v>
      </c>
      <c r="C3095" s="16" t="s">
        <v>22</v>
      </c>
      <c r="D3095" s="16" t="str">
        <f>A3095&amp;"_"&amp;B3095&amp;"_"&amp;C3095</f>
        <v>2018_2018 Sample Plot # 07_Avi</v>
      </c>
      <c r="E3095" s="17">
        <v>1.2</v>
      </c>
      <c r="F3095" s="17">
        <f t="shared" si="3947"/>
        <v>0.93</v>
      </c>
      <c r="G3095" s="18">
        <v>93</v>
      </c>
      <c r="H3095" s="19">
        <f t="shared" si="3913"/>
        <v>1.1499999999999999</v>
      </c>
      <c r="I3095" s="20">
        <f t="shared" si="3948"/>
        <v>115</v>
      </c>
      <c r="J3095" s="20">
        <v>361.33</v>
      </c>
      <c r="K3095" s="19">
        <f t="shared" si="3949"/>
        <v>0.32989337835672894</v>
      </c>
      <c r="L3095" s="19">
        <f t="shared" si="3950"/>
        <v>2.1374372726759301</v>
      </c>
      <c r="M3095" s="19">
        <f t="shared" si="3931"/>
        <v>8.5497490907037205E-2</v>
      </c>
      <c r="N3095" s="19">
        <f t="shared" si="3951"/>
        <v>1.9728546026798837</v>
      </c>
      <c r="O3095" s="19">
        <f t="shared" si="3933"/>
        <v>7.8914184107195348E-2</v>
      </c>
      <c r="P3095" s="19">
        <f t="shared" si="3934"/>
        <v>0.16441167501423254</v>
      </c>
      <c r="Q3095" s="19">
        <f t="shared" si="3935"/>
        <v>1.0259698908844463</v>
      </c>
      <c r="R3095" s="19">
        <f t="shared" si="3936"/>
        <v>0.76941329504515465</v>
      </c>
      <c r="S3095" s="19">
        <f t="shared" si="3937"/>
        <v>1.795383185929601</v>
      </c>
      <c r="T3095" s="19">
        <f t="shared" si="3938"/>
        <v>7.1815327437184037E-2</v>
      </c>
      <c r="U3095" s="21">
        <f t="shared" si="3939"/>
        <v>4.1102918753558138</v>
      </c>
    </row>
    <row r="3096" spans="1:21" ht="16" hidden="1" thickBot="1" x14ac:dyDescent="0.25">
      <c r="A3096" s="14">
        <v>2018</v>
      </c>
      <c r="B3096" s="15" t="s">
        <v>62</v>
      </c>
      <c r="C3096" s="16" t="s">
        <v>22</v>
      </c>
      <c r="D3096" s="16" t="str">
        <f>A3096&amp;"_"&amp;B3096&amp;"_"&amp;C3096</f>
        <v>2018_2018 Sample Plot # 07_Avi</v>
      </c>
      <c r="E3096" s="17">
        <v>1.8</v>
      </c>
      <c r="F3096" s="17">
        <f t="shared" si="3947"/>
        <v>0.7</v>
      </c>
      <c r="G3096" s="18">
        <v>70</v>
      </c>
      <c r="H3096" s="19">
        <f t="shared" si="3913"/>
        <v>1.05</v>
      </c>
      <c r="I3096" s="20">
        <f t="shared" si="3948"/>
        <v>105</v>
      </c>
      <c r="J3096" s="20">
        <v>329.90999999999997</v>
      </c>
      <c r="K3096" s="19">
        <f t="shared" si="3949"/>
        <v>0.24534510000966753</v>
      </c>
      <c r="L3096" s="19">
        <f t="shared" si="3950"/>
        <v>1.7593210541239124</v>
      </c>
      <c r="M3096" s="19">
        <f t="shared" si="3931"/>
        <v>7.0372842164956498E-2</v>
      </c>
      <c r="N3096" s="19">
        <f t="shared" si="3951"/>
        <v>1.6238533329563711</v>
      </c>
      <c r="O3096" s="19">
        <f t="shared" si="3933"/>
        <v>6.495413331825485E-2</v>
      </c>
      <c r="P3096" s="19">
        <f t="shared" si="3934"/>
        <v>0.13532697548321135</v>
      </c>
      <c r="Q3096" s="19">
        <f t="shared" si="3935"/>
        <v>0.84447410597947792</v>
      </c>
      <c r="R3096" s="19">
        <f t="shared" si="3936"/>
        <v>0.63330279985298477</v>
      </c>
      <c r="S3096" s="19">
        <f t="shared" si="3937"/>
        <v>1.4777769058324628</v>
      </c>
      <c r="T3096" s="19">
        <f t="shared" si="3938"/>
        <v>5.9111076233298511E-2</v>
      </c>
      <c r="U3096" s="21">
        <f t="shared" si="3939"/>
        <v>3.3831743870802837</v>
      </c>
    </row>
    <row r="3097" spans="1:21" ht="16" hidden="1" thickBot="1" x14ac:dyDescent="0.25">
      <c r="A3097" s="14"/>
      <c r="B3097" s="15"/>
      <c r="C3097" s="16"/>
      <c r="D3097" s="16"/>
      <c r="E3097" s="17"/>
      <c r="F3097" s="17"/>
      <c r="G3097" s="18"/>
      <c r="H3097" s="19"/>
      <c r="I3097" s="20"/>
      <c r="J3097" s="20"/>
      <c r="K3097" s="19"/>
      <c r="L3097" s="19"/>
      <c r="M3097" s="19"/>
      <c r="N3097" s="19"/>
      <c r="O3097" s="19"/>
      <c r="P3097" s="19"/>
      <c r="Q3097" s="19"/>
      <c r="R3097" s="19"/>
      <c r="S3097" s="19"/>
      <c r="T3097" s="19"/>
      <c r="U3097" s="21"/>
    </row>
    <row r="3098" spans="1:21" ht="16" hidden="1" thickBot="1" x14ac:dyDescent="0.25">
      <c r="A3098" s="14">
        <v>2018</v>
      </c>
      <c r="B3098" s="15" t="s">
        <v>62</v>
      </c>
      <c r="C3098" s="16" t="s">
        <v>22</v>
      </c>
      <c r="D3098" s="16" t="str">
        <f>A3098&amp;"_"&amp;B3098&amp;"_"&amp;C3098</f>
        <v>2018_2018 Sample Plot # 07_Avi</v>
      </c>
      <c r="E3098" s="17">
        <v>3</v>
      </c>
      <c r="F3098" s="17">
        <f t="shared" si="3947"/>
        <v>0.55000000000000004</v>
      </c>
      <c r="G3098" s="18">
        <v>55</v>
      </c>
      <c r="H3098" s="19">
        <f t="shared" si="3913"/>
        <v>1.1000000000000001</v>
      </c>
      <c r="I3098" s="20">
        <f t="shared" si="3948"/>
        <v>110</v>
      </c>
      <c r="J3098" s="20">
        <v>345.62</v>
      </c>
      <c r="K3098" s="19">
        <f t="shared" ref="K3098:K3099" si="3952">2.14*(LOG(H3098,10))+0.2</f>
        <v>0.28858034623860168</v>
      </c>
      <c r="L3098" s="19">
        <f t="shared" ref="L3098:L3099" si="3953">10^K3098</f>
        <v>1.9434812104687251</v>
      </c>
      <c r="M3098" s="19">
        <f t="shared" ref="M3098:M3148" si="3954">L3098*40/1000</f>
        <v>7.7739248418749005E-2</v>
      </c>
      <c r="N3098" s="19">
        <f t="shared" ref="N3098:N3099" si="3955">0.923*L3098</f>
        <v>1.7938331572626334</v>
      </c>
      <c r="O3098" s="19">
        <f t="shared" ref="O3098:O3112" si="3956">N3098*40/1000</f>
        <v>7.1753326290505334E-2</v>
      </c>
      <c r="P3098" s="19">
        <f t="shared" ref="P3098:P3112" si="3957">M3098+O3098</f>
        <v>0.14949257470925434</v>
      </c>
      <c r="Q3098" s="19">
        <f t="shared" ref="Q3098:Q3148" si="3958">L3098*0.48</f>
        <v>0.932870981024988</v>
      </c>
      <c r="R3098" s="19">
        <f t="shared" ref="R3098:R3112" si="3959">N3098*0.39</f>
        <v>0.69959493133242701</v>
      </c>
      <c r="S3098" s="19">
        <f t="shared" ref="S3098:S3112" si="3960">R3098+Q3098</f>
        <v>1.632465912357415</v>
      </c>
      <c r="T3098" s="19">
        <f t="shared" ref="T3098:T3112" si="3961">S3098*40/1000</f>
        <v>6.5298636494296597E-2</v>
      </c>
      <c r="U3098" s="21">
        <f t="shared" ref="U3098:U3148" si="3962">(L3098+N3098)</f>
        <v>3.7373143677313587</v>
      </c>
    </row>
    <row r="3099" spans="1:21" ht="16" hidden="1" thickBot="1" x14ac:dyDescent="0.25">
      <c r="A3099" s="14">
        <v>2018</v>
      </c>
      <c r="B3099" s="15" t="s">
        <v>62</v>
      </c>
      <c r="C3099" s="16" t="s">
        <v>22</v>
      </c>
      <c r="D3099" s="16" t="str">
        <f>A3099&amp;"_"&amp;B3099&amp;"_"&amp;C3099</f>
        <v>2018_2018 Sample Plot # 07_Avi</v>
      </c>
      <c r="E3099" s="17">
        <v>1.2</v>
      </c>
      <c r="F3099" s="17">
        <f t="shared" si="3947"/>
        <v>0.65</v>
      </c>
      <c r="G3099" s="18">
        <v>65</v>
      </c>
      <c r="H3099" s="19">
        <f t="shared" ref="H3099:H3162" si="3963">I3099/100</f>
        <v>0.83</v>
      </c>
      <c r="I3099" s="20">
        <f t="shared" si="3948"/>
        <v>83</v>
      </c>
      <c r="J3099" s="20">
        <v>260.786</v>
      </c>
      <c r="K3099" s="19">
        <f t="shared" si="3952"/>
        <v>2.6827117684798146E-2</v>
      </c>
      <c r="L3099" s="19">
        <f t="shared" si="3953"/>
        <v>1.0637194924742182</v>
      </c>
      <c r="M3099" s="19">
        <f t="shared" si="3954"/>
        <v>4.2548779698968732E-2</v>
      </c>
      <c r="N3099" s="19">
        <f t="shared" si="3955"/>
        <v>0.98181309155370344</v>
      </c>
      <c r="O3099" s="19">
        <f t="shared" si="3956"/>
        <v>3.9272523662148139E-2</v>
      </c>
      <c r="P3099" s="19">
        <f t="shared" si="3957"/>
        <v>8.1821303361116871E-2</v>
      </c>
      <c r="Q3099" s="19">
        <f t="shared" si="3958"/>
        <v>0.5105853563876247</v>
      </c>
      <c r="R3099" s="19">
        <f t="shared" si="3959"/>
        <v>0.38290710570594433</v>
      </c>
      <c r="S3099" s="19">
        <f t="shared" si="3960"/>
        <v>0.89349246209356903</v>
      </c>
      <c r="T3099" s="19">
        <f t="shared" si="3961"/>
        <v>3.5739698483742761E-2</v>
      </c>
      <c r="U3099" s="21">
        <f t="shared" si="3962"/>
        <v>2.0455325840279217</v>
      </c>
    </row>
    <row r="3100" spans="1:21" ht="16" hidden="1" thickBot="1" x14ac:dyDescent="0.25">
      <c r="A3100" s="14"/>
      <c r="B3100" s="15"/>
      <c r="C3100" s="16"/>
      <c r="D3100" s="16"/>
      <c r="E3100" s="17"/>
      <c r="F3100" s="17"/>
      <c r="G3100" s="18"/>
      <c r="H3100" s="19"/>
      <c r="I3100" s="20"/>
      <c r="J3100" s="20"/>
      <c r="K3100" s="19"/>
      <c r="L3100" s="19"/>
      <c r="M3100" s="19"/>
      <c r="N3100" s="19"/>
      <c r="O3100" s="19"/>
      <c r="P3100" s="19"/>
      <c r="Q3100" s="19"/>
      <c r="R3100" s="19"/>
      <c r="S3100" s="19"/>
      <c r="T3100" s="19"/>
      <c r="U3100" s="21"/>
    </row>
    <row r="3101" spans="1:21" ht="16" hidden="1" thickBot="1" x14ac:dyDescent="0.25">
      <c r="A3101" s="14"/>
      <c r="B3101" s="15"/>
      <c r="C3101" s="16"/>
      <c r="D3101" s="16"/>
      <c r="E3101" s="17"/>
      <c r="F3101" s="17"/>
      <c r="G3101" s="18"/>
      <c r="H3101" s="19"/>
      <c r="I3101" s="20"/>
      <c r="J3101" s="20"/>
      <c r="K3101" s="19"/>
      <c r="L3101" s="19"/>
      <c r="M3101" s="19"/>
      <c r="N3101" s="19"/>
      <c r="O3101" s="19"/>
      <c r="P3101" s="19"/>
      <c r="Q3101" s="19"/>
      <c r="R3101" s="19"/>
      <c r="S3101" s="19"/>
      <c r="T3101" s="19"/>
      <c r="U3101" s="21"/>
    </row>
    <row r="3102" spans="1:21" ht="16" hidden="1" thickBot="1" x14ac:dyDescent="0.25">
      <c r="A3102" s="14">
        <v>2018</v>
      </c>
      <c r="B3102" s="15" t="s">
        <v>62</v>
      </c>
      <c r="C3102" s="16" t="s">
        <v>22</v>
      </c>
      <c r="D3102" s="16" t="str">
        <f t="shared" ref="D3102:D3112" si="3964">A3102&amp;"_"&amp;B3102&amp;"_"&amp;C3102</f>
        <v>2018_2018 Sample Plot # 07_Avi</v>
      </c>
      <c r="E3102" s="17">
        <v>1.3</v>
      </c>
      <c r="F3102" s="17">
        <f t="shared" si="3947"/>
        <v>0.72</v>
      </c>
      <c r="G3102" s="18">
        <v>72</v>
      </c>
      <c r="H3102" s="19">
        <f t="shared" si="3963"/>
        <v>0.9</v>
      </c>
      <c r="I3102" s="20">
        <f t="shared" si="3948"/>
        <v>90</v>
      </c>
      <c r="J3102" s="20">
        <v>282.77999999999997</v>
      </c>
      <c r="K3102" s="19">
        <f t="shared" ref="K3102:K3112" si="3965">2.14*(LOG(H3102,10))+0.2</f>
        <v>0.10207897020015526</v>
      </c>
      <c r="L3102" s="19">
        <f t="shared" ref="L3102:L3112" si="3966">10^K3102</f>
        <v>1.2649663424809117</v>
      </c>
      <c r="M3102" s="19">
        <f t="shared" si="3954"/>
        <v>5.0598653699236468E-2</v>
      </c>
      <c r="N3102" s="19">
        <f t="shared" ref="N3102:N3112" si="3967">0.923*L3102</f>
        <v>1.1675639341098816</v>
      </c>
      <c r="O3102" s="19">
        <f t="shared" si="3956"/>
        <v>4.6702557364395263E-2</v>
      </c>
      <c r="P3102" s="19">
        <f t="shared" si="3957"/>
        <v>9.7301211063631737E-2</v>
      </c>
      <c r="Q3102" s="19">
        <f t="shared" si="3958"/>
        <v>0.60718384439083761</v>
      </c>
      <c r="R3102" s="19">
        <f t="shared" si="3959"/>
        <v>0.45534993430285381</v>
      </c>
      <c r="S3102" s="19">
        <f t="shared" si="3960"/>
        <v>1.0625337786936915</v>
      </c>
      <c r="T3102" s="19">
        <f t="shared" si="3961"/>
        <v>4.2501351147747654E-2</v>
      </c>
      <c r="U3102" s="21">
        <f t="shared" si="3962"/>
        <v>2.4325302765907932</v>
      </c>
    </row>
    <row r="3103" spans="1:21" ht="16" hidden="1" thickBot="1" x14ac:dyDescent="0.25">
      <c r="A3103" s="14">
        <v>2018</v>
      </c>
      <c r="B3103" s="15" t="s">
        <v>62</v>
      </c>
      <c r="C3103" s="16" t="s">
        <v>22</v>
      </c>
      <c r="D3103" s="16" t="str">
        <f t="shared" si="3964"/>
        <v>2018_2018 Sample Plot # 07_Avi</v>
      </c>
      <c r="E3103" s="17">
        <v>1.4</v>
      </c>
      <c r="F3103" s="17">
        <f t="shared" si="3947"/>
        <v>0.55000000000000004</v>
      </c>
      <c r="G3103" s="18">
        <v>55</v>
      </c>
      <c r="H3103" s="19">
        <f t="shared" si="3963"/>
        <v>0.8</v>
      </c>
      <c r="I3103" s="20">
        <f t="shared" si="3948"/>
        <v>80</v>
      </c>
      <c r="J3103" s="20">
        <v>251.35999999999999</v>
      </c>
      <c r="K3103" s="19">
        <f t="shared" si="3965"/>
        <v>-7.3874278372406399E-3</v>
      </c>
      <c r="L3103" s="19">
        <f t="shared" si="3966"/>
        <v>0.98313367509001193</v>
      </c>
      <c r="M3103" s="19">
        <f t="shared" si="3954"/>
        <v>3.9325347003600478E-2</v>
      </c>
      <c r="N3103" s="19">
        <f t="shared" si="3967"/>
        <v>0.90743238210808108</v>
      </c>
      <c r="O3103" s="19">
        <f t="shared" si="3956"/>
        <v>3.6297295284323239E-2</v>
      </c>
      <c r="P3103" s="19">
        <f t="shared" si="3957"/>
        <v>7.5622642287923716E-2</v>
      </c>
      <c r="Q3103" s="19">
        <f t="shared" si="3958"/>
        <v>0.47190416404320573</v>
      </c>
      <c r="R3103" s="19">
        <f t="shared" si="3959"/>
        <v>0.35389862902215163</v>
      </c>
      <c r="S3103" s="19">
        <f t="shared" si="3960"/>
        <v>0.82580279306535731</v>
      </c>
      <c r="T3103" s="19">
        <f t="shared" si="3961"/>
        <v>3.3032111722614291E-2</v>
      </c>
      <c r="U3103" s="21">
        <f t="shared" si="3962"/>
        <v>1.8905660571980931</v>
      </c>
    </row>
    <row r="3104" spans="1:21" ht="16" hidden="1" thickBot="1" x14ac:dyDescent="0.25">
      <c r="A3104" s="14">
        <v>2018</v>
      </c>
      <c r="B3104" s="15" t="s">
        <v>62</v>
      </c>
      <c r="C3104" s="16" t="s">
        <v>22</v>
      </c>
      <c r="D3104" s="16" t="str">
        <f t="shared" si="3964"/>
        <v>2018_2018 Sample Plot # 07_Avi</v>
      </c>
      <c r="E3104" s="17">
        <v>1.3</v>
      </c>
      <c r="F3104" s="17">
        <f t="shared" si="3947"/>
        <v>0.63</v>
      </c>
      <c r="G3104" s="18">
        <v>63</v>
      </c>
      <c r="H3104" s="19">
        <f t="shared" si="3963"/>
        <v>1.1499999999999999</v>
      </c>
      <c r="I3104" s="20">
        <f t="shared" si="3948"/>
        <v>115</v>
      </c>
      <c r="J3104" s="20">
        <v>361.33</v>
      </c>
      <c r="K3104" s="19">
        <f t="shared" si="3965"/>
        <v>0.32989337835672894</v>
      </c>
      <c r="L3104" s="19">
        <f t="shared" si="3966"/>
        <v>2.1374372726759301</v>
      </c>
      <c r="M3104" s="19">
        <f t="shared" si="3954"/>
        <v>8.5497490907037205E-2</v>
      </c>
      <c r="N3104" s="19">
        <f t="shared" si="3967"/>
        <v>1.9728546026798837</v>
      </c>
      <c r="O3104" s="19">
        <f t="shared" si="3956"/>
        <v>7.8914184107195348E-2</v>
      </c>
      <c r="P3104" s="19">
        <f t="shared" si="3957"/>
        <v>0.16441167501423254</v>
      </c>
      <c r="Q3104" s="19">
        <f t="shared" si="3958"/>
        <v>1.0259698908844463</v>
      </c>
      <c r="R3104" s="19">
        <f t="shared" si="3959"/>
        <v>0.76941329504515465</v>
      </c>
      <c r="S3104" s="19">
        <f t="shared" si="3960"/>
        <v>1.795383185929601</v>
      </c>
      <c r="T3104" s="19">
        <f t="shared" si="3961"/>
        <v>7.1815327437184037E-2</v>
      </c>
      <c r="U3104" s="21">
        <f t="shared" si="3962"/>
        <v>4.1102918753558138</v>
      </c>
    </row>
    <row r="3105" spans="1:21" ht="16" hidden="1" thickBot="1" x14ac:dyDescent="0.25">
      <c r="A3105" s="14">
        <v>2018</v>
      </c>
      <c r="B3105" s="15" t="s">
        <v>62</v>
      </c>
      <c r="C3105" s="16" t="s">
        <v>22</v>
      </c>
      <c r="D3105" s="16" t="str">
        <f t="shared" si="3964"/>
        <v>2018_2018 Sample Plot # 07_Avi</v>
      </c>
      <c r="E3105" s="17">
        <v>1.2</v>
      </c>
      <c r="F3105" s="17">
        <f t="shared" si="3947"/>
        <v>0.6</v>
      </c>
      <c r="G3105" s="18">
        <v>60</v>
      </c>
      <c r="H3105" s="19">
        <f t="shared" si="3963"/>
        <v>0.75</v>
      </c>
      <c r="I3105" s="20">
        <f t="shared" si="3948"/>
        <v>75</v>
      </c>
      <c r="J3105" s="20">
        <v>235.65</v>
      </c>
      <c r="K3105" s="19">
        <f t="shared" si="3965"/>
        <v>-6.7368896341761852E-2</v>
      </c>
      <c r="L3105" s="19">
        <f t="shared" si="3966"/>
        <v>0.85631017333428494</v>
      </c>
      <c r="M3105" s="19">
        <f t="shared" si="3954"/>
        <v>3.42524069333714E-2</v>
      </c>
      <c r="N3105" s="19">
        <f t="shared" si="3967"/>
        <v>0.790374289987545</v>
      </c>
      <c r="O3105" s="19">
        <f t="shared" si="3956"/>
        <v>3.1614971599501801E-2</v>
      </c>
      <c r="P3105" s="19">
        <f t="shared" si="3957"/>
        <v>6.5867378532873194E-2</v>
      </c>
      <c r="Q3105" s="19">
        <f t="shared" si="3958"/>
        <v>0.41102888320045677</v>
      </c>
      <c r="R3105" s="19">
        <f t="shared" si="3959"/>
        <v>0.30824597309514257</v>
      </c>
      <c r="S3105" s="19">
        <f t="shared" si="3960"/>
        <v>0.71927485629559929</v>
      </c>
      <c r="T3105" s="19">
        <f t="shared" si="3961"/>
        <v>2.8770994251823973E-2</v>
      </c>
      <c r="U3105" s="21">
        <f t="shared" si="3962"/>
        <v>1.6466844633218298</v>
      </c>
    </row>
    <row r="3106" spans="1:21" ht="16" hidden="1" thickBot="1" x14ac:dyDescent="0.25">
      <c r="A3106" s="14">
        <v>2018</v>
      </c>
      <c r="B3106" s="15" t="s">
        <v>62</v>
      </c>
      <c r="C3106" s="16" t="s">
        <v>22</v>
      </c>
      <c r="D3106" s="16" t="str">
        <f t="shared" si="3964"/>
        <v>2018_2018 Sample Plot # 07_Avi</v>
      </c>
      <c r="E3106" s="17">
        <v>1.2</v>
      </c>
      <c r="F3106" s="17">
        <f t="shared" si="3947"/>
        <v>0.7</v>
      </c>
      <c r="G3106" s="18">
        <v>70</v>
      </c>
      <c r="H3106" s="19">
        <f t="shared" si="3963"/>
        <v>1.35</v>
      </c>
      <c r="I3106" s="20">
        <f t="shared" si="3948"/>
        <v>135</v>
      </c>
      <c r="J3106" s="20">
        <v>424.16999999999996</v>
      </c>
      <c r="K3106" s="19">
        <f t="shared" si="3965"/>
        <v>0.47891426457931313</v>
      </c>
      <c r="L3106" s="19">
        <f t="shared" si="3966"/>
        <v>3.0124112760291726</v>
      </c>
      <c r="M3106" s="19">
        <f t="shared" si="3954"/>
        <v>0.12049645104116691</v>
      </c>
      <c r="N3106" s="19">
        <f t="shared" si="3967"/>
        <v>2.7804556077749263</v>
      </c>
      <c r="O3106" s="19">
        <f t="shared" si="3956"/>
        <v>0.11121822431099704</v>
      </c>
      <c r="P3106" s="19">
        <f t="shared" si="3957"/>
        <v>0.23171467535216395</v>
      </c>
      <c r="Q3106" s="19">
        <f t="shared" si="3958"/>
        <v>1.4459574124940029</v>
      </c>
      <c r="R3106" s="19">
        <f t="shared" si="3959"/>
        <v>1.0843776870322213</v>
      </c>
      <c r="S3106" s="19">
        <f t="shared" si="3960"/>
        <v>2.5303350995262242</v>
      </c>
      <c r="T3106" s="19">
        <f t="shared" si="3961"/>
        <v>0.10121340398104897</v>
      </c>
      <c r="U3106" s="21">
        <f t="shared" si="3962"/>
        <v>5.7928668838040984</v>
      </c>
    </row>
    <row r="3107" spans="1:21" ht="16" hidden="1" thickBot="1" x14ac:dyDescent="0.25">
      <c r="A3107" s="14">
        <v>2018</v>
      </c>
      <c r="B3107" s="15" t="s">
        <v>62</v>
      </c>
      <c r="C3107" s="16" t="s">
        <v>22</v>
      </c>
      <c r="D3107" s="16" t="str">
        <f t="shared" si="3964"/>
        <v>2018_2018 Sample Plot # 07_Avi</v>
      </c>
      <c r="E3107" s="17">
        <v>1.3</v>
      </c>
      <c r="F3107" s="17">
        <f t="shared" si="3947"/>
        <v>0.55000000000000004</v>
      </c>
      <c r="G3107" s="18">
        <v>55</v>
      </c>
      <c r="H3107" s="19">
        <f t="shared" si="3963"/>
        <v>0.7</v>
      </c>
      <c r="I3107" s="20">
        <f t="shared" si="3948"/>
        <v>70</v>
      </c>
      <c r="J3107" s="20">
        <v>219.94</v>
      </c>
      <c r="K3107" s="19">
        <f t="shared" si="3965"/>
        <v>-0.13149019436949044</v>
      </c>
      <c r="L3107" s="19">
        <f t="shared" si="3966"/>
        <v>0.73877094299630919</v>
      </c>
      <c r="M3107" s="19">
        <f t="shared" si="3954"/>
        <v>2.9550837719852369E-2</v>
      </c>
      <c r="N3107" s="19">
        <f t="shared" si="3967"/>
        <v>0.68188558038559344</v>
      </c>
      <c r="O3107" s="19">
        <f t="shared" si="3956"/>
        <v>2.7275423215423734E-2</v>
      </c>
      <c r="P3107" s="19">
        <f t="shared" si="3957"/>
        <v>5.6826260935276103E-2</v>
      </c>
      <c r="Q3107" s="19">
        <f t="shared" si="3958"/>
        <v>0.35461005263822842</v>
      </c>
      <c r="R3107" s="19">
        <f t="shared" si="3959"/>
        <v>0.26593537635038145</v>
      </c>
      <c r="S3107" s="19">
        <f t="shared" si="3960"/>
        <v>0.62054542898860987</v>
      </c>
      <c r="T3107" s="19">
        <f t="shared" si="3961"/>
        <v>2.4821817159544395E-2</v>
      </c>
      <c r="U3107" s="21">
        <f t="shared" si="3962"/>
        <v>1.4206565233819026</v>
      </c>
    </row>
    <row r="3108" spans="1:21" ht="16" hidden="1" thickBot="1" x14ac:dyDescent="0.25">
      <c r="A3108" s="14">
        <v>2018</v>
      </c>
      <c r="B3108" s="15" t="s">
        <v>62</v>
      </c>
      <c r="C3108" s="16" t="s">
        <v>22</v>
      </c>
      <c r="D3108" s="16" t="str">
        <f t="shared" si="3964"/>
        <v>2018_2018 Sample Plot # 07_Avi</v>
      </c>
      <c r="E3108" s="17">
        <v>1.7</v>
      </c>
      <c r="F3108" s="17">
        <f t="shared" si="3947"/>
        <v>0.8</v>
      </c>
      <c r="G3108" s="18">
        <v>80</v>
      </c>
      <c r="H3108" s="19">
        <f t="shared" si="3963"/>
        <v>0.95</v>
      </c>
      <c r="I3108" s="20">
        <f t="shared" si="3948"/>
        <v>95</v>
      </c>
      <c r="J3108" s="20">
        <v>298.49</v>
      </c>
      <c r="K3108" s="19">
        <f t="shared" si="3965"/>
        <v>0.15232851531813418</v>
      </c>
      <c r="L3108" s="19">
        <f t="shared" si="3966"/>
        <v>1.42013135180945</v>
      </c>
      <c r="M3108" s="19">
        <f t="shared" si="3954"/>
        <v>5.6805254072378006E-2</v>
      </c>
      <c r="N3108" s="19">
        <f t="shared" si="3967"/>
        <v>1.3107812377201224</v>
      </c>
      <c r="O3108" s="19">
        <f t="shared" si="3956"/>
        <v>5.2431249508804893E-2</v>
      </c>
      <c r="P3108" s="19">
        <f t="shared" si="3957"/>
        <v>0.10923650358118289</v>
      </c>
      <c r="Q3108" s="19">
        <f t="shared" si="3958"/>
        <v>0.68166304886853601</v>
      </c>
      <c r="R3108" s="19">
        <f t="shared" si="3959"/>
        <v>0.51120468271084774</v>
      </c>
      <c r="S3108" s="19">
        <f t="shared" si="3960"/>
        <v>1.1928677315793839</v>
      </c>
      <c r="T3108" s="19">
        <f t="shared" si="3961"/>
        <v>4.7714709263175351E-2</v>
      </c>
      <c r="U3108" s="21">
        <f t="shared" si="3962"/>
        <v>2.7309125895295727</v>
      </c>
    </row>
    <row r="3109" spans="1:21" ht="16" hidden="1" thickBot="1" x14ac:dyDescent="0.25">
      <c r="A3109" s="14">
        <v>2018</v>
      </c>
      <c r="B3109" s="15" t="s">
        <v>62</v>
      </c>
      <c r="C3109" s="16" t="s">
        <v>22</v>
      </c>
      <c r="D3109" s="16" t="str">
        <f t="shared" si="3964"/>
        <v>2018_2018 Sample Plot # 07_Avi</v>
      </c>
      <c r="E3109" s="17">
        <v>1.2</v>
      </c>
      <c r="F3109" s="17">
        <f t="shared" si="3947"/>
        <v>0.75</v>
      </c>
      <c r="G3109" s="18">
        <v>75</v>
      </c>
      <c r="H3109" s="19">
        <f t="shared" si="3963"/>
        <v>0.56999999999999995</v>
      </c>
      <c r="I3109" s="20">
        <f t="shared" si="3948"/>
        <v>57</v>
      </c>
      <c r="J3109" s="20">
        <v>179.09399999999999</v>
      </c>
      <c r="K3109" s="19">
        <f t="shared" si="3965"/>
        <v>-0.32242780886086847</v>
      </c>
      <c r="L3109" s="19">
        <f t="shared" si="3966"/>
        <v>0.47596190177119119</v>
      </c>
      <c r="M3109" s="19">
        <f t="shared" si="3954"/>
        <v>1.9038476070847646E-2</v>
      </c>
      <c r="N3109" s="19">
        <f t="shared" si="3967"/>
        <v>0.43931283533480947</v>
      </c>
      <c r="O3109" s="19">
        <f t="shared" si="3956"/>
        <v>1.7572513413392377E-2</v>
      </c>
      <c r="P3109" s="19">
        <f t="shared" si="3957"/>
        <v>3.661098948424002E-2</v>
      </c>
      <c r="Q3109" s="19">
        <f t="shared" si="3958"/>
        <v>0.22846171285017175</v>
      </c>
      <c r="R3109" s="19">
        <f t="shared" si="3959"/>
        <v>0.1713320057805757</v>
      </c>
      <c r="S3109" s="19">
        <f t="shared" si="3960"/>
        <v>0.39979371863074742</v>
      </c>
      <c r="T3109" s="19">
        <f t="shared" si="3961"/>
        <v>1.5991748745229895E-2</v>
      </c>
      <c r="U3109" s="21">
        <f t="shared" si="3962"/>
        <v>0.9152747371060006</v>
      </c>
    </row>
    <row r="3110" spans="1:21" ht="16" hidden="1" thickBot="1" x14ac:dyDescent="0.25">
      <c r="A3110" s="14">
        <v>2018</v>
      </c>
      <c r="B3110" s="15" t="s">
        <v>62</v>
      </c>
      <c r="C3110" s="16" t="s">
        <v>22</v>
      </c>
      <c r="D3110" s="16" t="str">
        <f t="shared" si="3964"/>
        <v>2018_2018 Sample Plot # 07_Avi</v>
      </c>
      <c r="E3110" s="17">
        <v>1.8</v>
      </c>
      <c r="F3110" s="17">
        <f t="shared" si="3947"/>
        <v>0.65</v>
      </c>
      <c r="G3110" s="18">
        <v>65</v>
      </c>
      <c r="H3110" s="19">
        <f t="shared" si="3963"/>
        <v>0.83</v>
      </c>
      <c r="I3110" s="20">
        <f t="shared" si="3948"/>
        <v>83</v>
      </c>
      <c r="J3110" s="20">
        <v>260.786</v>
      </c>
      <c r="K3110" s="19">
        <f t="shared" si="3965"/>
        <v>2.6827117684798146E-2</v>
      </c>
      <c r="L3110" s="19">
        <f t="shared" si="3966"/>
        <v>1.0637194924742182</v>
      </c>
      <c r="M3110" s="19">
        <f t="shared" si="3954"/>
        <v>4.2548779698968732E-2</v>
      </c>
      <c r="N3110" s="19">
        <f t="shared" si="3967"/>
        <v>0.98181309155370344</v>
      </c>
      <c r="O3110" s="19">
        <f t="shared" si="3956"/>
        <v>3.9272523662148139E-2</v>
      </c>
      <c r="P3110" s="19">
        <f t="shared" si="3957"/>
        <v>8.1821303361116871E-2</v>
      </c>
      <c r="Q3110" s="19">
        <f t="shared" si="3958"/>
        <v>0.5105853563876247</v>
      </c>
      <c r="R3110" s="19">
        <f t="shared" si="3959"/>
        <v>0.38290710570594433</v>
      </c>
      <c r="S3110" s="19">
        <f t="shared" si="3960"/>
        <v>0.89349246209356903</v>
      </c>
      <c r="T3110" s="19">
        <f t="shared" si="3961"/>
        <v>3.5739698483742761E-2</v>
      </c>
      <c r="U3110" s="21">
        <f t="shared" si="3962"/>
        <v>2.0455325840279217</v>
      </c>
    </row>
    <row r="3111" spans="1:21" ht="16" hidden="1" thickBot="1" x14ac:dyDescent="0.25">
      <c r="A3111" s="14">
        <v>2018</v>
      </c>
      <c r="B3111" s="15" t="s">
        <v>62</v>
      </c>
      <c r="C3111" s="16" t="s">
        <v>22</v>
      </c>
      <c r="D3111" s="16" t="str">
        <f t="shared" si="3964"/>
        <v>2018_2018 Sample Plot # 07_Avi</v>
      </c>
      <c r="E3111" s="17">
        <v>1.2</v>
      </c>
      <c r="F3111" s="17">
        <f t="shared" si="3947"/>
        <v>0.5</v>
      </c>
      <c r="G3111" s="18">
        <v>50</v>
      </c>
      <c r="H3111" s="19">
        <f t="shared" si="3963"/>
        <v>0.65</v>
      </c>
      <c r="I3111" s="20">
        <f t="shared" si="3948"/>
        <v>65</v>
      </c>
      <c r="J3111" s="20">
        <v>204.23</v>
      </c>
      <c r="K3111" s="19">
        <f t="shared" si="3965"/>
        <v>-0.20036541678428904</v>
      </c>
      <c r="L3111" s="19">
        <f t="shared" si="3966"/>
        <v>0.63042667820956555</v>
      </c>
      <c r="M3111" s="19">
        <f t="shared" si="3954"/>
        <v>2.5217067128382623E-2</v>
      </c>
      <c r="N3111" s="19">
        <f t="shared" si="3967"/>
        <v>0.58188382398742899</v>
      </c>
      <c r="O3111" s="19">
        <f t="shared" si="3956"/>
        <v>2.3275352959497158E-2</v>
      </c>
      <c r="P3111" s="19">
        <f t="shared" si="3957"/>
        <v>4.8492420087879781E-2</v>
      </c>
      <c r="Q3111" s="19">
        <f t="shared" si="3958"/>
        <v>0.30260480554059144</v>
      </c>
      <c r="R3111" s="19">
        <f t="shared" si="3959"/>
        <v>0.22693469135509731</v>
      </c>
      <c r="S3111" s="19">
        <f t="shared" si="3960"/>
        <v>0.5295394968956888</v>
      </c>
      <c r="T3111" s="19">
        <f t="shared" si="3961"/>
        <v>2.1181579875827552E-2</v>
      </c>
      <c r="U3111" s="21">
        <f t="shared" si="3962"/>
        <v>1.2123105021969947</v>
      </c>
    </row>
    <row r="3112" spans="1:21" ht="16" hidden="1" thickBot="1" x14ac:dyDescent="0.25">
      <c r="A3112" s="14">
        <v>2018</v>
      </c>
      <c r="B3112" s="15" t="s">
        <v>62</v>
      </c>
      <c r="C3112" s="16" t="s">
        <v>22</v>
      </c>
      <c r="D3112" s="16" t="str">
        <f t="shared" si="3964"/>
        <v>2018_2018 Sample Plot # 07_Avi</v>
      </c>
      <c r="E3112" s="17">
        <v>1.2</v>
      </c>
      <c r="F3112" s="17">
        <f t="shared" si="3947"/>
        <v>0.53</v>
      </c>
      <c r="G3112" s="18">
        <v>53</v>
      </c>
      <c r="H3112" s="19">
        <f t="shared" si="3963"/>
        <v>0.65</v>
      </c>
      <c r="I3112" s="20">
        <f t="shared" si="3948"/>
        <v>65</v>
      </c>
      <c r="J3112" s="20">
        <v>204.23</v>
      </c>
      <c r="K3112" s="19">
        <f t="shared" si="3965"/>
        <v>-0.20036541678428904</v>
      </c>
      <c r="L3112" s="19">
        <f t="shared" si="3966"/>
        <v>0.63042667820956555</v>
      </c>
      <c r="M3112" s="19">
        <f t="shared" si="3954"/>
        <v>2.5217067128382623E-2</v>
      </c>
      <c r="N3112" s="19">
        <f t="shared" si="3967"/>
        <v>0.58188382398742899</v>
      </c>
      <c r="O3112" s="19">
        <f t="shared" si="3956"/>
        <v>2.3275352959497158E-2</v>
      </c>
      <c r="P3112" s="19">
        <f t="shared" si="3957"/>
        <v>4.8492420087879781E-2</v>
      </c>
      <c r="Q3112" s="19">
        <f t="shared" si="3958"/>
        <v>0.30260480554059144</v>
      </c>
      <c r="R3112" s="19">
        <f t="shared" si="3959"/>
        <v>0.22693469135509731</v>
      </c>
      <c r="S3112" s="19">
        <f t="shared" si="3960"/>
        <v>0.5295394968956888</v>
      </c>
      <c r="T3112" s="19">
        <f t="shared" si="3961"/>
        <v>2.1181579875827552E-2</v>
      </c>
      <c r="U3112" s="21">
        <f t="shared" si="3962"/>
        <v>1.2123105021969947</v>
      </c>
    </row>
    <row r="3113" spans="1:21" ht="16" hidden="1" thickBot="1" x14ac:dyDescent="0.25">
      <c r="A3113" s="14"/>
      <c r="B3113" s="15"/>
      <c r="C3113" s="16"/>
      <c r="D3113" s="16"/>
      <c r="E3113" s="17"/>
      <c r="F3113" s="17"/>
      <c r="G3113" s="18"/>
      <c r="H3113" s="19"/>
      <c r="I3113" s="20"/>
      <c r="J3113" s="20"/>
      <c r="K3113" s="19"/>
      <c r="L3113" s="19"/>
      <c r="M3113" s="19"/>
      <c r="N3113" s="19"/>
      <c r="O3113" s="19"/>
      <c r="P3113" s="19"/>
      <c r="Q3113" s="19"/>
      <c r="R3113" s="19"/>
      <c r="S3113" s="19"/>
      <c r="T3113" s="19"/>
      <c r="U3113" s="21"/>
    </row>
    <row r="3114" spans="1:21" ht="16" hidden="1" thickBot="1" x14ac:dyDescent="0.25">
      <c r="A3114" s="14">
        <v>2018</v>
      </c>
      <c r="B3114" s="15" t="s">
        <v>62</v>
      </c>
      <c r="C3114" s="16" t="s">
        <v>22</v>
      </c>
      <c r="D3114" s="16" t="str">
        <f>A3114&amp;"_"&amp;B3114&amp;"_"&amp;C3114</f>
        <v>2018_2018 Sample Plot # 07_Avi</v>
      </c>
      <c r="E3114" s="17">
        <v>1.2</v>
      </c>
      <c r="F3114" s="17">
        <f t="shared" si="3947"/>
        <v>0.63</v>
      </c>
      <c r="G3114" s="18">
        <v>63</v>
      </c>
      <c r="H3114" s="19">
        <f t="shared" si="3963"/>
        <v>0.77</v>
      </c>
      <c r="I3114" s="20">
        <f t="shared" si="3948"/>
        <v>77</v>
      </c>
      <c r="J3114" s="20">
        <v>241.934</v>
      </c>
      <c r="K3114" s="19">
        <f t="shared" ref="K3114:K3116" si="3968">2.14*(LOG(H3114,10))+0.2</f>
        <v>-4.2909848130888772E-2</v>
      </c>
      <c r="L3114" s="19">
        <f t="shared" ref="L3114:L3116" si="3969">10^K3114</f>
        <v>0.90592063451544957</v>
      </c>
      <c r="M3114" s="19">
        <f t="shared" ref="M3114:M3116" si="3970">L3114*40/1000</f>
        <v>3.6236825380617989E-2</v>
      </c>
      <c r="N3114" s="19">
        <f t="shared" ref="N3114:N3116" si="3971">0.923*L3114</f>
        <v>0.83616474565776</v>
      </c>
      <c r="O3114" s="19">
        <f t="shared" ref="O3114:O3116" si="3972">N3114*40/1000</f>
        <v>3.3446589826310401E-2</v>
      </c>
      <c r="P3114" s="19">
        <f t="shared" ref="P3114:P3116" si="3973">M3114+O3114</f>
        <v>6.968341520692839E-2</v>
      </c>
      <c r="Q3114" s="19">
        <f t="shared" ref="Q3114:Q3116" si="3974">L3114*0.48</f>
        <v>0.43484190456741578</v>
      </c>
      <c r="R3114" s="19">
        <f t="shared" ref="R3114:R3116" si="3975">N3114*0.39</f>
        <v>0.32610425080652639</v>
      </c>
      <c r="S3114" s="19">
        <f t="shared" ref="S3114:S3116" si="3976">R3114+Q3114</f>
        <v>0.76094615537394217</v>
      </c>
      <c r="T3114" s="19">
        <f t="shared" ref="T3114:T3116" si="3977">S3114*40/1000</f>
        <v>3.0437846214957688E-2</v>
      </c>
      <c r="U3114" s="21">
        <f t="shared" ref="U3114:U3116" si="3978">(L3114+N3114)</f>
        <v>1.7420853801732097</v>
      </c>
    </row>
    <row r="3115" spans="1:21" ht="16" hidden="1" thickBot="1" x14ac:dyDescent="0.25">
      <c r="A3115" s="14">
        <v>2018</v>
      </c>
      <c r="B3115" s="15" t="s">
        <v>62</v>
      </c>
      <c r="C3115" s="16" t="s">
        <v>22</v>
      </c>
      <c r="D3115" s="16" t="str">
        <f>A3115&amp;"_"&amp;B3115&amp;"_"&amp;C3115</f>
        <v>2018_2018 Sample Plot # 07_Avi</v>
      </c>
      <c r="E3115" s="17">
        <v>1.2</v>
      </c>
      <c r="F3115" s="17">
        <f t="shared" si="3947"/>
        <v>0.8</v>
      </c>
      <c r="G3115" s="18">
        <v>80</v>
      </c>
      <c r="H3115" s="19">
        <f t="shared" si="3963"/>
        <v>0.95</v>
      </c>
      <c r="I3115" s="20">
        <f t="shared" si="3948"/>
        <v>95</v>
      </c>
      <c r="J3115" s="20">
        <v>298.49</v>
      </c>
      <c r="K3115" s="19">
        <f t="shared" si="3968"/>
        <v>0.15232851531813418</v>
      </c>
      <c r="L3115" s="19">
        <f t="shared" si="3969"/>
        <v>1.42013135180945</v>
      </c>
      <c r="M3115" s="19">
        <f t="shared" si="3970"/>
        <v>5.6805254072378006E-2</v>
      </c>
      <c r="N3115" s="19">
        <f t="shared" si="3971"/>
        <v>1.3107812377201224</v>
      </c>
      <c r="O3115" s="19">
        <f t="shared" si="3972"/>
        <v>5.2431249508804893E-2</v>
      </c>
      <c r="P3115" s="19">
        <f t="shared" si="3973"/>
        <v>0.10923650358118289</v>
      </c>
      <c r="Q3115" s="19">
        <f t="shared" si="3974"/>
        <v>0.68166304886853601</v>
      </c>
      <c r="R3115" s="19">
        <f t="shared" si="3975"/>
        <v>0.51120468271084774</v>
      </c>
      <c r="S3115" s="19">
        <f t="shared" si="3976"/>
        <v>1.1928677315793839</v>
      </c>
      <c r="T3115" s="19">
        <f t="shared" si="3977"/>
        <v>4.7714709263175351E-2</v>
      </c>
      <c r="U3115" s="21">
        <f t="shared" si="3978"/>
        <v>2.7309125895295727</v>
      </c>
    </row>
    <row r="3116" spans="1:21" ht="16" hidden="1" thickBot="1" x14ac:dyDescent="0.25">
      <c r="A3116" s="14">
        <v>2018</v>
      </c>
      <c r="B3116" s="15" t="s">
        <v>62</v>
      </c>
      <c r="C3116" s="16" t="s">
        <v>22</v>
      </c>
      <c r="D3116" s="16" t="str">
        <f>A3116&amp;"_"&amp;B3116&amp;"_"&amp;C3116</f>
        <v>2018_2018 Sample Plot # 07_Avi</v>
      </c>
      <c r="E3116" s="17">
        <v>1.2</v>
      </c>
      <c r="F3116" s="17">
        <f t="shared" si="3947"/>
        <v>0.88</v>
      </c>
      <c r="G3116" s="18">
        <v>88</v>
      </c>
      <c r="H3116" s="19">
        <f t="shared" si="3963"/>
        <v>0.95</v>
      </c>
      <c r="I3116" s="20">
        <f t="shared" si="3948"/>
        <v>95</v>
      </c>
      <c r="J3116" s="20">
        <v>298.49</v>
      </c>
      <c r="K3116" s="19">
        <f t="shared" si="3968"/>
        <v>0.15232851531813418</v>
      </c>
      <c r="L3116" s="19">
        <f t="shared" si="3969"/>
        <v>1.42013135180945</v>
      </c>
      <c r="M3116" s="19">
        <f t="shared" si="3970"/>
        <v>5.6805254072378006E-2</v>
      </c>
      <c r="N3116" s="19">
        <f t="shared" si="3971"/>
        <v>1.3107812377201224</v>
      </c>
      <c r="O3116" s="19">
        <f t="shared" si="3972"/>
        <v>5.2431249508804893E-2</v>
      </c>
      <c r="P3116" s="19">
        <f t="shared" si="3973"/>
        <v>0.10923650358118289</v>
      </c>
      <c r="Q3116" s="19">
        <f t="shared" si="3974"/>
        <v>0.68166304886853601</v>
      </c>
      <c r="R3116" s="19">
        <f t="shared" si="3975"/>
        <v>0.51120468271084774</v>
      </c>
      <c r="S3116" s="19">
        <f t="shared" si="3976"/>
        <v>1.1928677315793839</v>
      </c>
      <c r="T3116" s="19">
        <f t="shared" si="3977"/>
        <v>4.7714709263175351E-2</v>
      </c>
      <c r="U3116" s="21">
        <f t="shared" si="3978"/>
        <v>2.7309125895295727</v>
      </c>
    </row>
    <row r="3117" spans="1:21" ht="16" hidden="1" thickBot="1" x14ac:dyDescent="0.25">
      <c r="A3117" s="14"/>
      <c r="B3117" s="15"/>
      <c r="C3117" s="16"/>
      <c r="D3117" s="16"/>
      <c r="E3117" s="17"/>
      <c r="F3117" s="17"/>
      <c r="G3117" s="18"/>
      <c r="H3117" s="19"/>
      <c r="I3117" s="20"/>
      <c r="J3117" s="20"/>
      <c r="K3117" s="19"/>
      <c r="L3117" s="19"/>
      <c r="M3117" s="19"/>
      <c r="N3117" s="19"/>
      <c r="O3117" s="19"/>
      <c r="P3117" s="19"/>
      <c r="Q3117" s="19"/>
      <c r="R3117" s="19"/>
      <c r="S3117" s="19"/>
      <c r="T3117" s="19"/>
      <c r="U3117" s="21"/>
    </row>
    <row r="3118" spans="1:21" ht="16" hidden="1" thickBot="1" x14ac:dyDescent="0.25">
      <c r="A3118" s="14">
        <v>2018</v>
      </c>
      <c r="B3118" s="15" t="s">
        <v>62</v>
      </c>
      <c r="C3118" s="16" t="s">
        <v>22</v>
      </c>
      <c r="D3118" s="16" t="str">
        <f>A3118&amp;"_"&amp;B3118&amp;"_"&amp;C3118</f>
        <v>2018_2018 Sample Plot # 07_Avi</v>
      </c>
      <c r="E3118" s="17">
        <v>1.3</v>
      </c>
      <c r="F3118" s="17">
        <f t="shared" si="3947"/>
        <v>0.5</v>
      </c>
      <c r="G3118" s="18">
        <v>50</v>
      </c>
      <c r="H3118" s="19">
        <f t="shared" si="3963"/>
        <v>0.35</v>
      </c>
      <c r="I3118" s="20">
        <f t="shared" si="3948"/>
        <v>35</v>
      </c>
      <c r="J3118" s="20">
        <v>109.97</v>
      </c>
      <c r="K3118" s="19">
        <f>2.14*(LOG(H3118,10))+0.2</f>
        <v>-0.77569438509041033</v>
      </c>
      <c r="L3118" s="19">
        <f t="shared" ref="L3118" si="3979">10^K3118</f>
        <v>0.1676121955402182</v>
      </c>
      <c r="M3118" s="19">
        <f t="shared" ref="M3118" si="3980">L3118*40/1000</f>
        <v>6.7044878216087284E-3</v>
      </c>
      <c r="N3118" s="19">
        <f t="shared" ref="N3118" si="3981">0.923*L3118</f>
        <v>0.1547060564836214</v>
      </c>
      <c r="O3118" s="19">
        <f t="shared" ref="O3118" si="3982">N3118*40/1000</f>
        <v>6.1882422593448555E-3</v>
      </c>
      <c r="P3118" s="19">
        <f t="shared" ref="P3118" si="3983">M3118+O3118</f>
        <v>1.2892730080953584E-2</v>
      </c>
      <c r="Q3118" s="19">
        <f t="shared" ref="Q3118" si="3984">L3118*0.48</f>
        <v>8.045385385930473E-2</v>
      </c>
      <c r="R3118" s="19">
        <f t="shared" ref="R3118" si="3985">N3118*0.39</f>
        <v>6.0335362028612345E-2</v>
      </c>
      <c r="S3118" s="19">
        <f t="shared" ref="S3118" si="3986">R3118+Q3118</f>
        <v>0.14078921588791707</v>
      </c>
      <c r="T3118" s="19">
        <f t="shared" ref="T3118" si="3987">S3118*40/1000</f>
        <v>5.6315686355166827E-3</v>
      </c>
      <c r="U3118" s="21">
        <f t="shared" ref="U3118" si="3988">(L3118+N3118)</f>
        <v>0.32231825202383957</v>
      </c>
    </row>
    <row r="3119" spans="1:21" ht="16" hidden="1" thickBot="1" x14ac:dyDescent="0.25">
      <c r="A3119" s="14"/>
      <c r="B3119" s="15"/>
      <c r="C3119" s="16"/>
      <c r="D3119" s="16"/>
      <c r="E3119" s="17"/>
      <c r="F3119" s="17"/>
      <c r="G3119" s="18"/>
      <c r="H3119" s="19"/>
      <c r="I3119" s="20"/>
      <c r="J3119" s="20"/>
      <c r="K3119" s="19"/>
      <c r="L3119" s="19"/>
      <c r="M3119" s="19"/>
      <c r="N3119" s="19"/>
      <c r="O3119" s="19"/>
      <c r="P3119" s="19"/>
      <c r="Q3119" s="19"/>
      <c r="R3119" s="19"/>
      <c r="S3119" s="19"/>
      <c r="T3119" s="19"/>
      <c r="U3119" s="21"/>
    </row>
    <row r="3120" spans="1:21" ht="16" hidden="1" thickBot="1" x14ac:dyDescent="0.25">
      <c r="A3120" s="14">
        <v>2018</v>
      </c>
      <c r="B3120" s="15" t="s">
        <v>62</v>
      </c>
      <c r="C3120" s="16" t="s">
        <v>22</v>
      </c>
      <c r="D3120" s="16" t="str">
        <f>A3120&amp;"_"&amp;B3120&amp;"_"&amp;C3120</f>
        <v>2018_2018 Sample Plot # 07_Avi</v>
      </c>
      <c r="E3120" s="17">
        <v>1.3</v>
      </c>
      <c r="F3120" s="17">
        <f t="shared" si="3947"/>
        <v>0.93</v>
      </c>
      <c r="G3120" s="18">
        <v>93</v>
      </c>
      <c r="H3120" s="19">
        <f t="shared" si="3963"/>
        <v>0.85</v>
      </c>
      <c r="I3120" s="20">
        <f t="shared" si="3948"/>
        <v>85</v>
      </c>
      <c r="J3120" s="20">
        <v>267.07</v>
      </c>
      <c r="K3120" s="19">
        <f t="shared" ref="K3120:K3123" si="3989">2.14*(LOG(H3120,10))+0.2</f>
        <v>4.8956501028586452E-2</v>
      </c>
      <c r="L3120" s="19">
        <f t="shared" ref="L3120:L3123" si="3990">10^K3120</f>
        <v>1.1193257660906129</v>
      </c>
      <c r="M3120" s="19">
        <f t="shared" ref="M3120:M3123" si="3991">L3120*40/1000</f>
        <v>4.4773030643624513E-2</v>
      </c>
      <c r="N3120" s="19">
        <f t="shared" ref="N3120:N3123" si="3992">0.923*L3120</f>
        <v>1.0331376821016358</v>
      </c>
      <c r="O3120" s="19">
        <f t="shared" ref="O3120:O3148" si="3993">N3120*40/1000</f>
        <v>4.1325507284065428E-2</v>
      </c>
      <c r="P3120" s="19">
        <f t="shared" ref="P3120:P3180" si="3994">M3120+O3120</f>
        <v>8.6098537927689942E-2</v>
      </c>
      <c r="Q3120" s="19">
        <f t="shared" ref="Q3120:Q3123" si="3995">L3120*0.48</f>
        <v>0.53727636772349419</v>
      </c>
      <c r="R3120" s="19">
        <f t="shared" ref="R3120:R3180" si="3996">N3120*0.39</f>
        <v>0.40292369601963796</v>
      </c>
      <c r="S3120" s="19">
        <f t="shared" ref="S3120:S3180" si="3997">R3120+Q3120</f>
        <v>0.94020006374313214</v>
      </c>
      <c r="T3120" s="19">
        <f t="shared" ref="T3120:T3148" si="3998">S3120*40/1000</f>
        <v>3.7608002549725288E-2</v>
      </c>
      <c r="U3120" s="21">
        <f t="shared" ref="U3120:U3123" si="3999">(L3120+N3120)</f>
        <v>2.1524634481922487</v>
      </c>
    </row>
    <row r="3121" spans="1:21" ht="16" hidden="1" thickBot="1" x14ac:dyDescent="0.25">
      <c r="A3121" s="14">
        <v>2018</v>
      </c>
      <c r="B3121" s="15" t="s">
        <v>62</v>
      </c>
      <c r="C3121" s="16" t="s">
        <v>22</v>
      </c>
      <c r="D3121" s="16" t="str">
        <f>A3121&amp;"_"&amp;B3121&amp;"_"&amp;C3121</f>
        <v>2018_2018 Sample Plot # 07_Avi</v>
      </c>
      <c r="E3121" s="17">
        <v>1.3</v>
      </c>
      <c r="F3121" s="17">
        <f t="shared" si="3947"/>
        <v>0.9</v>
      </c>
      <c r="G3121" s="18">
        <v>90</v>
      </c>
      <c r="H3121" s="19">
        <f t="shared" si="3963"/>
        <v>0.77</v>
      </c>
      <c r="I3121" s="20">
        <f t="shared" si="3948"/>
        <v>77</v>
      </c>
      <c r="J3121" s="20">
        <v>241.934</v>
      </c>
      <c r="K3121" s="19">
        <f t="shared" si="3989"/>
        <v>-4.2909848130888772E-2</v>
      </c>
      <c r="L3121" s="19">
        <f t="shared" si="3990"/>
        <v>0.90592063451544957</v>
      </c>
      <c r="M3121" s="19">
        <f t="shared" si="3991"/>
        <v>3.6236825380617989E-2</v>
      </c>
      <c r="N3121" s="19">
        <f t="shared" si="3992"/>
        <v>0.83616474565776</v>
      </c>
      <c r="O3121" s="19">
        <f t="shared" si="3993"/>
        <v>3.3446589826310401E-2</v>
      </c>
      <c r="P3121" s="19">
        <f t="shared" si="3994"/>
        <v>6.968341520692839E-2</v>
      </c>
      <c r="Q3121" s="19">
        <f t="shared" si="3995"/>
        <v>0.43484190456741578</v>
      </c>
      <c r="R3121" s="19">
        <f t="shared" si="3996"/>
        <v>0.32610425080652639</v>
      </c>
      <c r="S3121" s="19">
        <f t="shared" si="3997"/>
        <v>0.76094615537394217</v>
      </c>
      <c r="T3121" s="19">
        <f t="shared" si="3998"/>
        <v>3.0437846214957688E-2</v>
      </c>
      <c r="U3121" s="21">
        <f t="shared" si="3999"/>
        <v>1.7420853801732097</v>
      </c>
    </row>
    <row r="3122" spans="1:21" ht="16" hidden="1" thickBot="1" x14ac:dyDescent="0.25">
      <c r="A3122" s="14">
        <v>2018</v>
      </c>
      <c r="B3122" s="15" t="s">
        <v>62</v>
      </c>
      <c r="C3122" s="16" t="s">
        <v>22</v>
      </c>
      <c r="D3122" s="16" t="str">
        <f>A3122&amp;"_"&amp;B3122&amp;"_"&amp;C3122</f>
        <v>2018_2018 Sample Plot # 07_Avi</v>
      </c>
      <c r="E3122" s="17">
        <v>1.2</v>
      </c>
      <c r="F3122" s="17">
        <f t="shared" si="3947"/>
        <v>1.1499999999999999</v>
      </c>
      <c r="G3122" s="18">
        <v>115</v>
      </c>
      <c r="H3122" s="19">
        <f t="shared" si="3963"/>
        <v>1.55</v>
      </c>
      <c r="I3122" s="20">
        <f t="shared" si="3948"/>
        <v>155</v>
      </c>
      <c r="J3122" s="20">
        <v>487.01</v>
      </c>
      <c r="K3122" s="19">
        <f t="shared" si="3989"/>
        <v>0.60730983408442385</v>
      </c>
      <c r="L3122" s="19">
        <f t="shared" si="3990"/>
        <v>4.0486462694714431</v>
      </c>
      <c r="M3122" s="19">
        <f t="shared" si="3991"/>
        <v>0.16194585077885773</v>
      </c>
      <c r="N3122" s="19">
        <f t="shared" si="3992"/>
        <v>3.7369005067221424</v>
      </c>
      <c r="O3122" s="19">
        <f t="shared" si="3993"/>
        <v>0.14947602026888568</v>
      </c>
      <c r="P3122" s="19">
        <f t="shared" si="3994"/>
        <v>0.31142187104774344</v>
      </c>
      <c r="Q3122" s="19">
        <f t="shared" si="3995"/>
        <v>1.9433502093462927</v>
      </c>
      <c r="R3122" s="19">
        <f t="shared" si="3996"/>
        <v>1.4573911976216356</v>
      </c>
      <c r="S3122" s="19">
        <f t="shared" si="3997"/>
        <v>3.4007414069679283</v>
      </c>
      <c r="T3122" s="19">
        <f t="shared" si="3998"/>
        <v>0.13602965627871713</v>
      </c>
      <c r="U3122" s="21">
        <f t="shared" si="3999"/>
        <v>7.7855467761935859</v>
      </c>
    </row>
    <row r="3123" spans="1:21" ht="16" hidden="1" thickBot="1" x14ac:dyDescent="0.25">
      <c r="A3123" s="14">
        <v>2018</v>
      </c>
      <c r="B3123" s="15" t="s">
        <v>62</v>
      </c>
      <c r="C3123" s="16" t="s">
        <v>22</v>
      </c>
      <c r="D3123" s="16" t="str">
        <f>A3123&amp;"_"&amp;B3123&amp;"_"&amp;C3123</f>
        <v>2018_2018 Sample Plot # 07_Avi</v>
      </c>
      <c r="E3123" s="17">
        <v>1.1000000000000001</v>
      </c>
      <c r="F3123" s="17">
        <f t="shared" si="3947"/>
        <v>1.25</v>
      </c>
      <c r="G3123" s="18">
        <v>125</v>
      </c>
      <c r="H3123" s="19">
        <f t="shared" si="3963"/>
        <v>1.45</v>
      </c>
      <c r="I3123" s="20">
        <f t="shared" si="3948"/>
        <v>145</v>
      </c>
      <c r="J3123" s="20">
        <v>455.59</v>
      </c>
      <c r="K3123" s="19">
        <f t="shared" si="3989"/>
        <v>0.54532752478284618</v>
      </c>
      <c r="L3123" s="19">
        <f t="shared" si="3990"/>
        <v>3.5101649453973018</v>
      </c>
      <c r="M3123" s="19">
        <f t="shared" si="3991"/>
        <v>0.14040659781589207</v>
      </c>
      <c r="N3123" s="19">
        <f t="shared" si="3992"/>
        <v>3.2398822446017097</v>
      </c>
      <c r="O3123" s="19">
        <f t="shared" si="3993"/>
        <v>0.1295952897840684</v>
      </c>
      <c r="P3123" s="19">
        <f t="shared" si="3994"/>
        <v>0.27000188759996047</v>
      </c>
      <c r="Q3123" s="19">
        <f t="shared" si="3995"/>
        <v>1.6848791737907047</v>
      </c>
      <c r="R3123" s="19">
        <f t="shared" si="3996"/>
        <v>1.2635540753946668</v>
      </c>
      <c r="S3123" s="19">
        <f t="shared" si="3997"/>
        <v>2.9484332491853715</v>
      </c>
      <c r="T3123" s="19">
        <f t="shared" si="3998"/>
        <v>0.11793732996741485</v>
      </c>
      <c r="U3123" s="21">
        <f t="shared" si="3999"/>
        <v>6.7500471899990115</v>
      </c>
    </row>
    <row r="3124" spans="1:21" ht="16" hidden="1" thickBot="1" x14ac:dyDescent="0.25">
      <c r="A3124" s="14"/>
      <c r="B3124" s="15"/>
      <c r="C3124" s="16"/>
      <c r="D3124" s="16"/>
      <c r="E3124" s="17"/>
      <c r="F3124" s="17"/>
      <c r="G3124" s="18"/>
      <c r="H3124" s="19"/>
      <c r="I3124" s="20"/>
      <c r="J3124" s="20"/>
      <c r="K3124" s="19"/>
      <c r="L3124" s="19"/>
      <c r="M3124" s="19"/>
      <c r="N3124" s="19"/>
      <c r="O3124" s="19"/>
      <c r="P3124" s="19"/>
      <c r="Q3124" s="19"/>
      <c r="R3124" s="19"/>
      <c r="S3124" s="19"/>
      <c r="T3124" s="19"/>
      <c r="U3124" s="21"/>
    </row>
    <row r="3125" spans="1:21" ht="16" hidden="1" thickBot="1" x14ac:dyDescent="0.25">
      <c r="A3125" s="14"/>
      <c r="B3125" s="15"/>
      <c r="C3125" s="16"/>
      <c r="D3125" s="16"/>
      <c r="E3125" s="17"/>
      <c r="F3125" s="17"/>
      <c r="G3125" s="18"/>
      <c r="H3125" s="19"/>
      <c r="I3125" s="20"/>
      <c r="J3125" s="20"/>
      <c r="K3125" s="19"/>
      <c r="L3125" s="19"/>
      <c r="M3125" s="19"/>
      <c r="N3125" s="19"/>
      <c r="O3125" s="19"/>
      <c r="P3125" s="19"/>
      <c r="Q3125" s="19"/>
      <c r="R3125" s="19"/>
      <c r="S3125" s="19"/>
      <c r="T3125" s="19"/>
      <c r="U3125" s="21"/>
    </row>
    <row r="3126" spans="1:21" ht="16" hidden="1" thickBot="1" x14ac:dyDescent="0.25">
      <c r="A3126" s="14">
        <v>2018</v>
      </c>
      <c r="B3126" s="15" t="s">
        <v>62</v>
      </c>
      <c r="C3126" s="16" t="s">
        <v>22</v>
      </c>
      <c r="D3126" s="16" t="str">
        <f>A3126&amp;"_"&amp;B3126&amp;"_"&amp;C3126</f>
        <v>2018_2018 Sample Plot # 07_Avi</v>
      </c>
      <c r="E3126" s="17">
        <v>1.2</v>
      </c>
      <c r="F3126" s="17">
        <f t="shared" si="3947"/>
        <v>0.6</v>
      </c>
      <c r="G3126" s="18">
        <v>60</v>
      </c>
      <c r="H3126" s="19">
        <f t="shared" si="3963"/>
        <v>0.17</v>
      </c>
      <c r="I3126" s="20">
        <f t="shared" si="3948"/>
        <v>17</v>
      </c>
      <c r="J3126" s="20">
        <v>53.414000000000001</v>
      </c>
      <c r="K3126" s="19">
        <f t="shared" ref="K3126:K3129" si="4000">2.14*(LOG(H3126,10))+0.2</f>
        <v>-1.4468393082504938</v>
      </c>
      <c r="L3126" s="19">
        <f t="shared" ref="L3126:L3129" si="4001">10^K3126</f>
        <v>3.5740505585742245E-2</v>
      </c>
      <c r="M3126" s="19">
        <f t="shared" si="3954"/>
        <v>1.4296202234296898E-3</v>
      </c>
      <c r="N3126" s="19">
        <f t="shared" ref="N3126:N3129" si="4002">0.923*L3126</f>
        <v>3.2988486655640095E-2</v>
      </c>
      <c r="O3126" s="19">
        <f t="shared" si="3993"/>
        <v>1.3195394662256037E-3</v>
      </c>
      <c r="P3126" s="19">
        <f t="shared" si="3994"/>
        <v>2.7491596896552935E-3</v>
      </c>
      <c r="Q3126" s="19">
        <f t="shared" si="3958"/>
        <v>1.7155442681156277E-2</v>
      </c>
      <c r="R3126" s="19">
        <f t="shared" si="3996"/>
        <v>1.2865509795699637E-2</v>
      </c>
      <c r="S3126" s="19">
        <f t="shared" si="3997"/>
        <v>3.0020952476855912E-2</v>
      </c>
      <c r="T3126" s="19">
        <f t="shared" si="3998"/>
        <v>1.2008380990742365E-3</v>
      </c>
      <c r="U3126" s="21">
        <f t="shared" si="3962"/>
        <v>6.8728992241382347E-2</v>
      </c>
    </row>
    <row r="3127" spans="1:21" ht="16" hidden="1" thickBot="1" x14ac:dyDescent="0.25">
      <c r="A3127" s="14">
        <v>2018</v>
      </c>
      <c r="B3127" s="15" t="s">
        <v>62</v>
      </c>
      <c r="C3127" s="16" t="s">
        <v>22</v>
      </c>
      <c r="D3127" s="16" t="str">
        <f>A3127&amp;"_"&amp;B3127&amp;"_"&amp;C3127</f>
        <v>2018_2018 Sample Plot # 07_Avi</v>
      </c>
      <c r="E3127" s="17">
        <v>1.4</v>
      </c>
      <c r="F3127" s="17">
        <f t="shared" si="3947"/>
        <v>0.45</v>
      </c>
      <c r="G3127" s="18">
        <v>45</v>
      </c>
      <c r="H3127" s="19">
        <f t="shared" si="3963"/>
        <v>0.6</v>
      </c>
      <c r="I3127" s="20">
        <f t="shared" si="3948"/>
        <v>59.999999999999993</v>
      </c>
      <c r="J3127" s="20">
        <v>188.51999999999998</v>
      </c>
      <c r="K3127" s="19">
        <f t="shared" si="4000"/>
        <v>-0.27475632417900264</v>
      </c>
      <c r="L3127" s="19">
        <f t="shared" si="4001"/>
        <v>0.53118239874562168</v>
      </c>
      <c r="M3127" s="19">
        <f t="shared" si="3954"/>
        <v>2.1247295949824867E-2</v>
      </c>
      <c r="N3127" s="19">
        <f t="shared" si="4002"/>
        <v>0.49028135404220885</v>
      </c>
      <c r="O3127" s="19">
        <f t="shared" si="3993"/>
        <v>1.9611254161688355E-2</v>
      </c>
      <c r="P3127" s="19">
        <f t="shared" si="3994"/>
        <v>4.0858550111513223E-2</v>
      </c>
      <c r="Q3127" s="19">
        <f t="shared" si="3958"/>
        <v>0.2549675513978984</v>
      </c>
      <c r="R3127" s="19">
        <f t="shared" si="3996"/>
        <v>0.19120972807646147</v>
      </c>
      <c r="S3127" s="19">
        <f t="shared" si="3997"/>
        <v>0.44617727947435987</v>
      </c>
      <c r="T3127" s="19">
        <f t="shared" si="3998"/>
        <v>1.7847091178974397E-2</v>
      </c>
      <c r="U3127" s="21">
        <f t="shared" si="3962"/>
        <v>1.0214637527878305</v>
      </c>
    </row>
    <row r="3128" spans="1:21" ht="16" hidden="1" thickBot="1" x14ac:dyDescent="0.25">
      <c r="A3128" s="14">
        <v>2018</v>
      </c>
      <c r="B3128" s="15" t="s">
        <v>62</v>
      </c>
      <c r="C3128" s="16" t="s">
        <v>22</v>
      </c>
      <c r="D3128" s="16" t="str">
        <f>A3128&amp;"_"&amp;B3128&amp;"_"&amp;C3128</f>
        <v>2018_2018 Sample Plot # 07_Avi</v>
      </c>
      <c r="E3128" s="17">
        <v>1.3</v>
      </c>
      <c r="F3128" s="17">
        <f t="shared" si="3947"/>
        <v>0.55000000000000004</v>
      </c>
      <c r="G3128" s="18">
        <v>55</v>
      </c>
      <c r="H3128" s="19">
        <f t="shared" si="3963"/>
        <v>0.77</v>
      </c>
      <c r="I3128" s="20">
        <f t="shared" si="3948"/>
        <v>77</v>
      </c>
      <c r="J3128" s="20">
        <v>241.934</v>
      </c>
      <c r="K3128" s="19">
        <f t="shared" si="4000"/>
        <v>-4.2909848130888772E-2</v>
      </c>
      <c r="L3128" s="19">
        <f t="shared" si="4001"/>
        <v>0.90592063451544957</v>
      </c>
      <c r="M3128" s="19">
        <f t="shared" si="3954"/>
        <v>3.6236825380617989E-2</v>
      </c>
      <c r="N3128" s="19">
        <f t="shared" si="4002"/>
        <v>0.83616474565776</v>
      </c>
      <c r="O3128" s="19">
        <f t="shared" si="3993"/>
        <v>3.3446589826310401E-2</v>
      </c>
      <c r="P3128" s="19">
        <f t="shared" si="3994"/>
        <v>6.968341520692839E-2</v>
      </c>
      <c r="Q3128" s="19">
        <f t="shared" si="3958"/>
        <v>0.43484190456741578</v>
      </c>
      <c r="R3128" s="19">
        <f t="shared" si="3996"/>
        <v>0.32610425080652639</v>
      </c>
      <c r="S3128" s="19">
        <f t="shared" si="3997"/>
        <v>0.76094615537394217</v>
      </c>
      <c r="T3128" s="19">
        <f t="shared" si="3998"/>
        <v>3.0437846214957688E-2</v>
      </c>
      <c r="U3128" s="21">
        <f t="shared" si="3962"/>
        <v>1.7420853801732097</v>
      </c>
    </row>
    <row r="3129" spans="1:21" ht="16" hidden="1" thickBot="1" x14ac:dyDescent="0.25">
      <c r="A3129" s="14">
        <v>2018</v>
      </c>
      <c r="B3129" s="15" t="s">
        <v>62</v>
      </c>
      <c r="C3129" s="16" t="s">
        <v>22</v>
      </c>
      <c r="D3129" s="16" t="str">
        <f>A3129&amp;"_"&amp;B3129&amp;"_"&amp;C3129</f>
        <v>2018_2018 Sample Plot # 07_Avi</v>
      </c>
      <c r="E3129" s="17">
        <v>1.3</v>
      </c>
      <c r="F3129" s="17">
        <f t="shared" si="3947"/>
        <v>0.54</v>
      </c>
      <c r="G3129" s="18">
        <v>54</v>
      </c>
      <c r="H3129" s="19">
        <f t="shared" si="3963"/>
        <v>0.8</v>
      </c>
      <c r="I3129" s="20">
        <f t="shared" si="3948"/>
        <v>80</v>
      </c>
      <c r="J3129" s="20">
        <v>251.35999999999999</v>
      </c>
      <c r="K3129" s="19">
        <f t="shared" si="4000"/>
        <v>-7.3874278372406399E-3</v>
      </c>
      <c r="L3129" s="19">
        <f t="shared" si="4001"/>
        <v>0.98313367509001193</v>
      </c>
      <c r="M3129" s="19">
        <f t="shared" si="3954"/>
        <v>3.9325347003600478E-2</v>
      </c>
      <c r="N3129" s="19">
        <f t="shared" si="4002"/>
        <v>0.90743238210808108</v>
      </c>
      <c r="O3129" s="19">
        <f t="shared" si="3993"/>
        <v>3.6297295284323239E-2</v>
      </c>
      <c r="P3129" s="19">
        <f t="shared" si="3994"/>
        <v>7.5622642287923716E-2</v>
      </c>
      <c r="Q3129" s="19">
        <f t="shared" si="3958"/>
        <v>0.47190416404320573</v>
      </c>
      <c r="R3129" s="19">
        <f t="shared" si="3996"/>
        <v>0.35389862902215163</v>
      </c>
      <c r="S3129" s="19">
        <f t="shared" si="3997"/>
        <v>0.82580279306535731</v>
      </c>
      <c r="T3129" s="19">
        <f t="shared" si="3998"/>
        <v>3.3032111722614291E-2</v>
      </c>
      <c r="U3129" s="21">
        <f t="shared" si="3962"/>
        <v>1.8905660571980931</v>
      </c>
    </row>
    <row r="3130" spans="1:21" ht="16" hidden="1" thickBot="1" x14ac:dyDescent="0.25">
      <c r="A3130" s="14"/>
      <c r="B3130" s="15"/>
      <c r="C3130" s="16"/>
      <c r="D3130" s="16"/>
      <c r="E3130" s="17"/>
      <c r="F3130" s="17"/>
      <c r="G3130" s="18"/>
      <c r="H3130" s="19"/>
      <c r="I3130" s="20"/>
      <c r="J3130" s="20"/>
      <c r="K3130" s="19"/>
      <c r="L3130" s="19"/>
      <c r="M3130" s="19"/>
      <c r="N3130" s="19"/>
      <c r="O3130" s="19"/>
      <c r="P3130" s="19"/>
      <c r="Q3130" s="19"/>
      <c r="R3130" s="19"/>
      <c r="S3130" s="19"/>
      <c r="T3130" s="19"/>
      <c r="U3130" s="21"/>
    </row>
    <row r="3131" spans="1:21" ht="16" hidden="1" thickBot="1" x14ac:dyDescent="0.25">
      <c r="A3131" s="14"/>
      <c r="B3131" s="15"/>
      <c r="C3131" s="16"/>
      <c r="D3131" s="16"/>
      <c r="E3131" s="17"/>
      <c r="F3131" s="17"/>
      <c r="G3131" s="18"/>
      <c r="H3131" s="19"/>
      <c r="I3131" s="20"/>
      <c r="J3131" s="20"/>
      <c r="K3131" s="19"/>
      <c r="L3131" s="19"/>
      <c r="M3131" s="19"/>
      <c r="N3131" s="19"/>
      <c r="O3131" s="19"/>
      <c r="P3131" s="19"/>
      <c r="Q3131" s="19"/>
      <c r="R3131" s="19"/>
      <c r="S3131" s="19"/>
      <c r="T3131" s="19"/>
      <c r="U3131" s="21"/>
    </row>
    <row r="3132" spans="1:21" ht="16" hidden="1" thickBot="1" x14ac:dyDescent="0.25">
      <c r="A3132" s="14">
        <v>2018</v>
      </c>
      <c r="B3132" s="15" t="s">
        <v>62</v>
      </c>
      <c r="C3132" s="16" t="s">
        <v>22</v>
      </c>
      <c r="D3132" s="16" t="str">
        <f t="shared" ref="D3132:D3148" si="4003">A3132&amp;"_"&amp;B3132&amp;"_"&amp;C3132</f>
        <v>2018_2018 Sample Plot # 07_Avi</v>
      </c>
      <c r="E3132" s="17">
        <v>1.3</v>
      </c>
      <c r="F3132" s="17">
        <f t="shared" si="3947"/>
        <v>0.64</v>
      </c>
      <c r="G3132" s="18">
        <v>64</v>
      </c>
      <c r="H3132" s="19">
        <f t="shared" si="3963"/>
        <v>0.73</v>
      </c>
      <c r="I3132" s="20">
        <f t="shared" si="3948"/>
        <v>73</v>
      </c>
      <c r="J3132" s="20">
        <v>229.36599999999999</v>
      </c>
      <c r="K3132" s="19">
        <f t="shared" ref="K3132:K3148" si="4004">2.14*(LOG(H3132,10))+0.2</f>
        <v>-9.2489079342224334E-2</v>
      </c>
      <c r="L3132" s="19">
        <f t="shared" ref="L3132:L3148" si="4005">10^K3132</f>
        <v>0.8081852512762997</v>
      </c>
      <c r="M3132" s="19">
        <f t="shared" si="3954"/>
        <v>3.2327410051051983E-2</v>
      </c>
      <c r="N3132" s="19">
        <f t="shared" ref="N3132:N3148" si="4006">0.923*L3132</f>
        <v>0.74595498692802464</v>
      </c>
      <c r="O3132" s="19">
        <f t="shared" si="3993"/>
        <v>2.9838199477120988E-2</v>
      </c>
      <c r="P3132" s="19">
        <f t="shared" si="3994"/>
        <v>6.2165609528172974E-2</v>
      </c>
      <c r="Q3132" s="19">
        <f t="shared" si="3958"/>
        <v>0.38792892061262385</v>
      </c>
      <c r="R3132" s="19">
        <f t="shared" si="3996"/>
        <v>0.29092244490192964</v>
      </c>
      <c r="S3132" s="19">
        <f t="shared" si="3997"/>
        <v>0.6788513655145535</v>
      </c>
      <c r="T3132" s="19">
        <f t="shared" si="3998"/>
        <v>2.7154054620582142E-2</v>
      </c>
      <c r="U3132" s="21">
        <f t="shared" si="3962"/>
        <v>1.5541402382043243</v>
      </c>
    </row>
    <row r="3133" spans="1:21" ht="16" hidden="1" thickBot="1" x14ac:dyDescent="0.25">
      <c r="A3133" s="14">
        <v>2018</v>
      </c>
      <c r="B3133" s="15" t="s">
        <v>62</v>
      </c>
      <c r="C3133" s="16" t="s">
        <v>22</v>
      </c>
      <c r="D3133" s="16" t="str">
        <f t="shared" si="4003"/>
        <v>2018_2018 Sample Plot # 07_Avi</v>
      </c>
      <c r="E3133" s="17">
        <v>1.2</v>
      </c>
      <c r="F3133" s="17">
        <f t="shared" si="3947"/>
        <v>0.8</v>
      </c>
      <c r="G3133" s="18">
        <v>80</v>
      </c>
      <c r="H3133" s="19">
        <f t="shared" si="3963"/>
        <v>0.95</v>
      </c>
      <c r="I3133" s="20">
        <f t="shared" si="3948"/>
        <v>95</v>
      </c>
      <c r="J3133" s="20">
        <v>298.49</v>
      </c>
      <c r="K3133" s="19">
        <f t="shared" si="4004"/>
        <v>0.15232851531813418</v>
      </c>
      <c r="L3133" s="19">
        <f t="shared" si="4005"/>
        <v>1.42013135180945</v>
      </c>
      <c r="M3133" s="19">
        <f t="shared" si="3954"/>
        <v>5.6805254072378006E-2</v>
      </c>
      <c r="N3133" s="19">
        <f t="shared" si="4006"/>
        <v>1.3107812377201224</v>
      </c>
      <c r="O3133" s="19">
        <f t="shared" si="3993"/>
        <v>5.2431249508804893E-2</v>
      </c>
      <c r="P3133" s="19">
        <f t="shared" si="3994"/>
        <v>0.10923650358118289</v>
      </c>
      <c r="Q3133" s="19">
        <f t="shared" si="3958"/>
        <v>0.68166304886853601</v>
      </c>
      <c r="R3133" s="19">
        <f t="shared" si="3996"/>
        <v>0.51120468271084774</v>
      </c>
      <c r="S3133" s="19">
        <f t="shared" si="3997"/>
        <v>1.1928677315793839</v>
      </c>
      <c r="T3133" s="19">
        <f t="shared" si="3998"/>
        <v>4.7714709263175351E-2</v>
      </c>
      <c r="U3133" s="21">
        <f t="shared" si="3962"/>
        <v>2.7309125895295727</v>
      </c>
    </row>
    <row r="3134" spans="1:21" ht="16" hidden="1" thickBot="1" x14ac:dyDescent="0.25">
      <c r="A3134" s="14">
        <v>2018</v>
      </c>
      <c r="B3134" s="15" t="s">
        <v>62</v>
      </c>
      <c r="C3134" s="16" t="s">
        <v>22</v>
      </c>
      <c r="D3134" s="16" t="str">
        <f t="shared" si="4003"/>
        <v>2018_2018 Sample Plot # 07_Avi</v>
      </c>
      <c r="E3134" s="17">
        <v>1.4</v>
      </c>
      <c r="F3134" s="17">
        <f t="shared" si="3947"/>
        <v>0.75</v>
      </c>
      <c r="G3134" s="18">
        <v>75</v>
      </c>
      <c r="H3134" s="19">
        <f t="shared" si="3963"/>
        <v>0.94</v>
      </c>
      <c r="I3134" s="20">
        <f t="shared" si="3948"/>
        <v>94</v>
      </c>
      <c r="J3134" s="20">
        <v>295.34800000000001</v>
      </c>
      <c r="K3134" s="19">
        <f t="shared" si="4004"/>
        <v>0.14249360670335509</v>
      </c>
      <c r="L3134" s="19">
        <f t="shared" si="4005"/>
        <v>1.3883328719783115</v>
      </c>
      <c r="M3134" s="19">
        <f t="shared" si="3954"/>
        <v>5.5533314879132462E-2</v>
      </c>
      <c r="N3134" s="19">
        <f t="shared" si="4006"/>
        <v>1.2814312408359816</v>
      </c>
      <c r="O3134" s="19">
        <f t="shared" si="3993"/>
        <v>5.1257249633439264E-2</v>
      </c>
      <c r="P3134" s="19">
        <f t="shared" si="3994"/>
        <v>0.10679056451257173</v>
      </c>
      <c r="Q3134" s="19">
        <f t="shared" si="3958"/>
        <v>0.66639977854958943</v>
      </c>
      <c r="R3134" s="19">
        <f t="shared" si="3996"/>
        <v>0.49975818392603283</v>
      </c>
      <c r="S3134" s="19">
        <f t="shared" si="3997"/>
        <v>1.1661579624756222</v>
      </c>
      <c r="T3134" s="19">
        <f t="shared" si="3998"/>
        <v>4.6646318499024883E-2</v>
      </c>
      <c r="U3134" s="21">
        <f t="shared" si="3962"/>
        <v>2.6697641128142928</v>
      </c>
    </row>
    <row r="3135" spans="1:21" ht="16" hidden="1" thickBot="1" x14ac:dyDescent="0.25">
      <c r="A3135" s="14">
        <v>2018</v>
      </c>
      <c r="B3135" s="15" t="s">
        <v>62</v>
      </c>
      <c r="C3135" s="16" t="s">
        <v>22</v>
      </c>
      <c r="D3135" s="16" t="str">
        <f t="shared" si="4003"/>
        <v>2018_2018 Sample Plot # 07_Avi</v>
      </c>
      <c r="E3135" s="17">
        <v>1.3</v>
      </c>
      <c r="F3135" s="17">
        <f t="shared" si="3947"/>
        <v>0.5</v>
      </c>
      <c r="G3135" s="18">
        <v>50</v>
      </c>
      <c r="H3135" s="19">
        <f t="shared" si="3963"/>
        <v>0.75</v>
      </c>
      <c r="I3135" s="20">
        <f t="shared" si="3948"/>
        <v>75</v>
      </c>
      <c r="J3135" s="20">
        <v>235.65</v>
      </c>
      <c r="K3135" s="19">
        <f t="shared" si="4004"/>
        <v>-6.7368896341761852E-2</v>
      </c>
      <c r="L3135" s="19">
        <f t="shared" si="4005"/>
        <v>0.85631017333428494</v>
      </c>
      <c r="M3135" s="19">
        <f t="shared" si="3954"/>
        <v>3.42524069333714E-2</v>
      </c>
      <c r="N3135" s="19">
        <f t="shared" si="4006"/>
        <v>0.790374289987545</v>
      </c>
      <c r="O3135" s="19">
        <f t="shared" si="3993"/>
        <v>3.1614971599501801E-2</v>
      </c>
      <c r="P3135" s="19">
        <f t="shared" si="3994"/>
        <v>6.5867378532873194E-2</v>
      </c>
      <c r="Q3135" s="19">
        <f t="shared" si="3958"/>
        <v>0.41102888320045677</v>
      </c>
      <c r="R3135" s="19">
        <f t="shared" si="3996"/>
        <v>0.30824597309514257</v>
      </c>
      <c r="S3135" s="19">
        <f t="shared" si="3997"/>
        <v>0.71927485629559929</v>
      </c>
      <c r="T3135" s="19">
        <f t="shared" si="3998"/>
        <v>2.8770994251823973E-2</v>
      </c>
      <c r="U3135" s="21">
        <f t="shared" si="3962"/>
        <v>1.6466844633218298</v>
      </c>
    </row>
    <row r="3136" spans="1:21" ht="16" hidden="1" thickBot="1" x14ac:dyDescent="0.25">
      <c r="A3136" s="14">
        <v>2018</v>
      </c>
      <c r="B3136" s="15" t="s">
        <v>62</v>
      </c>
      <c r="C3136" s="16" t="s">
        <v>22</v>
      </c>
      <c r="D3136" s="16" t="str">
        <f t="shared" si="4003"/>
        <v>2018_2018 Sample Plot # 07_Avi</v>
      </c>
      <c r="E3136" s="17">
        <v>2.2999999999999998</v>
      </c>
      <c r="F3136" s="17">
        <f t="shared" si="3947"/>
        <v>0.45</v>
      </c>
      <c r="G3136" s="18">
        <v>45</v>
      </c>
      <c r="H3136" s="19">
        <f t="shared" si="3963"/>
        <v>0.4</v>
      </c>
      <c r="I3136" s="20">
        <f t="shared" si="3948"/>
        <v>40</v>
      </c>
      <c r="J3136" s="20">
        <v>125.67999999999999</v>
      </c>
      <c r="K3136" s="19">
        <f t="shared" si="4004"/>
        <v>-0.6515916185581605</v>
      </c>
      <c r="L3136" s="19">
        <f t="shared" si="4005"/>
        <v>0.22305316059538585</v>
      </c>
      <c r="M3136" s="19">
        <f t="shared" si="3954"/>
        <v>8.9221264238154348E-3</v>
      </c>
      <c r="N3136" s="19">
        <f t="shared" si="4006"/>
        <v>0.20587806722954116</v>
      </c>
      <c r="O3136" s="19">
        <f t="shared" si="3993"/>
        <v>8.2351226891816467E-3</v>
      </c>
      <c r="P3136" s="19">
        <f t="shared" si="3994"/>
        <v>1.7157249112997083E-2</v>
      </c>
      <c r="Q3136" s="19">
        <f t="shared" si="3958"/>
        <v>0.10706551708578521</v>
      </c>
      <c r="R3136" s="19">
        <f t="shared" si="3996"/>
        <v>8.0292446219521058E-2</v>
      </c>
      <c r="S3136" s="19">
        <f t="shared" si="3997"/>
        <v>0.18735796330530627</v>
      </c>
      <c r="T3136" s="19">
        <f t="shared" si="3998"/>
        <v>7.4943185322122506E-3</v>
      </c>
      <c r="U3136" s="21">
        <f t="shared" si="3962"/>
        <v>0.42893122782492699</v>
      </c>
    </row>
    <row r="3137" spans="1:21" ht="16" hidden="1" thickBot="1" x14ac:dyDescent="0.25">
      <c r="A3137" s="14">
        <v>2018</v>
      </c>
      <c r="B3137" s="15" t="s">
        <v>62</v>
      </c>
      <c r="C3137" s="16" t="s">
        <v>22</v>
      </c>
      <c r="D3137" s="16" t="str">
        <f t="shared" si="4003"/>
        <v>2018_2018 Sample Plot # 07_Avi</v>
      </c>
      <c r="E3137" s="17">
        <v>1.7</v>
      </c>
      <c r="F3137" s="17">
        <f t="shared" si="3947"/>
        <v>0.5</v>
      </c>
      <c r="G3137" s="18">
        <v>50</v>
      </c>
      <c r="H3137" s="19">
        <f t="shared" si="3963"/>
        <v>0.54</v>
      </c>
      <c r="I3137" s="20">
        <f t="shared" si="3948"/>
        <v>54.000000000000007</v>
      </c>
      <c r="J3137" s="20">
        <v>169.66800000000001</v>
      </c>
      <c r="K3137" s="19">
        <f t="shared" si="4004"/>
        <v>-0.37267735397884733</v>
      </c>
      <c r="L3137" s="19">
        <f t="shared" si="4005"/>
        <v>0.42395781578699199</v>
      </c>
      <c r="M3137" s="19">
        <f t="shared" si="3954"/>
        <v>1.6958312631479677E-2</v>
      </c>
      <c r="N3137" s="19">
        <f t="shared" si="4006"/>
        <v>0.39131306397139365</v>
      </c>
      <c r="O3137" s="19">
        <f t="shared" si="3993"/>
        <v>1.5652522558855748E-2</v>
      </c>
      <c r="P3137" s="19">
        <f t="shared" si="3994"/>
        <v>3.2610835190335426E-2</v>
      </c>
      <c r="Q3137" s="19">
        <f t="shared" si="3958"/>
        <v>0.20349975157775615</v>
      </c>
      <c r="R3137" s="19">
        <f t="shared" si="3996"/>
        <v>0.15261209494884354</v>
      </c>
      <c r="S3137" s="19">
        <f t="shared" si="3997"/>
        <v>0.35611184652659966</v>
      </c>
      <c r="T3137" s="19">
        <f t="shared" si="3998"/>
        <v>1.4244473861063988E-2</v>
      </c>
      <c r="U3137" s="21">
        <f t="shared" si="3962"/>
        <v>0.81527087975838564</v>
      </c>
    </row>
    <row r="3138" spans="1:21" ht="16" hidden="1" thickBot="1" x14ac:dyDescent="0.25">
      <c r="A3138" s="14">
        <v>2018</v>
      </c>
      <c r="B3138" s="15" t="s">
        <v>62</v>
      </c>
      <c r="C3138" s="16" t="s">
        <v>22</v>
      </c>
      <c r="D3138" s="16" t="str">
        <f t="shared" si="4003"/>
        <v>2018_2018 Sample Plot # 07_Avi</v>
      </c>
      <c r="E3138" s="17">
        <v>1.6</v>
      </c>
      <c r="F3138" s="17">
        <f t="shared" si="3947"/>
        <v>0.56000000000000005</v>
      </c>
      <c r="G3138" s="18">
        <v>56</v>
      </c>
      <c r="H3138" s="19">
        <f t="shared" si="3963"/>
        <v>0.88</v>
      </c>
      <c r="I3138" s="20">
        <f t="shared" si="3948"/>
        <v>88</v>
      </c>
      <c r="J3138" s="20">
        <v>276.49599999999998</v>
      </c>
      <c r="K3138" s="19">
        <f t="shared" si="4004"/>
        <v>8.1192918401360892E-2</v>
      </c>
      <c r="L3138" s="19">
        <f t="shared" si="4005"/>
        <v>1.2055713495427753</v>
      </c>
      <c r="M3138" s="19">
        <f t="shared" si="3954"/>
        <v>4.8222853981711014E-2</v>
      </c>
      <c r="N3138" s="19">
        <f t="shared" si="4006"/>
        <v>1.1127423556279816</v>
      </c>
      <c r="O3138" s="19">
        <f t="shared" si="3993"/>
        <v>4.4509694225119259E-2</v>
      </c>
      <c r="P3138" s="19">
        <f t="shared" si="3994"/>
        <v>9.2732548206830273E-2</v>
      </c>
      <c r="Q3138" s="19">
        <f t="shared" si="3958"/>
        <v>0.57867424778053211</v>
      </c>
      <c r="R3138" s="19">
        <f t="shared" si="3996"/>
        <v>0.43396951869491285</v>
      </c>
      <c r="S3138" s="19">
        <f t="shared" si="3997"/>
        <v>1.0126437664754451</v>
      </c>
      <c r="T3138" s="19">
        <f t="shared" si="3998"/>
        <v>4.0505750659017806E-2</v>
      </c>
      <c r="U3138" s="21">
        <f t="shared" si="3962"/>
        <v>2.3183137051707572</v>
      </c>
    </row>
    <row r="3139" spans="1:21" ht="16" hidden="1" thickBot="1" x14ac:dyDescent="0.25">
      <c r="A3139" s="14">
        <v>2018</v>
      </c>
      <c r="B3139" s="15" t="s">
        <v>62</v>
      </c>
      <c r="C3139" s="16" t="s">
        <v>22</v>
      </c>
      <c r="D3139" s="16" t="str">
        <f t="shared" si="4003"/>
        <v>2018_2018 Sample Plot # 07_Avi</v>
      </c>
      <c r="E3139" s="17">
        <v>1.2</v>
      </c>
      <c r="F3139" s="17">
        <f t="shared" si="3947"/>
        <v>0.6</v>
      </c>
      <c r="G3139" s="18">
        <v>60</v>
      </c>
      <c r="H3139" s="19">
        <f t="shared" si="3963"/>
        <v>0.83</v>
      </c>
      <c r="I3139" s="20">
        <f t="shared" si="3948"/>
        <v>83</v>
      </c>
      <c r="J3139" s="20">
        <v>260.786</v>
      </c>
      <c r="K3139" s="19">
        <f t="shared" si="4004"/>
        <v>2.6827117684798146E-2</v>
      </c>
      <c r="L3139" s="19">
        <f t="shared" si="4005"/>
        <v>1.0637194924742182</v>
      </c>
      <c r="M3139" s="19">
        <f t="shared" si="3954"/>
        <v>4.2548779698968732E-2</v>
      </c>
      <c r="N3139" s="19">
        <f t="shared" si="4006"/>
        <v>0.98181309155370344</v>
      </c>
      <c r="O3139" s="19">
        <f t="shared" si="3993"/>
        <v>3.9272523662148139E-2</v>
      </c>
      <c r="P3139" s="19">
        <f t="shared" si="3994"/>
        <v>8.1821303361116871E-2</v>
      </c>
      <c r="Q3139" s="19">
        <f t="shared" si="3958"/>
        <v>0.5105853563876247</v>
      </c>
      <c r="R3139" s="19">
        <f t="shared" si="3996"/>
        <v>0.38290710570594433</v>
      </c>
      <c r="S3139" s="19">
        <f t="shared" si="3997"/>
        <v>0.89349246209356903</v>
      </c>
      <c r="T3139" s="19">
        <f t="shared" si="3998"/>
        <v>3.5739698483742761E-2</v>
      </c>
      <c r="U3139" s="21">
        <f t="shared" si="3962"/>
        <v>2.0455325840279217</v>
      </c>
    </row>
    <row r="3140" spans="1:21" ht="16" hidden="1" thickBot="1" x14ac:dyDescent="0.25">
      <c r="A3140" s="14">
        <v>2018</v>
      </c>
      <c r="B3140" s="15" t="s">
        <v>62</v>
      </c>
      <c r="C3140" s="16" t="s">
        <v>22</v>
      </c>
      <c r="D3140" s="16" t="str">
        <f t="shared" si="4003"/>
        <v>2018_2018 Sample Plot # 07_Avi</v>
      </c>
      <c r="E3140" s="17">
        <v>1.6</v>
      </c>
      <c r="F3140" s="17">
        <f t="shared" si="3947"/>
        <v>0.45</v>
      </c>
      <c r="G3140" s="18">
        <v>45</v>
      </c>
      <c r="H3140" s="19">
        <f t="shared" si="3963"/>
        <v>0.95</v>
      </c>
      <c r="I3140" s="20">
        <f t="shared" si="3948"/>
        <v>95</v>
      </c>
      <c r="J3140" s="20">
        <v>298.49</v>
      </c>
      <c r="K3140" s="19">
        <f t="shared" si="4004"/>
        <v>0.15232851531813418</v>
      </c>
      <c r="L3140" s="19">
        <f t="shared" si="4005"/>
        <v>1.42013135180945</v>
      </c>
      <c r="M3140" s="19">
        <f t="shared" si="3954"/>
        <v>5.6805254072378006E-2</v>
      </c>
      <c r="N3140" s="19">
        <f t="shared" si="4006"/>
        <v>1.3107812377201224</v>
      </c>
      <c r="O3140" s="19">
        <f t="shared" si="3993"/>
        <v>5.2431249508804893E-2</v>
      </c>
      <c r="P3140" s="19">
        <f t="shared" si="3994"/>
        <v>0.10923650358118289</v>
      </c>
      <c r="Q3140" s="19">
        <f t="shared" si="3958"/>
        <v>0.68166304886853601</v>
      </c>
      <c r="R3140" s="19">
        <f t="shared" si="3996"/>
        <v>0.51120468271084774</v>
      </c>
      <c r="S3140" s="19">
        <f t="shared" si="3997"/>
        <v>1.1928677315793839</v>
      </c>
      <c r="T3140" s="19">
        <f t="shared" si="3998"/>
        <v>4.7714709263175351E-2</v>
      </c>
      <c r="U3140" s="21">
        <f t="shared" si="3962"/>
        <v>2.7309125895295727</v>
      </c>
    </row>
    <row r="3141" spans="1:21" ht="16" hidden="1" thickBot="1" x14ac:dyDescent="0.25">
      <c r="A3141" s="14">
        <v>2018</v>
      </c>
      <c r="B3141" s="15" t="s">
        <v>62</v>
      </c>
      <c r="C3141" s="16" t="s">
        <v>22</v>
      </c>
      <c r="D3141" s="16" t="str">
        <f t="shared" si="4003"/>
        <v>2018_2018 Sample Plot # 07_Avi</v>
      </c>
      <c r="E3141" s="17">
        <v>1.3</v>
      </c>
      <c r="F3141" s="17">
        <f t="shared" si="3947"/>
        <v>0.45</v>
      </c>
      <c r="G3141" s="18">
        <v>45</v>
      </c>
      <c r="H3141" s="19">
        <f t="shared" si="3963"/>
        <v>0.54</v>
      </c>
      <c r="I3141" s="20">
        <f t="shared" si="3948"/>
        <v>54.000000000000007</v>
      </c>
      <c r="J3141" s="20">
        <v>169.66800000000001</v>
      </c>
      <c r="K3141" s="19">
        <f t="shared" si="4004"/>
        <v>-0.37267735397884733</v>
      </c>
      <c r="L3141" s="19">
        <f t="shared" si="4005"/>
        <v>0.42395781578699199</v>
      </c>
      <c r="M3141" s="19">
        <f t="shared" si="3954"/>
        <v>1.6958312631479677E-2</v>
      </c>
      <c r="N3141" s="19">
        <f t="shared" si="4006"/>
        <v>0.39131306397139365</v>
      </c>
      <c r="O3141" s="19">
        <f t="shared" si="3993"/>
        <v>1.5652522558855748E-2</v>
      </c>
      <c r="P3141" s="19">
        <f t="shared" si="3994"/>
        <v>3.2610835190335426E-2</v>
      </c>
      <c r="Q3141" s="19">
        <f t="shared" si="3958"/>
        <v>0.20349975157775615</v>
      </c>
      <c r="R3141" s="19">
        <f t="shared" si="3996"/>
        <v>0.15261209494884354</v>
      </c>
      <c r="S3141" s="19">
        <f t="shared" si="3997"/>
        <v>0.35611184652659966</v>
      </c>
      <c r="T3141" s="19">
        <f t="shared" si="3998"/>
        <v>1.4244473861063988E-2</v>
      </c>
      <c r="U3141" s="21">
        <f t="shared" si="3962"/>
        <v>0.81527087975838564</v>
      </c>
    </row>
    <row r="3142" spans="1:21" ht="16" hidden="1" thickBot="1" x14ac:dyDescent="0.25">
      <c r="A3142" s="14">
        <v>2018</v>
      </c>
      <c r="B3142" s="15" t="s">
        <v>62</v>
      </c>
      <c r="C3142" s="16" t="s">
        <v>22</v>
      </c>
      <c r="D3142" s="16" t="str">
        <f t="shared" si="4003"/>
        <v>2018_2018 Sample Plot # 07_Avi</v>
      </c>
      <c r="E3142" s="17">
        <v>1.3</v>
      </c>
      <c r="F3142" s="17">
        <f t="shared" si="3947"/>
        <v>0.44</v>
      </c>
      <c r="G3142" s="18">
        <v>44</v>
      </c>
      <c r="H3142" s="19">
        <f t="shared" si="3963"/>
        <v>0.87</v>
      </c>
      <c r="I3142" s="20">
        <f t="shared" si="3948"/>
        <v>87</v>
      </c>
      <c r="J3142" s="20">
        <v>273.35399999999998</v>
      </c>
      <c r="K3142" s="19">
        <f t="shared" si="4004"/>
        <v>7.057120060384367E-2</v>
      </c>
      <c r="L3142" s="19">
        <f t="shared" si="4005"/>
        <v>1.1764438414891365</v>
      </c>
      <c r="M3142" s="19">
        <f t="shared" si="3954"/>
        <v>4.7057753659565466E-2</v>
      </c>
      <c r="N3142" s="19">
        <f t="shared" si="4006"/>
        <v>1.085857665694473</v>
      </c>
      <c r="O3142" s="19">
        <f t="shared" si="3993"/>
        <v>4.3434306627778918E-2</v>
      </c>
      <c r="P3142" s="19">
        <f t="shared" si="3994"/>
        <v>9.0492060287344384E-2</v>
      </c>
      <c r="Q3142" s="19">
        <f t="shared" si="3958"/>
        <v>0.56469304391478548</v>
      </c>
      <c r="R3142" s="19">
        <f t="shared" si="3996"/>
        <v>0.42348448962084445</v>
      </c>
      <c r="S3142" s="19">
        <f t="shared" si="3997"/>
        <v>0.98817753353562998</v>
      </c>
      <c r="T3142" s="19">
        <f t="shared" si="3998"/>
        <v>3.9527101341425203E-2</v>
      </c>
      <c r="U3142" s="21">
        <f t="shared" si="3962"/>
        <v>2.2623015071836097</v>
      </c>
    </row>
    <row r="3143" spans="1:21" ht="16" hidden="1" thickBot="1" x14ac:dyDescent="0.25">
      <c r="A3143" s="14">
        <v>2018</v>
      </c>
      <c r="B3143" s="15" t="s">
        <v>62</v>
      </c>
      <c r="C3143" s="16" t="s">
        <v>22</v>
      </c>
      <c r="D3143" s="16" t="str">
        <f t="shared" si="4003"/>
        <v>2018_2018 Sample Plot # 07_Avi</v>
      </c>
      <c r="E3143" s="17">
        <v>1.4</v>
      </c>
      <c r="F3143" s="17">
        <f t="shared" si="3947"/>
        <v>0.35</v>
      </c>
      <c r="G3143" s="18">
        <v>35</v>
      </c>
      <c r="H3143" s="19">
        <f t="shared" si="3963"/>
        <v>0.4</v>
      </c>
      <c r="I3143" s="20">
        <f t="shared" si="3948"/>
        <v>40</v>
      </c>
      <c r="J3143" s="20">
        <v>125.67999999999999</v>
      </c>
      <c r="K3143" s="19">
        <f t="shared" si="4004"/>
        <v>-0.6515916185581605</v>
      </c>
      <c r="L3143" s="19">
        <f t="shared" si="4005"/>
        <v>0.22305316059538585</v>
      </c>
      <c r="M3143" s="19">
        <f t="shared" si="3954"/>
        <v>8.9221264238154348E-3</v>
      </c>
      <c r="N3143" s="19">
        <f t="shared" si="4006"/>
        <v>0.20587806722954116</v>
      </c>
      <c r="O3143" s="19">
        <f t="shared" si="3993"/>
        <v>8.2351226891816467E-3</v>
      </c>
      <c r="P3143" s="19">
        <f t="shared" si="3994"/>
        <v>1.7157249112997083E-2</v>
      </c>
      <c r="Q3143" s="19">
        <f t="shared" si="3958"/>
        <v>0.10706551708578521</v>
      </c>
      <c r="R3143" s="19">
        <f t="shared" si="3996"/>
        <v>8.0292446219521058E-2</v>
      </c>
      <c r="S3143" s="19">
        <f t="shared" si="3997"/>
        <v>0.18735796330530627</v>
      </c>
      <c r="T3143" s="19">
        <f t="shared" si="3998"/>
        <v>7.4943185322122506E-3</v>
      </c>
      <c r="U3143" s="21">
        <f t="shared" si="3962"/>
        <v>0.42893122782492699</v>
      </c>
    </row>
    <row r="3144" spans="1:21" ht="16" hidden="1" thickBot="1" x14ac:dyDescent="0.25">
      <c r="A3144" s="14">
        <v>2018</v>
      </c>
      <c r="B3144" s="15" t="s">
        <v>62</v>
      </c>
      <c r="C3144" s="16" t="s">
        <v>22</v>
      </c>
      <c r="D3144" s="16" t="str">
        <f t="shared" si="4003"/>
        <v>2018_2018 Sample Plot # 07_Avi</v>
      </c>
      <c r="E3144" s="17">
        <v>1.8</v>
      </c>
      <c r="F3144" s="17">
        <f t="shared" si="3947"/>
        <v>0.34</v>
      </c>
      <c r="G3144" s="18">
        <v>34</v>
      </c>
      <c r="H3144" s="19">
        <f t="shared" si="3963"/>
        <v>0.77</v>
      </c>
      <c r="I3144" s="20">
        <f t="shared" si="3948"/>
        <v>77</v>
      </c>
      <c r="J3144" s="20">
        <v>241.934</v>
      </c>
      <c r="K3144" s="19">
        <f t="shared" si="4004"/>
        <v>-4.2909848130888772E-2</v>
      </c>
      <c r="L3144" s="19">
        <f t="shared" si="4005"/>
        <v>0.90592063451544957</v>
      </c>
      <c r="M3144" s="19">
        <f t="shared" si="3954"/>
        <v>3.6236825380617989E-2</v>
      </c>
      <c r="N3144" s="19">
        <f t="shared" si="4006"/>
        <v>0.83616474565776</v>
      </c>
      <c r="O3144" s="19">
        <f t="shared" si="3993"/>
        <v>3.3446589826310401E-2</v>
      </c>
      <c r="P3144" s="19">
        <f t="shared" si="3994"/>
        <v>6.968341520692839E-2</v>
      </c>
      <c r="Q3144" s="19">
        <f t="shared" si="3958"/>
        <v>0.43484190456741578</v>
      </c>
      <c r="R3144" s="19">
        <f t="shared" si="3996"/>
        <v>0.32610425080652639</v>
      </c>
      <c r="S3144" s="19">
        <f t="shared" si="3997"/>
        <v>0.76094615537394217</v>
      </c>
      <c r="T3144" s="19">
        <f t="shared" si="3998"/>
        <v>3.0437846214957688E-2</v>
      </c>
      <c r="U3144" s="21">
        <f t="shared" si="3962"/>
        <v>1.7420853801732097</v>
      </c>
    </row>
    <row r="3145" spans="1:21" ht="16" hidden="1" thickBot="1" x14ac:dyDescent="0.25">
      <c r="A3145" s="14">
        <v>2018</v>
      </c>
      <c r="B3145" s="15" t="s">
        <v>62</v>
      </c>
      <c r="C3145" s="16" t="s">
        <v>22</v>
      </c>
      <c r="D3145" s="16" t="str">
        <f t="shared" si="4003"/>
        <v>2018_2018 Sample Plot # 07_Avi</v>
      </c>
      <c r="E3145" s="17">
        <v>1.8</v>
      </c>
      <c r="F3145" s="17">
        <f t="shared" si="3947"/>
        <v>0.45</v>
      </c>
      <c r="G3145" s="18">
        <v>45</v>
      </c>
      <c r="H3145" s="19">
        <f t="shared" si="3963"/>
        <v>0.86</v>
      </c>
      <c r="I3145" s="20">
        <f t="shared" si="3948"/>
        <v>86</v>
      </c>
      <c r="J3145" s="20">
        <v>270.21199999999999</v>
      </c>
      <c r="K3145" s="19">
        <f t="shared" si="4004"/>
        <v>5.9826685661234918E-2</v>
      </c>
      <c r="L3145" s="19">
        <f t="shared" si="4005"/>
        <v>1.1476955180822297</v>
      </c>
      <c r="M3145" s="19">
        <f t="shared" si="3954"/>
        <v>4.5907820723289194E-2</v>
      </c>
      <c r="N3145" s="19">
        <f t="shared" si="4006"/>
        <v>1.0593229631898982</v>
      </c>
      <c r="O3145" s="19">
        <f t="shared" si="3993"/>
        <v>4.2372918527595928E-2</v>
      </c>
      <c r="P3145" s="19">
        <f t="shared" si="3994"/>
        <v>8.8280739250885115E-2</v>
      </c>
      <c r="Q3145" s="19">
        <f t="shared" si="3958"/>
        <v>0.55089384867947022</v>
      </c>
      <c r="R3145" s="19">
        <f t="shared" si="3996"/>
        <v>0.4131359556440603</v>
      </c>
      <c r="S3145" s="19">
        <f t="shared" si="3997"/>
        <v>0.96402980432353047</v>
      </c>
      <c r="T3145" s="19">
        <f t="shared" si="3998"/>
        <v>3.8561192172941218E-2</v>
      </c>
      <c r="U3145" s="21">
        <f t="shared" si="3962"/>
        <v>2.2070184812721276</v>
      </c>
    </row>
    <row r="3146" spans="1:21" ht="16" hidden="1" thickBot="1" x14ac:dyDescent="0.25">
      <c r="A3146" s="14">
        <v>2018</v>
      </c>
      <c r="B3146" s="15" t="s">
        <v>62</v>
      </c>
      <c r="C3146" s="16" t="s">
        <v>22</v>
      </c>
      <c r="D3146" s="16" t="str">
        <f t="shared" si="4003"/>
        <v>2018_2018 Sample Plot # 07_Avi</v>
      </c>
      <c r="E3146" s="17">
        <v>1.4</v>
      </c>
      <c r="F3146" s="17">
        <f t="shared" si="3947"/>
        <v>0.55000000000000004</v>
      </c>
      <c r="G3146" s="18">
        <v>55</v>
      </c>
      <c r="H3146" s="19">
        <f t="shared" si="3963"/>
        <v>0.95</v>
      </c>
      <c r="I3146" s="20">
        <f t="shared" si="3948"/>
        <v>95</v>
      </c>
      <c r="J3146" s="20">
        <v>298.49</v>
      </c>
      <c r="K3146" s="19">
        <f t="shared" si="4004"/>
        <v>0.15232851531813418</v>
      </c>
      <c r="L3146" s="19">
        <f t="shared" si="4005"/>
        <v>1.42013135180945</v>
      </c>
      <c r="M3146" s="19">
        <f t="shared" si="3954"/>
        <v>5.6805254072378006E-2</v>
      </c>
      <c r="N3146" s="19">
        <f t="shared" si="4006"/>
        <v>1.3107812377201224</v>
      </c>
      <c r="O3146" s="19">
        <f t="shared" si="3993"/>
        <v>5.2431249508804893E-2</v>
      </c>
      <c r="P3146" s="19">
        <f t="shared" si="3994"/>
        <v>0.10923650358118289</v>
      </c>
      <c r="Q3146" s="19">
        <f t="shared" si="3958"/>
        <v>0.68166304886853601</v>
      </c>
      <c r="R3146" s="19">
        <f t="shared" si="3996"/>
        <v>0.51120468271084774</v>
      </c>
      <c r="S3146" s="19">
        <f t="shared" si="3997"/>
        <v>1.1928677315793839</v>
      </c>
      <c r="T3146" s="19">
        <f t="shared" si="3998"/>
        <v>4.7714709263175351E-2</v>
      </c>
      <c r="U3146" s="21">
        <f t="shared" si="3962"/>
        <v>2.7309125895295727</v>
      </c>
    </row>
    <row r="3147" spans="1:21" ht="16" hidden="1" thickBot="1" x14ac:dyDescent="0.25">
      <c r="A3147" s="14">
        <v>2018</v>
      </c>
      <c r="B3147" s="15" t="s">
        <v>62</v>
      </c>
      <c r="C3147" s="16" t="s">
        <v>22</v>
      </c>
      <c r="D3147" s="16" t="str">
        <f t="shared" si="4003"/>
        <v>2018_2018 Sample Plot # 07_Avi</v>
      </c>
      <c r="E3147" s="17">
        <v>1.4</v>
      </c>
      <c r="F3147" s="17">
        <f t="shared" si="3947"/>
        <v>0.44</v>
      </c>
      <c r="G3147" s="18">
        <v>44</v>
      </c>
      <c r="H3147" s="19">
        <f t="shared" si="3963"/>
        <v>0.48</v>
      </c>
      <c r="I3147" s="20">
        <f t="shared" si="3948"/>
        <v>48</v>
      </c>
      <c r="J3147" s="20">
        <v>150.816</v>
      </c>
      <c r="K3147" s="19">
        <f t="shared" si="4004"/>
        <v>-0.48214375201624332</v>
      </c>
      <c r="L3147" s="19">
        <f t="shared" si="4005"/>
        <v>0.32950062900514621</v>
      </c>
      <c r="M3147" s="19">
        <f t="shared" si="3954"/>
        <v>1.3180025160205847E-2</v>
      </c>
      <c r="N3147" s="19">
        <f t="shared" si="4006"/>
        <v>0.30412908057174998</v>
      </c>
      <c r="O3147" s="19">
        <f t="shared" si="3993"/>
        <v>1.216516322287E-2</v>
      </c>
      <c r="P3147" s="19">
        <f t="shared" si="3994"/>
        <v>2.5345188383075846E-2</v>
      </c>
      <c r="Q3147" s="19">
        <f t="shared" si="3958"/>
        <v>0.15816030192247019</v>
      </c>
      <c r="R3147" s="19">
        <f t="shared" si="3996"/>
        <v>0.11861034142298249</v>
      </c>
      <c r="S3147" s="19">
        <f t="shared" si="3997"/>
        <v>0.27677064334545265</v>
      </c>
      <c r="T3147" s="19">
        <f t="shared" si="3998"/>
        <v>1.1070825733818106E-2</v>
      </c>
      <c r="U3147" s="21">
        <f t="shared" si="3962"/>
        <v>0.63362970957689613</v>
      </c>
    </row>
    <row r="3148" spans="1:21" ht="16" hidden="1" thickBot="1" x14ac:dyDescent="0.25">
      <c r="A3148" s="14">
        <v>2018</v>
      </c>
      <c r="B3148" s="15" t="s">
        <v>62</v>
      </c>
      <c r="C3148" s="16" t="s">
        <v>22</v>
      </c>
      <c r="D3148" s="16" t="str">
        <f t="shared" si="4003"/>
        <v>2018_2018 Sample Plot # 07_Avi</v>
      </c>
      <c r="E3148" s="17">
        <v>1.8</v>
      </c>
      <c r="F3148" s="17">
        <f t="shared" si="3947"/>
        <v>0.47</v>
      </c>
      <c r="G3148" s="18">
        <v>47</v>
      </c>
      <c r="H3148" s="19">
        <f t="shared" si="3963"/>
        <v>0.78</v>
      </c>
      <c r="I3148" s="20">
        <f t="shared" si="3948"/>
        <v>78</v>
      </c>
      <c r="J3148" s="20">
        <v>245.07599999999999</v>
      </c>
      <c r="K3148" s="19">
        <f t="shared" si="4004"/>
        <v>-3.0917550242371888E-2</v>
      </c>
      <c r="L3148" s="19">
        <f t="shared" si="4005"/>
        <v>0.93128466082795258</v>
      </c>
      <c r="M3148" s="19">
        <f t="shared" si="3954"/>
        <v>3.7251386433118101E-2</v>
      </c>
      <c r="N3148" s="19">
        <f t="shared" si="4006"/>
        <v>0.85957574194420028</v>
      </c>
      <c r="O3148" s="19">
        <f t="shared" si="3993"/>
        <v>3.4383029677768011E-2</v>
      </c>
      <c r="P3148" s="19">
        <f t="shared" si="3994"/>
        <v>7.1634416110886112E-2</v>
      </c>
      <c r="Q3148" s="19">
        <f t="shared" si="3958"/>
        <v>0.44701663719741724</v>
      </c>
      <c r="R3148" s="19">
        <f t="shared" si="3996"/>
        <v>0.3352345393582381</v>
      </c>
      <c r="S3148" s="19">
        <f t="shared" si="3997"/>
        <v>0.78225117655565535</v>
      </c>
      <c r="T3148" s="19">
        <f t="shared" si="3998"/>
        <v>3.1290047062226212E-2</v>
      </c>
      <c r="U3148" s="21">
        <f t="shared" si="3962"/>
        <v>1.7908604027721529</v>
      </c>
    </row>
    <row r="3149" spans="1:21" ht="16" hidden="1" thickBot="1" x14ac:dyDescent="0.25">
      <c r="A3149" s="14"/>
      <c r="B3149" s="15"/>
      <c r="C3149" s="16"/>
      <c r="D3149" s="16"/>
      <c r="E3149" s="17"/>
      <c r="F3149" s="17"/>
      <c r="G3149" s="18"/>
      <c r="H3149" s="19"/>
      <c r="I3149" s="20"/>
      <c r="J3149" s="20"/>
      <c r="K3149" s="19"/>
      <c r="L3149" s="19"/>
      <c r="M3149" s="19"/>
      <c r="N3149" s="19"/>
      <c r="O3149" s="19"/>
      <c r="P3149" s="19"/>
      <c r="Q3149" s="19"/>
      <c r="R3149" s="19"/>
      <c r="S3149" s="19"/>
      <c r="T3149" s="19"/>
      <c r="U3149" s="21"/>
    </row>
    <row r="3150" spans="1:21" ht="16" hidden="1" thickBot="1" x14ac:dyDescent="0.25">
      <c r="A3150" s="14">
        <v>2018</v>
      </c>
      <c r="B3150" s="15" t="s">
        <v>62</v>
      </c>
      <c r="C3150" s="16" t="s">
        <v>22</v>
      </c>
      <c r="D3150" s="16" t="str">
        <f>A3150&amp;"_"&amp;B3150&amp;"_"&amp;C3150</f>
        <v>2018_2018 Sample Plot # 07_Avi</v>
      </c>
      <c r="E3150" s="17">
        <v>1.5</v>
      </c>
      <c r="F3150" s="17">
        <f t="shared" si="3947"/>
        <v>0.55000000000000004</v>
      </c>
      <c r="G3150" s="18">
        <v>55</v>
      </c>
      <c r="H3150" s="19">
        <f t="shared" si="3963"/>
        <v>0.75</v>
      </c>
      <c r="I3150" s="20">
        <f t="shared" si="3948"/>
        <v>75</v>
      </c>
      <c r="J3150" s="20">
        <v>235.65</v>
      </c>
      <c r="K3150" s="19">
        <f t="shared" ref="K3150:K3153" si="4007">2.14*(LOG(H3150,10))+0.2</f>
        <v>-6.7368896341761852E-2</v>
      </c>
      <c r="L3150" s="19">
        <f t="shared" ref="L3150:L3153" si="4008">10^K3150</f>
        <v>0.85631017333428494</v>
      </c>
      <c r="M3150" s="19">
        <f t="shared" ref="M3150:M3153" si="4009">L3150*40/1000</f>
        <v>3.42524069333714E-2</v>
      </c>
      <c r="N3150" s="19">
        <f t="shared" ref="N3150:N3153" si="4010">0.923*L3150</f>
        <v>0.790374289987545</v>
      </c>
      <c r="O3150" s="19">
        <f t="shared" ref="O3150:O3153" si="4011">N3150*40/1000</f>
        <v>3.1614971599501801E-2</v>
      </c>
      <c r="P3150" s="19">
        <f t="shared" ref="P3150:P3153" si="4012">M3150+O3150</f>
        <v>6.5867378532873194E-2</v>
      </c>
      <c r="Q3150" s="19">
        <f t="shared" ref="Q3150:Q3153" si="4013">L3150*0.48</f>
        <v>0.41102888320045677</v>
      </c>
      <c r="R3150" s="19">
        <f t="shared" ref="R3150:R3153" si="4014">N3150*0.39</f>
        <v>0.30824597309514257</v>
      </c>
      <c r="S3150" s="19">
        <f t="shared" ref="S3150:S3153" si="4015">R3150+Q3150</f>
        <v>0.71927485629559929</v>
      </c>
      <c r="T3150" s="19">
        <f t="shared" ref="T3150:T3153" si="4016">S3150*40/1000</f>
        <v>2.8770994251823973E-2</v>
      </c>
      <c r="U3150" s="21">
        <f t="shared" ref="U3150:U3153" si="4017">(L3150+N3150)</f>
        <v>1.6466844633218298</v>
      </c>
    </row>
    <row r="3151" spans="1:21" ht="16" hidden="1" thickBot="1" x14ac:dyDescent="0.25">
      <c r="A3151" s="14">
        <v>2018</v>
      </c>
      <c r="B3151" s="15" t="s">
        <v>62</v>
      </c>
      <c r="C3151" s="16" t="s">
        <v>22</v>
      </c>
      <c r="D3151" s="16" t="str">
        <f>A3151&amp;"_"&amp;B3151&amp;"_"&amp;C3151</f>
        <v>2018_2018 Sample Plot # 07_Avi</v>
      </c>
      <c r="E3151" s="17">
        <v>1.2</v>
      </c>
      <c r="F3151" s="17">
        <f t="shared" si="3947"/>
        <v>0.4</v>
      </c>
      <c r="G3151" s="18">
        <v>40</v>
      </c>
      <c r="H3151" s="19">
        <f t="shared" si="3963"/>
        <v>0.72</v>
      </c>
      <c r="I3151" s="20">
        <f t="shared" si="3948"/>
        <v>72</v>
      </c>
      <c r="J3151" s="20">
        <v>226.22399999999999</v>
      </c>
      <c r="K3151" s="19">
        <f t="shared" si="4007"/>
        <v>-0.10530845763708552</v>
      </c>
      <c r="L3151" s="19">
        <f t="shared" si="4008"/>
        <v>0.78467811904551577</v>
      </c>
      <c r="M3151" s="19">
        <f t="shared" si="4009"/>
        <v>3.138712476182063E-2</v>
      </c>
      <c r="N3151" s="19">
        <f t="shared" si="4010"/>
        <v>0.72425790387901112</v>
      </c>
      <c r="O3151" s="19">
        <f t="shared" si="4011"/>
        <v>2.8970316155160446E-2</v>
      </c>
      <c r="P3151" s="19">
        <f t="shared" si="4012"/>
        <v>6.0357440916981073E-2</v>
      </c>
      <c r="Q3151" s="19">
        <f t="shared" si="4013"/>
        <v>0.37664549714184753</v>
      </c>
      <c r="R3151" s="19">
        <f t="shared" si="4014"/>
        <v>0.28246058251281436</v>
      </c>
      <c r="S3151" s="19">
        <f t="shared" si="4015"/>
        <v>0.65910607965466195</v>
      </c>
      <c r="T3151" s="19">
        <f t="shared" si="4016"/>
        <v>2.6364243186186478E-2</v>
      </c>
      <c r="U3151" s="21">
        <f t="shared" si="4017"/>
        <v>1.508936022924527</v>
      </c>
    </row>
    <row r="3152" spans="1:21" ht="16" hidden="1" thickBot="1" x14ac:dyDescent="0.25">
      <c r="A3152" s="14">
        <v>2018</v>
      </c>
      <c r="B3152" s="15" t="s">
        <v>62</v>
      </c>
      <c r="C3152" s="16" t="s">
        <v>22</v>
      </c>
      <c r="D3152" s="16" t="str">
        <f>A3152&amp;"_"&amp;B3152&amp;"_"&amp;C3152</f>
        <v>2018_2018 Sample Plot # 07_Avi</v>
      </c>
      <c r="E3152" s="17">
        <v>1.4</v>
      </c>
      <c r="F3152" s="17">
        <f t="shared" si="3947"/>
        <v>0.38</v>
      </c>
      <c r="G3152" s="18">
        <v>38</v>
      </c>
      <c r="H3152" s="19">
        <f t="shared" si="3963"/>
        <v>0.63</v>
      </c>
      <c r="I3152" s="20">
        <f t="shared" si="3948"/>
        <v>63</v>
      </c>
      <c r="J3152" s="20">
        <v>197.946</v>
      </c>
      <c r="K3152" s="19">
        <f t="shared" si="4007"/>
        <v>-0.22941122416933507</v>
      </c>
      <c r="L3152" s="19">
        <f t="shared" si="4008"/>
        <v>0.58964249587193851</v>
      </c>
      <c r="M3152" s="19">
        <f t="shared" si="4009"/>
        <v>2.358569983487754E-2</v>
      </c>
      <c r="N3152" s="19">
        <f t="shared" si="4010"/>
        <v>0.54424002368979929</v>
      </c>
      <c r="O3152" s="19">
        <f t="shared" si="4011"/>
        <v>2.176960094759197E-2</v>
      </c>
      <c r="P3152" s="19">
        <f t="shared" si="4012"/>
        <v>4.5355300782469507E-2</v>
      </c>
      <c r="Q3152" s="19">
        <f t="shared" si="4013"/>
        <v>0.28302839801853047</v>
      </c>
      <c r="R3152" s="19">
        <f t="shared" si="4014"/>
        <v>0.21225360923902173</v>
      </c>
      <c r="S3152" s="19">
        <f t="shared" si="4015"/>
        <v>0.49528200725755223</v>
      </c>
      <c r="T3152" s="19">
        <f t="shared" si="4016"/>
        <v>1.9811280290302088E-2</v>
      </c>
      <c r="U3152" s="21">
        <f t="shared" si="4017"/>
        <v>1.1338825195617379</v>
      </c>
    </row>
    <row r="3153" spans="1:21" ht="16" hidden="1" thickBot="1" x14ac:dyDescent="0.25">
      <c r="A3153" s="14">
        <v>2018</v>
      </c>
      <c r="B3153" s="15" t="s">
        <v>62</v>
      </c>
      <c r="C3153" s="16" t="s">
        <v>22</v>
      </c>
      <c r="D3153" s="16" t="str">
        <f>A3153&amp;"_"&amp;B3153&amp;"_"&amp;C3153</f>
        <v>2018_2018 Sample Plot # 07_Avi</v>
      </c>
      <c r="E3153" s="17">
        <v>3.6</v>
      </c>
      <c r="F3153" s="17">
        <f t="shared" si="3947"/>
        <v>0.45</v>
      </c>
      <c r="G3153" s="18">
        <v>45</v>
      </c>
      <c r="H3153" s="19">
        <f t="shared" si="3963"/>
        <v>0.73</v>
      </c>
      <c r="I3153" s="20">
        <f t="shared" si="3948"/>
        <v>73</v>
      </c>
      <c r="J3153" s="20">
        <v>229.36599999999999</v>
      </c>
      <c r="K3153" s="19">
        <f t="shared" si="4007"/>
        <v>-9.2489079342224334E-2</v>
      </c>
      <c r="L3153" s="19">
        <f t="shared" si="4008"/>
        <v>0.8081852512762997</v>
      </c>
      <c r="M3153" s="19">
        <f t="shared" si="4009"/>
        <v>3.2327410051051983E-2</v>
      </c>
      <c r="N3153" s="19">
        <f t="shared" si="4010"/>
        <v>0.74595498692802464</v>
      </c>
      <c r="O3153" s="19">
        <f t="shared" si="4011"/>
        <v>2.9838199477120988E-2</v>
      </c>
      <c r="P3153" s="19">
        <f t="shared" si="4012"/>
        <v>6.2165609528172974E-2</v>
      </c>
      <c r="Q3153" s="19">
        <f t="shared" si="4013"/>
        <v>0.38792892061262385</v>
      </c>
      <c r="R3153" s="19">
        <f t="shared" si="4014"/>
        <v>0.29092244490192964</v>
      </c>
      <c r="S3153" s="19">
        <f t="shared" si="4015"/>
        <v>0.6788513655145535</v>
      </c>
      <c r="T3153" s="19">
        <f t="shared" si="4016"/>
        <v>2.7154054620582142E-2</v>
      </c>
      <c r="U3153" s="21">
        <f t="shared" si="4017"/>
        <v>1.5541402382043243</v>
      </c>
    </row>
    <row r="3154" spans="1:21" ht="16" hidden="1" thickBot="1" x14ac:dyDescent="0.25">
      <c r="A3154" s="14"/>
      <c r="B3154" s="15"/>
      <c r="C3154" s="16"/>
      <c r="D3154" s="16"/>
      <c r="E3154" s="17"/>
      <c r="F3154" s="17"/>
      <c r="G3154" s="18"/>
      <c r="H3154" s="19"/>
      <c r="I3154" s="20"/>
      <c r="J3154" s="20"/>
      <c r="K3154" s="19"/>
      <c r="L3154" s="19"/>
      <c r="M3154" s="19"/>
      <c r="N3154" s="19"/>
      <c r="O3154" s="19"/>
      <c r="P3154" s="19"/>
      <c r="Q3154" s="19"/>
      <c r="R3154" s="19"/>
      <c r="S3154" s="19"/>
      <c r="T3154" s="19"/>
      <c r="U3154" s="21"/>
    </row>
    <row r="3155" spans="1:21" ht="16" hidden="1" thickBot="1" x14ac:dyDescent="0.25">
      <c r="A3155" s="14">
        <v>2018</v>
      </c>
      <c r="B3155" s="15" t="s">
        <v>62</v>
      </c>
      <c r="C3155" s="16" t="s">
        <v>22</v>
      </c>
      <c r="D3155" s="16" t="str">
        <f>A3155&amp;"_"&amp;B3155&amp;"_"&amp;C3155</f>
        <v>2018_2018 Sample Plot # 07_Avi</v>
      </c>
      <c r="E3155" s="17">
        <v>1.3</v>
      </c>
      <c r="F3155" s="17">
        <f t="shared" si="3947"/>
        <v>0.54</v>
      </c>
      <c r="G3155" s="18">
        <v>54</v>
      </c>
      <c r="H3155" s="19">
        <f t="shared" si="3963"/>
        <v>0.48</v>
      </c>
      <c r="I3155" s="20">
        <f t="shared" si="3948"/>
        <v>48</v>
      </c>
      <c r="J3155" s="20">
        <v>150.816</v>
      </c>
      <c r="K3155" s="19">
        <f t="shared" ref="K3155:K3156" si="4018">2.14*(LOG(H3155,10))+0.2</f>
        <v>-0.48214375201624332</v>
      </c>
      <c r="L3155" s="19">
        <f t="shared" ref="L3155:L3156" si="4019">10^K3155</f>
        <v>0.32950062900514621</v>
      </c>
      <c r="M3155" s="19">
        <f t="shared" ref="M3155:M3156" si="4020">L3155*40/1000</f>
        <v>1.3180025160205847E-2</v>
      </c>
      <c r="N3155" s="19">
        <f t="shared" ref="N3155:N3156" si="4021">0.923*L3155</f>
        <v>0.30412908057174998</v>
      </c>
      <c r="O3155" s="19">
        <f t="shared" ref="O3155:O3156" si="4022">N3155*40/1000</f>
        <v>1.216516322287E-2</v>
      </c>
      <c r="P3155" s="19">
        <f t="shared" ref="P3155:P3156" si="4023">M3155+O3155</f>
        <v>2.5345188383075846E-2</v>
      </c>
      <c r="Q3155" s="19">
        <f t="shared" ref="Q3155:Q3156" si="4024">L3155*0.48</f>
        <v>0.15816030192247019</v>
      </c>
      <c r="R3155" s="19">
        <f t="shared" ref="R3155:R3156" si="4025">N3155*0.39</f>
        <v>0.11861034142298249</v>
      </c>
      <c r="S3155" s="19">
        <f t="shared" ref="S3155:S3156" si="4026">R3155+Q3155</f>
        <v>0.27677064334545265</v>
      </c>
      <c r="T3155" s="19">
        <f t="shared" ref="T3155:T3156" si="4027">S3155*40/1000</f>
        <v>1.1070825733818106E-2</v>
      </c>
      <c r="U3155" s="21">
        <f t="shared" ref="U3155:U3156" si="4028">(L3155+N3155)</f>
        <v>0.63362970957689613</v>
      </c>
    </row>
    <row r="3156" spans="1:21" ht="16" hidden="1" thickBot="1" x14ac:dyDescent="0.25">
      <c r="A3156" s="14">
        <v>2018</v>
      </c>
      <c r="B3156" s="15" t="s">
        <v>62</v>
      </c>
      <c r="C3156" s="16" t="s">
        <v>22</v>
      </c>
      <c r="D3156" s="16" t="str">
        <f>A3156&amp;"_"&amp;B3156&amp;"_"&amp;C3156</f>
        <v>2018_2018 Sample Plot # 07_Avi</v>
      </c>
      <c r="E3156" s="17">
        <v>1.8</v>
      </c>
      <c r="F3156" s="17">
        <f t="shared" ref="F3156:F3201" si="4029">G3156/100</f>
        <v>0.47</v>
      </c>
      <c r="G3156" s="18">
        <v>47</v>
      </c>
      <c r="H3156" s="19">
        <f t="shared" si="3963"/>
        <v>0.93000000000000016</v>
      </c>
      <c r="I3156" s="20">
        <f t="shared" ref="I3156:I3201" si="4030">J3156/3.142</f>
        <v>93.000000000000014</v>
      </c>
      <c r="J3156" s="20">
        <v>292.20600000000002</v>
      </c>
      <c r="K3156" s="19">
        <f t="shared" si="4018"/>
        <v>0.13255350990542131</v>
      </c>
      <c r="L3156" s="19">
        <f t="shared" si="4019"/>
        <v>1.3569177073382628</v>
      </c>
      <c r="M3156" s="19">
        <f t="shared" si="4020"/>
        <v>5.4276708293530512E-2</v>
      </c>
      <c r="N3156" s="19">
        <f t="shared" si="4021"/>
        <v>1.2524350438732166</v>
      </c>
      <c r="O3156" s="19">
        <f t="shared" si="4022"/>
        <v>5.0097401754928661E-2</v>
      </c>
      <c r="P3156" s="19">
        <f t="shared" si="4023"/>
        <v>0.10437411004845917</v>
      </c>
      <c r="Q3156" s="19">
        <f t="shared" si="4024"/>
        <v>0.65132049952236615</v>
      </c>
      <c r="R3156" s="19">
        <f t="shared" si="4025"/>
        <v>0.48844966711055449</v>
      </c>
      <c r="S3156" s="19">
        <f t="shared" si="4026"/>
        <v>1.1397701666329207</v>
      </c>
      <c r="T3156" s="19">
        <f t="shared" si="4027"/>
        <v>4.5590806665316834E-2</v>
      </c>
      <c r="U3156" s="21">
        <f t="shared" si="4028"/>
        <v>2.6093527512114791</v>
      </c>
    </row>
    <row r="3157" spans="1:21" ht="16" hidden="1" thickBot="1" x14ac:dyDescent="0.25">
      <c r="A3157" s="14"/>
      <c r="B3157" s="15"/>
      <c r="C3157" s="16"/>
      <c r="D3157" s="16"/>
      <c r="E3157" s="17"/>
      <c r="F3157" s="17"/>
      <c r="G3157" s="18"/>
      <c r="H3157" s="19"/>
      <c r="I3157" s="20"/>
      <c r="J3157" s="20"/>
      <c r="K3157" s="19"/>
      <c r="L3157" s="19"/>
      <c r="M3157" s="19"/>
      <c r="N3157" s="19"/>
      <c r="O3157" s="19"/>
      <c r="P3157" s="19"/>
      <c r="Q3157" s="19"/>
      <c r="R3157" s="19"/>
      <c r="S3157" s="19"/>
      <c r="T3157" s="19"/>
      <c r="U3157" s="21"/>
    </row>
    <row r="3158" spans="1:21" ht="16" hidden="1" thickBot="1" x14ac:dyDescent="0.25">
      <c r="A3158" s="14">
        <v>2018</v>
      </c>
      <c r="B3158" s="15" t="s">
        <v>62</v>
      </c>
      <c r="C3158" s="16" t="s">
        <v>22</v>
      </c>
      <c r="D3158" s="16" t="str">
        <f>A3158&amp;"_"&amp;B3158&amp;"_"&amp;C3158</f>
        <v>2018_2018 Sample Plot # 07_Avi</v>
      </c>
      <c r="E3158" s="17">
        <v>1.2</v>
      </c>
      <c r="F3158" s="17">
        <f t="shared" si="4029"/>
        <v>0.4</v>
      </c>
      <c r="G3158" s="18">
        <v>40</v>
      </c>
      <c r="H3158" s="19">
        <f t="shared" si="3963"/>
        <v>0.45999999999999991</v>
      </c>
      <c r="I3158" s="20">
        <f t="shared" si="4030"/>
        <v>45.999999999999993</v>
      </c>
      <c r="J3158" s="20">
        <v>144.53199999999998</v>
      </c>
      <c r="K3158" s="19">
        <f t="shared" ref="K3158:K3159" si="4031">2.14*(LOG(H3158,10))+0.2</f>
        <v>-0.52169824020143163</v>
      </c>
      <c r="L3158" s="19">
        <f t="shared" ref="L3158:L3159" si="4032">10^K3158</f>
        <v>0.3008165733265622</v>
      </c>
      <c r="M3158" s="19">
        <f t="shared" ref="M3158:M3159" si="4033">L3158*40/1000</f>
        <v>1.2032662933062488E-2</v>
      </c>
      <c r="N3158" s="19">
        <f t="shared" ref="N3158:N3159" si="4034">0.923*L3158</f>
        <v>0.27765369718041694</v>
      </c>
      <c r="O3158" s="19">
        <f t="shared" ref="O3158:O3159" si="4035">N3158*40/1000</f>
        <v>1.1106147887216677E-2</v>
      </c>
      <c r="P3158" s="19">
        <f t="shared" ref="P3158:P3159" si="4036">M3158+O3158</f>
        <v>2.3138810820279167E-2</v>
      </c>
      <c r="Q3158" s="19">
        <f t="shared" ref="Q3158:Q3159" si="4037">L3158*0.48</f>
        <v>0.14439195519674985</v>
      </c>
      <c r="R3158" s="19">
        <f t="shared" ref="R3158:R3159" si="4038">N3158*0.39</f>
        <v>0.10828494190036261</v>
      </c>
      <c r="S3158" s="19">
        <f t="shared" ref="S3158:S3159" si="4039">R3158+Q3158</f>
        <v>0.2526768970971125</v>
      </c>
      <c r="T3158" s="19">
        <f t="shared" ref="T3158:T3159" si="4040">S3158*40/1000</f>
        <v>1.01070758838845E-2</v>
      </c>
      <c r="U3158" s="21">
        <f t="shared" ref="U3158:U3159" si="4041">(L3158+N3158)</f>
        <v>0.57847027050697908</v>
      </c>
    </row>
    <row r="3159" spans="1:21" ht="16" hidden="1" thickBot="1" x14ac:dyDescent="0.25">
      <c r="A3159" s="14">
        <v>2018</v>
      </c>
      <c r="B3159" s="15" t="s">
        <v>62</v>
      </c>
      <c r="C3159" s="16" t="s">
        <v>22</v>
      </c>
      <c r="D3159" s="16" t="str">
        <f>A3159&amp;"_"&amp;B3159&amp;"_"&amp;C3159</f>
        <v>2018_2018 Sample Plot # 07_Avi</v>
      </c>
      <c r="E3159" s="17">
        <v>1.2</v>
      </c>
      <c r="F3159" s="17">
        <f t="shared" si="4029"/>
        <v>0.38</v>
      </c>
      <c r="G3159" s="18">
        <v>38</v>
      </c>
      <c r="H3159" s="19">
        <f t="shared" si="3963"/>
        <v>0.5</v>
      </c>
      <c r="I3159" s="20">
        <f t="shared" si="4030"/>
        <v>50</v>
      </c>
      <c r="J3159" s="20">
        <v>157.1</v>
      </c>
      <c r="K3159" s="19">
        <f t="shared" si="4031"/>
        <v>-0.44420419072091971</v>
      </c>
      <c r="L3159" s="19">
        <f t="shared" si="4032"/>
        <v>0.35958023282255702</v>
      </c>
      <c r="M3159" s="19">
        <f t="shared" si="4033"/>
        <v>1.4383209312902281E-2</v>
      </c>
      <c r="N3159" s="19">
        <f t="shared" si="4034"/>
        <v>0.33189255489522013</v>
      </c>
      <c r="O3159" s="19">
        <f t="shared" si="4035"/>
        <v>1.3275702195808805E-2</v>
      </c>
      <c r="P3159" s="19">
        <f t="shared" si="4036"/>
        <v>2.7658911508711088E-2</v>
      </c>
      <c r="Q3159" s="19">
        <f t="shared" si="4037"/>
        <v>0.17259851175482738</v>
      </c>
      <c r="R3159" s="19">
        <f t="shared" si="4038"/>
        <v>0.12943809640913587</v>
      </c>
      <c r="S3159" s="19">
        <f t="shared" si="4039"/>
        <v>0.30203660816396327</v>
      </c>
      <c r="T3159" s="19">
        <f t="shared" si="4040"/>
        <v>1.2081464326558532E-2</v>
      </c>
      <c r="U3159" s="21">
        <f t="shared" si="4041"/>
        <v>0.69147278771777709</v>
      </c>
    </row>
    <row r="3160" spans="1:21" ht="16" hidden="1" thickBot="1" x14ac:dyDescent="0.25">
      <c r="A3160" s="14"/>
      <c r="B3160" s="15"/>
      <c r="C3160" s="16"/>
      <c r="D3160" s="16"/>
      <c r="E3160" s="17"/>
      <c r="F3160" s="17"/>
      <c r="G3160" s="18"/>
      <c r="H3160" s="19"/>
      <c r="I3160" s="20"/>
      <c r="J3160" s="20"/>
      <c r="K3160" s="19"/>
      <c r="L3160" s="19"/>
      <c r="M3160" s="19"/>
      <c r="N3160" s="19"/>
      <c r="O3160" s="19"/>
      <c r="P3160" s="19"/>
      <c r="Q3160" s="19"/>
      <c r="R3160" s="19"/>
      <c r="S3160" s="19"/>
      <c r="T3160" s="19"/>
      <c r="U3160" s="21"/>
    </row>
    <row r="3161" spans="1:21" ht="16" hidden="1" thickBot="1" x14ac:dyDescent="0.25">
      <c r="A3161" s="14">
        <v>2018</v>
      </c>
      <c r="B3161" s="15" t="s">
        <v>62</v>
      </c>
      <c r="C3161" s="16" t="s">
        <v>22</v>
      </c>
      <c r="D3161" s="16" t="str">
        <f>A3161&amp;"_"&amp;B3161&amp;"_"&amp;C3161</f>
        <v>2018_2018 Sample Plot # 07_Avi</v>
      </c>
      <c r="E3161" s="17">
        <v>1.5</v>
      </c>
      <c r="F3161" s="17">
        <f t="shared" si="4029"/>
        <v>0.34</v>
      </c>
      <c r="G3161" s="18">
        <v>34</v>
      </c>
      <c r="H3161" s="19">
        <f t="shared" si="3963"/>
        <v>0.56000000000000005</v>
      </c>
      <c r="I3161" s="20">
        <f t="shared" si="4030"/>
        <v>56</v>
      </c>
      <c r="J3161" s="20">
        <v>175.952</v>
      </c>
      <c r="K3161" s="19">
        <f t="shared" ref="K3161:K3165" si="4042">2.14*(LOG(H3161,10))+0.2</f>
        <v>-0.33887762220673107</v>
      </c>
      <c r="L3161" s="19">
        <f t="shared" ref="L3161:L3165" si="4043">10^K3161</f>
        <v>0.45827100254612002</v>
      </c>
      <c r="M3161" s="19">
        <f t="shared" ref="M3161:M3165" si="4044">L3161*40/1000</f>
        <v>1.8330840101844801E-2</v>
      </c>
      <c r="N3161" s="19">
        <f t="shared" ref="N3161:N3165" si="4045">0.923*L3161</f>
        <v>0.42298413535006879</v>
      </c>
      <c r="O3161" s="19">
        <f t="shared" ref="O3161:O3165" si="4046">N3161*40/1000</f>
        <v>1.6919365414002751E-2</v>
      </c>
      <c r="P3161" s="19">
        <f t="shared" ref="P3161:P3165" si="4047">M3161+O3161</f>
        <v>3.5250205515847552E-2</v>
      </c>
      <c r="Q3161" s="19">
        <f t="shared" ref="Q3161:Q3165" si="4048">L3161*0.48</f>
        <v>0.2199700812221376</v>
      </c>
      <c r="R3161" s="19">
        <f t="shared" ref="R3161:R3165" si="4049">N3161*0.39</f>
        <v>0.16496381278652683</v>
      </c>
      <c r="S3161" s="19">
        <f t="shared" ref="S3161:S3165" si="4050">R3161+Q3161</f>
        <v>0.3849338940086644</v>
      </c>
      <c r="T3161" s="19">
        <f t="shared" ref="T3161:T3165" si="4051">S3161*40/1000</f>
        <v>1.5397355760346575E-2</v>
      </c>
      <c r="U3161" s="21">
        <f t="shared" ref="U3161:U3165" si="4052">(L3161+N3161)</f>
        <v>0.88125513789618881</v>
      </c>
    </row>
    <row r="3162" spans="1:21" ht="16" hidden="1" thickBot="1" x14ac:dyDescent="0.25">
      <c r="A3162" s="14">
        <v>2018</v>
      </c>
      <c r="B3162" s="15" t="s">
        <v>62</v>
      </c>
      <c r="C3162" s="16" t="s">
        <v>22</v>
      </c>
      <c r="D3162" s="16" t="str">
        <f>A3162&amp;"_"&amp;B3162&amp;"_"&amp;C3162</f>
        <v>2018_2018 Sample Plot # 07_Avi</v>
      </c>
      <c r="E3162" s="17">
        <v>1.7</v>
      </c>
      <c r="F3162" s="17">
        <f t="shared" si="4029"/>
        <v>0.48</v>
      </c>
      <c r="G3162" s="18">
        <v>48</v>
      </c>
      <c r="H3162" s="19">
        <f t="shared" si="3963"/>
        <v>0.63</v>
      </c>
      <c r="I3162" s="20">
        <f t="shared" si="4030"/>
        <v>63</v>
      </c>
      <c r="J3162" s="20">
        <v>197.946</v>
      </c>
      <c r="K3162" s="19">
        <f t="shared" si="4042"/>
        <v>-0.22941122416933507</v>
      </c>
      <c r="L3162" s="19">
        <f t="shared" si="4043"/>
        <v>0.58964249587193851</v>
      </c>
      <c r="M3162" s="19">
        <f t="shared" si="4044"/>
        <v>2.358569983487754E-2</v>
      </c>
      <c r="N3162" s="19">
        <f t="shared" si="4045"/>
        <v>0.54424002368979929</v>
      </c>
      <c r="O3162" s="19">
        <f t="shared" si="4046"/>
        <v>2.176960094759197E-2</v>
      </c>
      <c r="P3162" s="19">
        <f t="shared" si="4047"/>
        <v>4.5355300782469507E-2</v>
      </c>
      <c r="Q3162" s="19">
        <f t="shared" si="4048"/>
        <v>0.28302839801853047</v>
      </c>
      <c r="R3162" s="19">
        <f t="shared" si="4049"/>
        <v>0.21225360923902173</v>
      </c>
      <c r="S3162" s="19">
        <f t="shared" si="4050"/>
        <v>0.49528200725755223</v>
      </c>
      <c r="T3162" s="19">
        <f t="shared" si="4051"/>
        <v>1.9811280290302088E-2</v>
      </c>
      <c r="U3162" s="21">
        <f t="shared" si="4052"/>
        <v>1.1338825195617379</v>
      </c>
    </row>
    <row r="3163" spans="1:21" ht="16" hidden="1" thickBot="1" x14ac:dyDescent="0.25">
      <c r="A3163" s="14">
        <v>2018</v>
      </c>
      <c r="B3163" s="15" t="s">
        <v>62</v>
      </c>
      <c r="C3163" s="16" t="s">
        <v>22</v>
      </c>
      <c r="D3163" s="16" t="str">
        <f>A3163&amp;"_"&amp;B3163&amp;"_"&amp;C3163</f>
        <v>2018_2018 Sample Plot # 07_Avi</v>
      </c>
      <c r="E3163" s="17">
        <v>1.2</v>
      </c>
      <c r="F3163" s="17">
        <f t="shared" si="4029"/>
        <v>0.36</v>
      </c>
      <c r="G3163" s="18">
        <v>36</v>
      </c>
      <c r="H3163" s="19">
        <f t="shared" ref="H3163:H3201" si="4053">I3163/100</f>
        <v>0.85</v>
      </c>
      <c r="I3163" s="20">
        <f t="shared" si="4030"/>
        <v>85</v>
      </c>
      <c r="J3163" s="20">
        <v>267.07</v>
      </c>
      <c r="K3163" s="19">
        <f t="shared" si="4042"/>
        <v>4.8956501028586452E-2</v>
      </c>
      <c r="L3163" s="19">
        <f t="shared" si="4043"/>
        <v>1.1193257660906129</v>
      </c>
      <c r="M3163" s="19">
        <f t="shared" si="4044"/>
        <v>4.4773030643624513E-2</v>
      </c>
      <c r="N3163" s="19">
        <f t="shared" si="4045"/>
        <v>1.0331376821016358</v>
      </c>
      <c r="O3163" s="19">
        <f t="shared" si="4046"/>
        <v>4.1325507284065428E-2</v>
      </c>
      <c r="P3163" s="19">
        <f t="shared" si="4047"/>
        <v>8.6098537927689942E-2</v>
      </c>
      <c r="Q3163" s="19">
        <f t="shared" si="4048"/>
        <v>0.53727636772349419</v>
      </c>
      <c r="R3163" s="19">
        <f t="shared" si="4049"/>
        <v>0.40292369601963796</v>
      </c>
      <c r="S3163" s="19">
        <f t="shared" si="4050"/>
        <v>0.94020006374313214</v>
      </c>
      <c r="T3163" s="19">
        <f t="shared" si="4051"/>
        <v>3.7608002549725288E-2</v>
      </c>
      <c r="U3163" s="21">
        <f t="shared" si="4052"/>
        <v>2.1524634481922487</v>
      </c>
    </row>
    <row r="3164" spans="1:21" ht="16" hidden="1" thickBot="1" x14ac:dyDescent="0.25">
      <c r="A3164" s="14">
        <v>2018</v>
      </c>
      <c r="B3164" s="15" t="s">
        <v>62</v>
      </c>
      <c r="C3164" s="16" t="s">
        <v>22</v>
      </c>
      <c r="D3164" s="16" t="str">
        <f>A3164&amp;"_"&amp;B3164&amp;"_"&amp;C3164</f>
        <v>2018_2018 Sample Plot # 07_Avi</v>
      </c>
      <c r="E3164" s="17">
        <v>1.4</v>
      </c>
      <c r="F3164" s="17">
        <f t="shared" si="4029"/>
        <v>0.4</v>
      </c>
      <c r="G3164" s="18">
        <v>40</v>
      </c>
      <c r="H3164" s="19">
        <f t="shared" si="4053"/>
        <v>0.6</v>
      </c>
      <c r="I3164" s="20">
        <f t="shared" si="4030"/>
        <v>59.999999999999993</v>
      </c>
      <c r="J3164" s="20">
        <v>188.51999999999998</v>
      </c>
      <c r="K3164" s="19">
        <f t="shared" si="4042"/>
        <v>-0.27475632417900264</v>
      </c>
      <c r="L3164" s="19">
        <f t="shared" si="4043"/>
        <v>0.53118239874562168</v>
      </c>
      <c r="M3164" s="19">
        <f t="shared" si="4044"/>
        <v>2.1247295949824867E-2</v>
      </c>
      <c r="N3164" s="19">
        <f t="shared" si="4045"/>
        <v>0.49028135404220885</v>
      </c>
      <c r="O3164" s="19">
        <f t="shared" si="4046"/>
        <v>1.9611254161688355E-2</v>
      </c>
      <c r="P3164" s="19">
        <f t="shared" si="4047"/>
        <v>4.0858550111513223E-2</v>
      </c>
      <c r="Q3164" s="19">
        <f t="shared" si="4048"/>
        <v>0.2549675513978984</v>
      </c>
      <c r="R3164" s="19">
        <f t="shared" si="4049"/>
        <v>0.19120972807646147</v>
      </c>
      <c r="S3164" s="19">
        <f t="shared" si="4050"/>
        <v>0.44617727947435987</v>
      </c>
      <c r="T3164" s="19">
        <f t="shared" si="4051"/>
        <v>1.7847091178974397E-2</v>
      </c>
      <c r="U3164" s="21">
        <f t="shared" si="4052"/>
        <v>1.0214637527878305</v>
      </c>
    </row>
    <row r="3165" spans="1:21" ht="16" hidden="1" thickBot="1" x14ac:dyDescent="0.25">
      <c r="A3165" s="14">
        <v>2018</v>
      </c>
      <c r="B3165" s="15" t="s">
        <v>62</v>
      </c>
      <c r="C3165" s="16" t="s">
        <v>22</v>
      </c>
      <c r="D3165" s="16" t="str">
        <f>A3165&amp;"_"&amp;B3165&amp;"_"&amp;C3165</f>
        <v>2018_2018 Sample Plot # 07_Avi</v>
      </c>
      <c r="E3165" s="17">
        <v>1.4</v>
      </c>
      <c r="F3165" s="17">
        <f t="shared" si="4029"/>
        <v>0.48</v>
      </c>
      <c r="G3165" s="18">
        <v>48</v>
      </c>
      <c r="H3165" s="19">
        <f t="shared" si="4053"/>
        <v>0.64</v>
      </c>
      <c r="I3165" s="20">
        <f t="shared" si="4030"/>
        <v>64</v>
      </c>
      <c r="J3165" s="20">
        <v>201.08799999999999</v>
      </c>
      <c r="K3165" s="19">
        <f t="shared" si="4042"/>
        <v>-0.21477485567448135</v>
      </c>
      <c r="L3165" s="19">
        <f t="shared" si="4043"/>
        <v>0.60985297160313745</v>
      </c>
      <c r="M3165" s="19">
        <f t="shared" si="4044"/>
        <v>2.43941188641255E-2</v>
      </c>
      <c r="N3165" s="19">
        <f t="shared" si="4045"/>
        <v>0.56289429278969594</v>
      </c>
      <c r="O3165" s="19">
        <f t="shared" si="4046"/>
        <v>2.2515771711587838E-2</v>
      </c>
      <c r="P3165" s="19">
        <f t="shared" si="4047"/>
        <v>4.6909890575713334E-2</v>
      </c>
      <c r="Q3165" s="19">
        <f t="shared" si="4048"/>
        <v>0.29272942636950594</v>
      </c>
      <c r="R3165" s="19">
        <f t="shared" si="4049"/>
        <v>0.21952877418798142</v>
      </c>
      <c r="S3165" s="19">
        <f t="shared" si="4050"/>
        <v>0.51225820055748739</v>
      </c>
      <c r="T3165" s="19">
        <f t="shared" si="4051"/>
        <v>2.0490328022299494E-2</v>
      </c>
      <c r="U3165" s="21">
        <f t="shared" si="4052"/>
        <v>1.1727472643928334</v>
      </c>
    </row>
    <row r="3166" spans="1:21" ht="16" hidden="1" thickBot="1" x14ac:dyDescent="0.25">
      <c r="A3166" s="14"/>
      <c r="B3166" s="15"/>
      <c r="C3166" s="16"/>
      <c r="D3166" s="16"/>
      <c r="E3166" s="17"/>
      <c r="F3166" s="17"/>
      <c r="G3166" s="18"/>
      <c r="H3166" s="19"/>
      <c r="I3166" s="20"/>
      <c r="J3166" s="20"/>
      <c r="K3166" s="19"/>
      <c r="L3166" s="19"/>
      <c r="M3166" s="19"/>
      <c r="N3166" s="19"/>
      <c r="O3166" s="19"/>
      <c r="P3166" s="19"/>
      <c r="Q3166" s="19"/>
      <c r="R3166" s="19"/>
      <c r="S3166" s="19"/>
      <c r="T3166" s="19"/>
      <c r="U3166" s="21"/>
    </row>
    <row r="3167" spans="1:21" ht="16" hidden="1" thickBot="1" x14ac:dyDescent="0.25">
      <c r="A3167" s="14">
        <v>2018</v>
      </c>
      <c r="B3167" s="15" t="s">
        <v>62</v>
      </c>
      <c r="C3167" s="16" t="s">
        <v>22</v>
      </c>
      <c r="D3167" s="16" t="str">
        <f>A3167&amp;"_"&amp;B3167&amp;"_"&amp;C3167</f>
        <v>2018_2018 Sample Plot # 07_Avi</v>
      </c>
      <c r="E3167" s="17">
        <v>1.6</v>
      </c>
      <c r="F3167" s="17">
        <f t="shared" si="4029"/>
        <v>0.55000000000000004</v>
      </c>
      <c r="G3167" s="18">
        <v>55</v>
      </c>
      <c r="H3167" s="19">
        <f t="shared" si="4053"/>
        <v>0.47</v>
      </c>
      <c r="I3167" s="20">
        <f t="shared" si="4030"/>
        <v>47</v>
      </c>
      <c r="J3167" s="20">
        <v>147.67400000000001</v>
      </c>
      <c r="K3167" s="19">
        <f t="shared" ref="K3167:K3170" si="4054">2.14*(LOG(H3167,10))+0.2</f>
        <v>-0.50171058401756463</v>
      </c>
      <c r="L3167" s="19">
        <f t="shared" ref="L3167:L3170" si="4055">10^K3167</f>
        <v>0.31498466881920123</v>
      </c>
      <c r="M3167" s="19">
        <f t="shared" ref="M3167:M3170" si="4056">L3167*40/1000</f>
        <v>1.259938675276805E-2</v>
      </c>
      <c r="N3167" s="19">
        <f t="shared" ref="N3167:N3170" si="4057">0.923*L3167</f>
        <v>0.29073084932012278</v>
      </c>
      <c r="O3167" s="19">
        <f t="shared" ref="O3167:O3170" si="4058">N3167*40/1000</f>
        <v>1.1629233972804912E-2</v>
      </c>
      <c r="P3167" s="19">
        <f t="shared" ref="P3167:P3170" si="4059">M3167+O3167</f>
        <v>2.4228620725572962E-2</v>
      </c>
      <c r="Q3167" s="19">
        <f t="shared" ref="Q3167:Q3170" si="4060">L3167*0.48</f>
        <v>0.15119264103321658</v>
      </c>
      <c r="R3167" s="19">
        <f t="shared" ref="R3167:R3170" si="4061">N3167*0.39</f>
        <v>0.11338503123484789</v>
      </c>
      <c r="S3167" s="19">
        <f t="shared" ref="S3167:S3170" si="4062">R3167+Q3167</f>
        <v>0.2645776722680645</v>
      </c>
      <c r="T3167" s="19">
        <f t="shared" ref="T3167:T3170" si="4063">S3167*40/1000</f>
        <v>1.0583106890722579E-2</v>
      </c>
      <c r="U3167" s="21">
        <f t="shared" ref="U3167:U3170" si="4064">(L3167+N3167)</f>
        <v>0.60571551813932401</v>
      </c>
    </row>
    <row r="3168" spans="1:21" ht="16" hidden="1" thickBot="1" x14ac:dyDescent="0.25">
      <c r="A3168" s="14">
        <v>2018</v>
      </c>
      <c r="B3168" s="15" t="s">
        <v>62</v>
      </c>
      <c r="C3168" s="16" t="s">
        <v>22</v>
      </c>
      <c r="D3168" s="16" t="str">
        <f>A3168&amp;"_"&amp;B3168&amp;"_"&amp;C3168</f>
        <v>2018_2018 Sample Plot # 07_Avi</v>
      </c>
      <c r="E3168" s="17">
        <v>1.9</v>
      </c>
      <c r="F3168" s="17">
        <f t="shared" si="4029"/>
        <v>0.5</v>
      </c>
      <c r="G3168" s="18">
        <v>50</v>
      </c>
      <c r="H3168" s="19">
        <f t="shared" si="4053"/>
        <v>0.65</v>
      </c>
      <c r="I3168" s="20">
        <f t="shared" si="4030"/>
        <v>65</v>
      </c>
      <c r="J3168" s="20">
        <v>204.23</v>
      </c>
      <c r="K3168" s="19">
        <f t="shared" si="4054"/>
        <v>-0.20036541678428904</v>
      </c>
      <c r="L3168" s="19">
        <f t="shared" si="4055"/>
        <v>0.63042667820956555</v>
      </c>
      <c r="M3168" s="19">
        <f t="shared" si="4056"/>
        <v>2.5217067128382623E-2</v>
      </c>
      <c r="N3168" s="19">
        <f t="shared" si="4057"/>
        <v>0.58188382398742899</v>
      </c>
      <c r="O3168" s="19">
        <f t="shared" si="4058"/>
        <v>2.3275352959497158E-2</v>
      </c>
      <c r="P3168" s="19">
        <f t="shared" si="4059"/>
        <v>4.8492420087879781E-2</v>
      </c>
      <c r="Q3168" s="19">
        <f t="shared" si="4060"/>
        <v>0.30260480554059144</v>
      </c>
      <c r="R3168" s="19">
        <f t="shared" si="4061"/>
        <v>0.22693469135509731</v>
      </c>
      <c r="S3168" s="19">
        <f t="shared" si="4062"/>
        <v>0.5295394968956888</v>
      </c>
      <c r="T3168" s="19">
        <f t="shared" si="4063"/>
        <v>2.1181579875827552E-2</v>
      </c>
      <c r="U3168" s="21">
        <f t="shared" si="4064"/>
        <v>1.2123105021969947</v>
      </c>
    </row>
    <row r="3169" spans="1:21" ht="16" hidden="1" thickBot="1" x14ac:dyDescent="0.25">
      <c r="A3169" s="14">
        <v>2018</v>
      </c>
      <c r="B3169" s="15" t="s">
        <v>62</v>
      </c>
      <c r="C3169" s="16" t="s">
        <v>22</v>
      </c>
      <c r="D3169" s="16" t="str">
        <f>A3169&amp;"_"&amp;B3169&amp;"_"&amp;C3169</f>
        <v>2018_2018 Sample Plot # 07_Avi</v>
      </c>
      <c r="E3169" s="17">
        <v>1.2</v>
      </c>
      <c r="F3169" s="17">
        <f t="shared" si="4029"/>
        <v>0.6</v>
      </c>
      <c r="G3169" s="18">
        <v>60</v>
      </c>
      <c r="H3169" s="19">
        <f t="shared" si="4053"/>
        <v>1.1000000000000001</v>
      </c>
      <c r="I3169" s="20">
        <f t="shared" si="4030"/>
        <v>110</v>
      </c>
      <c r="J3169" s="20">
        <v>345.62</v>
      </c>
      <c r="K3169" s="19">
        <f t="shared" si="4054"/>
        <v>0.28858034623860168</v>
      </c>
      <c r="L3169" s="19">
        <f t="shared" si="4055"/>
        <v>1.9434812104687251</v>
      </c>
      <c r="M3169" s="19">
        <f t="shared" si="4056"/>
        <v>7.7739248418749005E-2</v>
      </c>
      <c r="N3169" s="19">
        <f t="shared" si="4057"/>
        <v>1.7938331572626334</v>
      </c>
      <c r="O3169" s="19">
        <f t="shared" si="4058"/>
        <v>7.1753326290505334E-2</v>
      </c>
      <c r="P3169" s="19">
        <f t="shared" si="4059"/>
        <v>0.14949257470925434</v>
      </c>
      <c r="Q3169" s="19">
        <f t="shared" si="4060"/>
        <v>0.932870981024988</v>
      </c>
      <c r="R3169" s="19">
        <f t="shared" si="4061"/>
        <v>0.69959493133242701</v>
      </c>
      <c r="S3169" s="19">
        <f t="shared" si="4062"/>
        <v>1.632465912357415</v>
      </c>
      <c r="T3169" s="19">
        <f t="shared" si="4063"/>
        <v>6.5298636494296597E-2</v>
      </c>
      <c r="U3169" s="21">
        <f t="shared" si="4064"/>
        <v>3.7373143677313587</v>
      </c>
    </row>
    <row r="3170" spans="1:21" ht="16" hidden="1" thickBot="1" x14ac:dyDescent="0.25">
      <c r="A3170" s="14">
        <v>2018</v>
      </c>
      <c r="B3170" s="15" t="s">
        <v>62</v>
      </c>
      <c r="C3170" s="16" t="s">
        <v>22</v>
      </c>
      <c r="D3170" s="16" t="str">
        <f>A3170&amp;"_"&amp;B3170&amp;"_"&amp;C3170</f>
        <v>2018_2018 Sample Plot # 07_Avi</v>
      </c>
      <c r="E3170" s="17">
        <v>1.7</v>
      </c>
      <c r="F3170" s="17">
        <f t="shared" si="4029"/>
        <v>0.48</v>
      </c>
      <c r="G3170" s="18">
        <v>48</v>
      </c>
      <c r="H3170" s="19">
        <f t="shared" si="4053"/>
        <v>0.84</v>
      </c>
      <c r="I3170" s="20">
        <f t="shared" si="4030"/>
        <v>84</v>
      </c>
      <c r="J3170" s="20">
        <v>263.928</v>
      </c>
      <c r="K3170" s="19">
        <f t="shared" si="4054"/>
        <v>3.795767217242671E-2</v>
      </c>
      <c r="L3170" s="19">
        <f t="shared" si="4055"/>
        <v>1.0913339661193058</v>
      </c>
      <c r="M3170" s="19">
        <f t="shared" si="4056"/>
        <v>4.3653358644772232E-2</v>
      </c>
      <c r="N3170" s="19">
        <f t="shared" si="4057"/>
        <v>1.0073012507281194</v>
      </c>
      <c r="O3170" s="19">
        <f t="shared" si="4058"/>
        <v>4.0292050029124775E-2</v>
      </c>
      <c r="P3170" s="19">
        <f t="shared" si="4059"/>
        <v>8.3945408673897007E-2</v>
      </c>
      <c r="Q3170" s="19">
        <f t="shared" si="4060"/>
        <v>0.52384030373726675</v>
      </c>
      <c r="R3170" s="19">
        <f t="shared" si="4061"/>
        <v>0.39284748778396655</v>
      </c>
      <c r="S3170" s="19">
        <f t="shared" si="4062"/>
        <v>0.91668779152123325</v>
      </c>
      <c r="T3170" s="19">
        <f t="shared" si="4063"/>
        <v>3.6667511660849327E-2</v>
      </c>
      <c r="U3170" s="21">
        <f t="shared" si="4064"/>
        <v>2.0986352168474252</v>
      </c>
    </row>
    <row r="3171" spans="1:21" ht="16" hidden="1" thickBot="1" x14ac:dyDescent="0.25">
      <c r="A3171" s="14"/>
      <c r="B3171" s="15"/>
      <c r="C3171" s="16"/>
      <c r="D3171" s="16"/>
      <c r="E3171" s="17"/>
      <c r="F3171" s="17"/>
      <c r="G3171" s="18"/>
      <c r="H3171" s="19"/>
      <c r="I3171" s="20"/>
      <c r="J3171" s="20"/>
      <c r="K3171" s="19"/>
      <c r="L3171" s="19"/>
      <c r="M3171" s="19"/>
      <c r="N3171" s="19"/>
      <c r="O3171" s="19"/>
      <c r="P3171" s="19"/>
      <c r="Q3171" s="19"/>
      <c r="R3171" s="19"/>
      <c r="S3171" s="19"/>
      <c r="T3171" s="19"/>
      <c r="U3171" s="21"/>
    </row>
    <row r="3172" spans="1:21" ht="16" hidden="1" thickBot="1" x14ac:dyDescent="0.25">
      <c r="A3172" s="14">
        <v>2018</v>
      </c>
      <c r="B3172" s="15" t="s">
        <v>62</v>
      </c>
      <c r="C3172" s="16" t="s">
        <v>22</v>
      </c>
      <c r="D3172" s="16" t="str">
        <f>A3172&amp;"_"&amp;B3172&amp;"_"&amp;C3172</f>
        <v>2018_2018 Sample Plot # 07_Avi</v>
      </c>
      <c r="E3172" s="17">
        <v>1.7</v>
      </c>
      <c r="F3172" s="17">
        <f t="shared" si="4029"/>
        <v>0.48</v>
      </c>
      <c r="G3172" s="18">
        <v>48</v>
      </c>
      <c r="H3172" s="19">
        <f t="shared" si="4053"/>
        <v>0.7</v>
      </c>
      <c r="I3172" s="20">
        <f t="shared" si="4030"/>
        <v>70</v>
      </c>
      <c r="J3172" s="20">
        <v>219.94</v>
      </c>
      <c r="K3172" s="19">
        <f t="shared" ref="K3172:K3175" si="4065">2.14*(LOG(H3172,10))+0.2</f>
        <v>-0.13149019436949044</v>
      </c>
      <c r="L3172" s="19">
        <f t="shared" ref="L3172:L3175" si="4066">10^K3172</f>
        <v>0.73877094299630919</v>
      </c>
      <c r="M3172" s="19">
        <f t="shared" ref="M3172:M3201" si="4067">L3172*40/1000</f>
        <v>2.9550837719852369E-2</v>
      </c>
      <c r="N3172" s="19">
        <f t="shared" ref="N3172:N3175" si="4068">0.923*L3172</f>
        <v>0.68188558038559344</v>
      </c>
      <c r="O3172" s="19">
        <f t="shared" ref="O3172:O3190" si="4069">N3172*40/1000</f>
        <v>2.7275423215423734E-2</v>
      </c>
      <c r="P3172" s="19">
        <f t="shared" ref="P3172:P3175" si="4070">M3172+O3172</f>
        <v>5.6826260935276103E-2</v>
      </c>
      <c r="Q3172" s="19">
        <f t="shared" ref="Q3172:Q3201" si="4071">L3172*0.48</f>
        <v>0.35461005263822842</v>
      </c>
      <c r="R3172" s="19">
        <f t="shared" ref="R3172:R3175" si="4072">N3172*0.39</f>
        <v>0.26593537635038145</v>
      </c>
      <c r="S3172" s="19">
        <f t="shared" ref="S3172:S3175" si="4073">R3172+Q3172</f>
        <v>0.62054542898860987</v>
      </c>
      <c r="T3172" s="19">
        <f t="shared" ref="T3172:T3190" si="4074">S3172*40/1000</f>
        <v>2.4821817159544395E-2</v>
      </c>
      <c r="U3172" s="21">
        <f t="shared" ref="U3172:U3201" si="4075">(L3172+N3172)</f>
        <v>1.4206565233819026</v>
      </c>
    </row>
    <row r="3173" spans="1:21" ht="16" hidden="1" thickBot="1" x14ac:dyDescent="0.25">
      <c r="A3173" s="14">
        <v>2018</v>
      </c>
      <c r="B3173" s="15" t="s">
        <v>62</v>
      </c>
      <c r="C3173" s="16" t="s">
        <v>22</v>
      </c>
      <c r="D3173" s="16" t="str">
        <f>A3173&amp;"_"&amp;B3173&amp;"_"&amp;C3173</f>
        <v>2018_2018 Sample Plot # 07_Avi</v>
      </c>
      <c r="E3173" s="17">
        <v>2.2999999999999998</v>
      </c>
      <c r="F3173" s="17">
        <f t="shared" si="4029"/>
        <v>0.44</v>
      </c>
      <c r="G3173" s="18">
        <v>44</v>
      </c>
      <c r="H3173" s="19">
        <f t="shared" si="4053"/>
        <v>0.65</v>
      </c>
      <c r="I3173" s="20">
        <f t="shared" si="4030"/>
        <v>65</v>
      </c>
      <c r="J3173" s="20">
        <v>204.23</v>
      </c>
      <c r="K3173" s="19">
        <f t="shared" si="4065"/>
        <v>-0.20036541678428904</v>
      </c>
      <c r="L3173" s="19">
        <f t="shared" si="4066"/>
        <v>0.63042667820956555</v>
      </c>
      <c r="M3173" s="19">
        <f t="shared" si="4067"/>
        <v>2.5217067128382623E-2</v>
      </c>
      <c r="N3173" s="19">
        <f t="shared" si="4068"/>
        <v>0.58188382398742899</v>
      </c>
      <c r="O3173" s="19">
        <f t="shared" si="4069"/>
        <v>2.3275352959497158E-2</v>
      </c>
      <c r="P3173" s="19">
        <f t="shared" si="4070"/>
        <v>4.8492420087879781E-2</v>
      </c>
      <c r="Q3173" s="19">
        <f t="shared" si="4071"/>
        <v>0.30260480554059144</v>
      </c>
      <c r="R3173" s="19">
        <f t="shared" si="4072"/>
        <v>0.22693469135509731</v>
      </c>
      <c r="S3173" s="19">
        <f t="shared" si="4073"/>
        <v>0.5295394968956888</v>
      </c>
      <c r="T3173" s="19">
        <f t="shared" si="4074"/>
        <v>2.1181579875827552E-2</v>
      </c>
      <c r="U3173" s="21">
        <f t="shared" si="4075"/>
        <v>1.2123105021969947</v>
      </c>
    </row>
    <row r="3174" spans="1:21" ht="16" hidden="1" thickBot="1" x14ac:dyDescent="0.25">
      <c r="A3174" s="14">
        <v>2018</v>
      </c>
      <c r="B3174" s="15" t="s">
        <v>62</v>
      </c>
      <c r="C3174" s="16" t="s">
        <v>22</v>
      </c>
      <c r="D3174" s="16" t="str">
        <f>A3174&amp;"_"&amp;B3174&amp;"_"&amp;C3174</f>
        <v>2018_2018 Sample Plot # 07_Avi</v>
      </c>
      <c r="E3174" s="17">
        <v>1.4</v>
      </c>
      <c r="F3174" s="17">
        <f t="shared" si="4029"/>
        <v>0.4</v>
      </c>
      <c r="G3174" s="18">
        <v>40</v>
      </c>
      <c r="H3174" s="19">
        <f t="shared" si="4053"/>
        <v>0.83</v>
      </c>
      <c r="I3174" s="20">
        <f t="shared" si="4030"/>
        <v>83</v>
      </c>
      <c r="J3174" s="20">
        <v>260.786</v>
      </c>
      <c r="K3174" s="19">
        <f t="shared" si="4065"/>
        <v>2.6827117684798146E-2</v>
      </c>
      <c r="L3174" s="19">
        <f t="shared" si="4066"/>
        <v>1.0637194924742182</v>
      </c>
      <c r="M3174" s="19">
        <f t="shared" si="4067"/>
        <v>4.2548779698968732E-2</v>
      </c>
      <c r="N3174" s="19">
        <f t="shared" si="4068"/>
        <v>0.98181309155370344</v>
      </c>
      <c r="O3174" s="19">
        <f t="shared" si="4069"/>
        <v>3.9272523662148139E-2</v>
      </c>
      <c r="P3174" s="19">
        <f t="shared" si="4070"/>
        <v>8.1821303361116871E-2</v>
      </c>
      <c r="Q3174" s="19">
        <f t="shared" si="4071"/>
        <v>0.5105853563876247</v>
      </c>
      <c r="R3174" s="19">
        <f t="shared" si="4072"/>
        <v>0.38290710570594433</v>
      </c>
      <c r="S3174" s="19">
        <f t="shared" si="4073"/>
        <v>0.89349246209356903</v>
      </c>
      <c r="T3174" s="19">
        <f t="shared" si="4074"/>
        <v>3.5739698483742761E-2</v>
      </c>
      <c r="U3174" s="21">
        <f t="shared" si="4075"/>
        <v>2.0455325840279217</v>
      </c>
    </row>
    <row r="3175" spans="1:21" ht="16" hidden="1" thickBot="1" x14ac:dyDescent="0.25">
      <c r="A3175" s="14">
        <v>2018</v>
      </c>
      <c r="B3175" s="15" t="s">
        <v>62</v>
      </c>
      <c r="C3175" s="16" t="s">
        <v>22</v>
      </c>
      <c r="D3175" s="16" t="str">
        <f>A3175&amp;"_"&amp;B3175&amp;"_"&amp;C3175</f>
        <v>2018_2018 Sample Plot # 07_Avi</v>
      </c>
      <c r="E3175" s="17">
        <v>3.9</v>
      </c>
      <c r="F3175" s="17">
        <f t="shared" si="4029"/>
        <v>0.48</v>
      </c>
      <c r="G3175" s="18">
        <v>48</v>
      </c>
      <c r="H3175" s="19">
        <f t="shared" si="4053"/>
        <v>1.08</v>
      </c>
      <c r="I3175" s="20">
        <f t="shared" si="4030"/>
        <v>108.00000000000001</v>
      </c>
      <c r="J3175" s="20">
        <v>339.33600000000001</v>
      </c>
      <c r="K3175" s="19">
        <f t="shared" si="4065"/>
        <v>0.27152683674207245</v>
      </c>
      <c r="L3175" s="19">
        <f t="shared" si="4066"/>
        <v>1.8686451445262409</v>
      </c>
      <c r="M3175" s="19">
        <f t="shared" si="4067"/>
        <v>7.474580578104964E-2</v>
      </c>
      <c r="N3175" s="19">
        <f t="shared" si="4068"/>
        <v>1.7247594683977203</v>
      </c>
      <c r="O3175" s="19">
        <f t="shared" si="4069"/>
        <v>6.8990378735908825E-2</v>
      </c>
      <c r="P3175" s="19">
        <f t="shared" si="4070"/>
        <v>0.14373618451695847</v>
      </c>
      <c r="Q3175" s="19">
        <f t="shared" si="4071"/>
        <v>0.89694966937259557</v>
      </c>
      <c r="R3175" s="19">
        <f t="shared" si="4072"/>
        <v>0.6726561926751109</v>
      </c>
      <c r="S3175" s="19">
        <f t="shared" si="4073"/>
        <v>1.5696058620477065</v>
      </c>
      <c r="T3175" s="19">
        <f t="shared" si="4074"/>
        <v>6.2784234481908258E-2</v>
      </c>
      <c r="U3175" s="21">
        <f t="shared" si="4075"/>
        <v>3.593404612923961</v>
      </c>
    </row>
    <row r="3176" spans="1:21" ht="16" hidden="1" thickBot="1" x14ac:dyDescent="0.25">
      <c r="A3176" s="14"/>
      <c r="B3176" s="15"/>
      <c r="C3176" s="16"/>
      <c r="D3176" s="16"/>
      <c r="E3176" s="17"/>
      <c r="F3176" s="17"/>
      <c r="G3176" s="18"/>
      <c r="H3176" s="19"/>
      <c r="I3176" s="20"/>
      <c r="J3176" s="20"/>
      <c r="K3176" s="19"/>
      <c r="L3176" s="19"/>
      <c r="M3176" s="19"/>
      <c r="N3176" s="19"/>
      <c r="O3176" s="19"/>
      <c r="P3176" s="19"/>
      <c r="Q3176" s="19"/>
      <c r="R3176" s="19"/>
      <c r="S3176" s="19"/>
      <c r="T3176" s="19"/>
      <c r="U3176" s="21"/>
    </row>
    <row r="3177" spans="1:21" ht="16" hidden="1" thickBot="1" x14ac:dyDescent="0.25">
      <c r="A3177" s="14"/>
      <c r="B3177" s="15"/>
      <c r="C3177" s="16"/>
      <c r="D3177" s="16"/>
      <c r="E3177" s="17"/>
      <c r="F3177" s="17"/>
      <c r="G3177" s="18"/>
      <c r="H3177" s="19"/>
      <c r="I3177" s="20"/>
      <c r="J3177" s="20"/>
      <c r="K3177" s="19"/>
      <c r="L3177" s="19"/>
      <c r="M3177" s="19"/>
      <c r="N3177" s="19"/>
      <c r="O3177" s="19"/>
      <c r="P3177" s="19"/>
      <c r="Q3177" s="19"/>
      <c r="R3177" s="19"/>
      <c r="S3177" s="19"/>
      <c r="T3177" s="19"/>
      <c r="U3177" s="21"/>
    </row>
    <row r="3178" spans="1:21" ht="16" hidden="1" thickBot="1" x14ac:dyDescent="0.25">
      <c r="A3178" s="14"/>
      <c r="B3178" s="15"/>
      <c r="C3178" s="16"/>
      <c r="D3178" s="16"/>
      <c r="E3178" s="17"/>
      <c r="F3178" s="17"/>
      <c r="G3178" s="18"/>
      <c r="H3178" s="19"/>
      <c r="I3178" s="20"/>
      <c r="J3178" s="20"/>
      <c r="K3178" s="19"/>
      <c r="L3178" s="19"/>
      <c r="M3178" s="19"/>
      <c r="N3178" s="19"/>
      <c r="O3178" s="19"/>
      <c r="P3178" s="19"/>
      <c r="Q3178" s="19"/>
      <c r="R3178" s="19"/>
      <c r="S3178" s="19"/>
      <c r="T3178" s="19"/>
      <c r="U3178" s="21"/>
    </row>
    <row r="3179" spans="1:21" ht="16" hidden="1" thickBot="1" x14ac:dyDescent="0.25">
      <c r="A3179" s="14">
        <v>2018</v>
      </c>
      <c r="B3179" s="15" t="s">
        <v>62</v>
      </c>
      <c r="C3179" s="16" t="s">
        <v>22</v>
      </c>
      <c r="D3179" s="16" t="str">
        <f>A3179&amp;"_"&amp;B3179&amp;"_"&amp;C3179</f>
        <v>2018_2018 Sample Plot # 07_Avi</v>
      </c>
      <c r="E3179" s="17">
        <v>2.7</v>
      </c>
      <c r="F3179" s="17">
        <f t="shared" si="4029"/>
        <v>0.37</v>
      </c>
      <c r="G3179" s="18">
        <v>37</v>
      </c>
      <c r="H3179" s="19">
        <f t="shared" si="4053"/>
        <v>0.93000000000000016</v>
      </c>
      <c r="I3179" s="20">
        <f t="shared" si="4030"/>
        <v>93.000000000000014</v>
      </c>
      <c r="J3179" s="20">
        <v>292.20600000000002</v>
      </c>
      <c r="K3179" s="19">
        <f t="shared" ref="K3179:K3180" si="4076">2.14*(LOG(H3179,10))+0.2</f>
        <v>0.13255350990542131</v>
      </c>
      <c r="L3179" s="19">
        <f t="shared" ref="L3179:L3180" si="4077">10^K3179</f>
        <v>1.3569177073382628</v>
      </c>
      <c r="M3179" s="19">
        <f t="shared" si="4067"/>
        <v>5.4276708293530512E-2</v>
      </c>
      <c r="N3179" s="19">
        <f t="shared" ref="N3179:N3180" si="4078">0.923*L3179</f>
        <v>1.2524350438732166</v>
      </c>
      <c r="O3179" s="19">
        <f t="shared" si="4069"/>
        <v>5.0097401754928661E-2</v>
      </c>
      <c r="P3179" s="19">
        <f t="shared" si="3994"/>
        <v>0.10437411004845917</v>
      </c>
      <c r="Q3179" s="19">
        <f t="shared" si="4071"/>
        <v>0.65132049952236615</v>
      </c>
      <c r="R3179" s="19">
        <f t="shared" si="3996"/>
        <v>0.48844966711055449</v>
      </c>
      <c r="S3179" s="19">
        <f t="shared" si="3997"/>
        <v>1.1397701666329207</v>
      </c>
      <c r="T3179" s="19">
        <f t="shared" si="4074"/>
        <v>4.5590806665316834E-2</v>
      </c>
      <c r="U3179" s="21">
        <f t="shared" si="4075"/>
        <v>2.6093527512114791</v>
      </c>
    </row>
    <row r="3180" spans="1:21" ht="16" hidden="1" thickBot="1" x14ac:dyDescent="0.25">
      <c r="A3180" s="14">
        <v>2018</v>
      </c>
      <c r="B3180" s="15" t="s">
        <v>62</v>
      </c>
      <c r="C3180" s="16" t="s">
        <v>22</v>
      </c>
      <c r="D3180" s="16" t="str">
        <f>A3180&amp;"_"&amp;B3180&amp;"_"&amp;C3180</f>
        <v>2018_2018 Sample Plot # 07_Avi</v>
      </c>
      <c r="E3180" s="17">
        <v>1.4</v>
      </c>
      <c r="F3180" s="17">
        <f t="shared" si="4029"/>
        <v>0.4</v>
      </c>
      <c r="G3180" s="18">
        <v>40</v>
      </c>
      <c r="H3180" s="19">
        <f t="shared" si="4053"/>
        <v>1.1000000000000001</v>
      </c>
      <c r="I3180" s="20">
        <f t="shared" si="4030"/>
        <v>110</v>
      </c>
      <c r="J3180" s="20">
        <v>345.62</v>
      </c>
      <c r="K3180" s="19">
        <f t="shared" si="4076"/>
        <v>0.28858034623860168</v>
      </c>
      <c r="L3180" s="19">
        <f t="shared" si="4077"/>
        <v>1.9434812104687251</v>
      </c>
      <c r="M3180" s="19">
        <f t="shared" si="4067"/>
        <v>7.7739248418749005E-2</v>
      </c>
      <c r="N3180" s="19">
        <f t="shared" si="4078"/>
        <v>1.7938331572626334</v>
      </c>
      <c r="O3180" s="19">
        <f t="shared" si="4069"/>
        <v>7.1753326290505334E-2</v>
      </c>
      <c r="P3180" s="19">
        <f t="shared" si="3994"/>
        <v>0.14949257470925434</v>
      </c>
      <c r="Q3180" s="19">
        <f t="shared" si="4071"/>
        <v>0.932870981024988</v>
      </c>
      <c r="R3180" s="19">
        <f t="shared" si="3996"/>
        <v>0.69959493133242701</v>
      </c>
      <c r="S3180" s="19">
        <f t="shared" si="3997"/>
        <v>1.632465912357415</v>
      </c>
      <c r="T3180" s="19">
        <f t="shared" si="4074"/>
        <v>6.5298636494296597E-2</v>
      </c>
      <c r="U3180" s="21">
        <f t="shared" si="4075"/>
        <v>3.7373143677313587</v>
      </c>
    </row>
    <row r="3181" spans="1:21" ht="16" hidden="1" thickBot="1" x14ac:dyDescent="0.25">
      <c r="A3181" s="14"/>
      <c r="B3181" s="15"/>
      <c r="C3181" s="16"/>
      <c r="D3181" s="16"/>
      <c r="E3181" s="17"/>
      <c r="F3181" s="17"/>
      <c r="G3181" s="18"/>
      <c r="H3181" s="19"/>
      <c r="I3181" s="20"/>
      <c r="J3181" s="20"/>
      <c r="K3181" s="19"/>
      <c r="L3181" s="19"/>
      <c r="M3181" s="19"/>
      <c r="N3181" s="19"/>
      <c r="O3181" s="19"/>
      <c r="P3181" s="19"/>
      <c r="Q3181" s="19"/>
      <c r="R3181" s="19"/>
      <c r="S3181" s="19"/>
      <c r="T3181" s="19"/>
      <c r="U3181" s="21"/>
    </row>
    <row r="3182" spans="1:21" ht="16" hidden="1" thickBot="1" x14ac:dyDescent="0.25">
      <c r="A3182" s="14">
        <v>2018</v>
      </c>
      <c r="B3182" s="15" t="s">
        <v>62</v>
      </c>
      <c r="C3182" s="16" t="s">
        <v>22</v>
      </c>
      <c r="D3182" s="16" t="str">
        <f>A3182&amp;"_"&amp;B3182&amp;"_"&amp;C3182</f>
        <v>2018_2018 Sample Plot # 07_Avi</v>
      </c>
      <c r="E3182" s="17">
        <v>2.1</v>
      </c>
      <c r="F3182" s="17">
        <f t="shared" si="4029"/>
        <v>0.73</v>
      </c>
      <c r="G3182" s="18">
        <v>73</v>
      </c>
      <c r="H3182" s="19">
        <f t="shared" si="4053"/>
        <v>1.1000000000000001</v>
      </c>
      <c r="I3182" s="20">
        <f t="shared" si="4030"/>
        <v>110</v>
      </c>
      <c r="J3182" s="20">
        <v>345.62</v>
      </c>
      <c r="K3182" s="19">
        <f t="shared" ref="K3182:K3186" si="4079">2.14*(LOG(H3182,10))+0.2</f>
        <v>0.28858034623860168</v>
      </c>
      <c r="L3182" s="19">
        <f t="shared" ref="L3182:L3186" si="4080">10^K3182</f>
        <v>1.9434812104687251</v>
      </c>
      <c r="M3182" s="19">
        <f t="shared" ref="M3182:M3186" si="4081">L3182*40/1000</f>
        <v>7.7739248418749005E-2</v>
      </c>
      <c r="N3182" s="19">
        <f t="shared" ref="N3182:N3186" si="4082">0.923*L3182</f>
        <v>1.7938331572626334</v>
      </c>
      <c r="O3182" s="19">
        <f t="shared" ref="O3182:O3186" si="4083">N3182*40/1000</f>
        <v>7.1753326290505334E-2</v>
      </c>
      <c r="P3182" s="19">
        <f t="shared" ref="P3182:P3190" si="4084">M3182+O3182</f>
        <v>0.14949257470925434</v>
      </c>
      <c r="Q3182" s="19">
        <f t="shared" ref="Q3182:Q3186" si="4085">L3182*0.48</f>
        <v>0.932870981024988</v>
      </c>
      <c r="R3182" s="19">
        <f t="shared" ref="R3182:R3190" si="4086">N3182*0.39</f>
        <v>0.69959493133242701</v>
      </c>
      <c r="S3182" s="19">
        <f t="shared" ref="S3182:S3190" si="4087">R3182+Q3182</f>
        <v>1.632465912357415</v>
      </c>
      <c r="T3182" s="19">
        <f t="shared" ref="T3182:T3186" si="4088">S3182*40/1000</f>
        <v>6.5298636494296597E-2</v>
      </c>
      <c r="U3182" s="21">
        <f t="shared" ref="U3182:U3186" si="4089">(L3182+N3182)</f>
        <v>3.7373143677313587</v>
      </c>
    </row>
    <row r="3183" spans="1:21" ht="16" hidden="1" thickBot="1" x14ac:dyDescent="0.25">
      <c r="A3183" s="14">
        <v>2018</v>
      </c>
      <c r="B3183" s="15" t="s">
        <v>62</v>
      </c>
      <c r="C3183" s="16" t="s">
        <v>22</v>
      </c>
      <c r="D3183" s="16" t="str">
        <f>A3183&amp;"_"&amp;B3183&amp;"_"&amp;C3183</f>
        <v>2018_2018 Sample Plot # 07_Avi</v>
      </c>
      <c r="E3183" s="17">
        <v>2.2999999999999998</v>
      </c>
      <c r="F3183" s="17">
        <f t="shared" si="4029"/>
        <v>0.56999999999999995</v>
      </c>
      <c r="G3183" s="18">
        <v>57</v>
      </c>
      <c r="H3183" s="19">
        <f t="shared" si="4053"/>
        <v>1.08</v>
      </c>
      <c r="I3183" s="20">
        <f t="shared" si="4030"/>
        <v>108.00000000000001</v>
      </c>
      <c r="J3183" s="20">
        <v>339.33600000000001</v>
      </c>
      <c r="K3183" s="19">
        <f t="shared" si="4079"/>
        <v>0.27152683674207245</v>
      </c>
      <c r="L3183" s="19">
        <f t="shared" si="4080"/>
        <v>1.8686451445262409</v>
      </c>
      <c r="M3183" s="19">
        <f t="shared" si="4081"/>
        <v>7.474580578104964E-2</v>
      </c>
      <c r="N3183" s="19">
        <f t="shared" si="4082"/>
        <v>1.7247594683977203</v>
      </c>
      <c r="O3183" s="19">
        <f t="shared" si="4083"/>
        <v>6.8990378735908825E-2</v>
      </c>
      <c r="P3183" s="19">
        <f t="shared" si="4084"/>
        <v>0.14373618451695847</v>
      </c>
      <c r="Q3183" s="19">
        <f t="shared" si="4085"/>
        <v>0.89694966937259557</v>
      </c>
      <c r="R3183" s="19">
        <f t="shared" si="4086"/>
        <v>0.6726561926751109</v>
      </c>
      <c r="S3183" s="19">
        <f t="shared" si="4087"/>
        <v>1.5696058620477065</v>
      </c>
      <c r="T3183" s="19">
        <f t="shared" si="4088"/>
        <v>6.2784234481908258E-2</v>
      </c>
      <c r="U3183" s="21">
        <f t="shared" si="4089"/>
        <v>3.593404612923961</v>
      </c>
    </row>
    <row r="3184" spans="1:21" ht="16" hidden="1" thickBot="1" x14ac:dyDescent="0.25">
      <c r="A3184" s="14">
        <v>2018</v>
      </c>
      <c r="B3184" s="15" t="s">
        <v>62</v>
      </c>
      <c r="C3184" s="16" t="s">
        <v>22</v>
      </c>
      <c r="D3184" s="16" t="str">
        <f>A3184&amp;"_"&amp;B3184&amp;"_"&amp;C3184</f>
        <v>2018_2018 Sample Plot # 07_Avi</v>
      </c>
      <c r="E3184" s="17">
        <v>1.4</v>
      </c>
      <c r="F3184" s="17">
        <f t="shared" si="4029"/>
        <v>0.54</v>
      </c>
      <c r="G3184" s="18">
        <v>54</v>
      </c>
      <c r="H3184" s="19">
        <f t="shared" si="4053"/>
        <v>0.83</v>
      </c>
      <c r="I3184" s="20">
        <f t="shared" si="4030"/>
        <v>83</v>
      </c>
      <c r="J3184" s="20">
        <v>260.786</v>
      </c>
      <c r="K3184" s="19">
        <f t="shared" si="4079"/>
        <v>2.6827117684798146E-2</v>
      </c>
      <c r="L3184" s="19">
        <f t="shared" si="4080"/>
        <v>1.0637194924742182</v>
      </c>
      <c r="M3184" s="19">
        <f t="shared" si="4081"/>
        <v>4.2548779698968732E-2</v>
      </c>
      <c r="N3184" s="19">
        <f t="shared" si="4082"/>
        <v>0.98181309155370344</v>
      </c>
      <c r="O3184" s="19">
        <f t="shared" si="4083"/>
        <v>3.9272523662148139E-2</v>
      </c>
      <c r="P3184" s="19">
        <f t="shared" si="4084"/>
        <v>8.1821303361116871E-2</v>
      </c>
      <c r="Q3184" s="19">
        <f t="shared" si="4085"/>
        <v>0.5105853563876247</v>
      </c>
      <c r="R3184" s="19">
        <f t="shared" si="4086"/>
        <v>0.38290710570594433</v>
      </c>
      <c r="S3184" s="19">
        <f t="shared" si="4087"/>
        <v>0.89349246209356903</v>
      </c>
      <c r="T3184" s="19">
        <f t="shared" si="4088"/>
        <v>3.5739698483742761E-2</v>
      </c>
      <c r="U3184" s="21">
        <f t="shared" si="4089"/>
        <v>2.0455325840279217</v>
      </c>
    </row>
    <row r="3185" spans="1:21" ht="16" hidden="1" thickBot="1" x14ac:dyDescent="0.25">
      <c r="A3185" s="14">
        <v>2018</v>
      </c>
      <c r="B3185" s="15" t="s">
        <v>62</v>
      </c>
      <c r="C3185" s="16" t="s">
        <v>22</v>
      </c>
      <c r="D3185" s="16" t="str">
        <f>A3185&amp;"_"&amp;B3185&amp;"_"&amp;C3185</f>
        <v>2018_2018 Sample Plot # 07_Avi</v>
      </c>
      <c r="E3185" s="17">
        <v>1.7</v>
      </c>
      <c r="F3185" s="17">
        <f t="shared" si="4029"/>
        <v>0.54</v>
      </c>
      <c r="G3185" s="18">
        <v>54</v>
      </c>
      <c r="H3185" s="19">
        <f t="shared" si="4053"/>
        <v>0.6</v>
      </c>
      <c r="I3185" s="20">
        <f t="shared" si="4030"/>
        <v>59.999999999999993</v>
      </c>
      <c r="J3185" s="20">
        <v>188.51999999999998</v>
      </c>
      <c r="K3185" s="19">
        <f t="shared" si="4079"/>
        <v>-0.27475632417900264</v>
      </c>
      <c r="L3185" s="19">
        <f t="shared" si="4080"/>
        <v>0.53118239874562168</v>
      </c>
      <c r="M3185" s="19">
        <f t="shared" si="4081"/>
        <v>2.1247295949824867E-2</v>
      </c>
      <c r="N3185" s="19">
        <f t="shared" si="4082"/>
        <v>0.49028135404220885</v>
      </c>
      <c r="O3185" s="19">
        <f t="shared" si="4083"/>
        <v>1.9611254161688355E-2</v>
      </c>
      <c r="P3185" s="19">
        <f t="shared" si="4084"/>
        <v>4.0858550111513223E-2</v>
      </c>
      <c r="Q3185" s="19">
        <f t="shared" si="4085"/>
        <v>0.2549675513978984</v>
      </c>
      <c r="R3185" s="19">
        <f t="shared" si="4086"/>
        <v>0.19120972807646147</v>
      </c>
      <c r="S3185" s="19">
        <f t="shared" si="4087"/>
        <v>0.44617727947435987</v>
      </c>
      <c r="T3185" s="19">
        <f t="shared" si="4088"/>
        <v>1.7847091178974397E-2</v>
      </c>
      <c r="U3185" s="21">
        <f t="shared" si="4089"/>
        <v>1.0214637527878305</v>
      </c>
    </row>
    <row r="3186" spans="1:21" ht="16" hidden="1" thickBot="1" x14ac:dyDescent="0.25">
      <c r="A3186" s="14">
        <v>2018</v>
      </c>
      <c r="B3186" s="15" t="s">
        <v>62</v>
      </c>
      <c r="C3186" s="16" t="s">
        <v>22</v>
      </c>
      <c r="D3186" s="16" t="str">
        <f>A3186&amp;"_"&amp;B3186&amp;"_"&amp;C3186</f>
        <v>2018_2018 Sample Plot # 07_Avi</v>
      </c>
      <c r="E3186" s="17">
        <v>4.3</v>
      </c>
      <c r="F3186" s="17">
        <f t="shared" si="4029"/>
        <v>0.45</v>
      </c>
      <c r="G3186" s="18">
        <v>45</v>
      </c>
      <c r="H3186" s="19">
        <f t="shared" si="4053"/>
        <v>0.65</v>
      </c>
      <c r="I3186" s="20">
        <f t="shared" si="4030"/>
        <v>65</v>
      </c>
      <c r="J3186" s="20">
        <v>204.23</v>
      </c>
      <c r="K3186" s="19">
        <f t="shared" si="4079"/>
        <v>-0.20036541678428904</v>
      </c>
      <c r="L3186" s="19">
        <f t="shared" si="4080"/>
        <v>0.63042667820956555</v>
      </c>
      <c r="M3186" s="19">
        <f t="shared" si="4081"/>
        <v>2.5217067128382623E-2</v>
      </c>
      <c r="N3186" s="19">
        <f t="shared" si="4082"/>
        <v>0.58188382398742899</v>
      </c>
      <c r="O3186" s="19">
        <f t="shared" si="4083"/>
        <v>2.3275352959497158E-2</v>
      </c>
      <c r="P3186" s="19">
        <f t="shared" si="4084"/>
        <v>4.8492420087879781E-2</v>
      </c>
      <c r="Q3186" s="19">
        <f t="shared" si="4085"/>
        <v>0.30260480554059144</v>
      </c>
      <c r="R3186" s="19">
        <f t="shared" si="4086"/>
        <v>0.22693469135509731</v>
      </c>
      <c r="S3186" s="19">
        <f t="shared" si="4087"/>
        <v>0.5295394968956888</v>
      </c>
      <c r="T3186" s="19">
        <f t="shared" si="4088"/>
        <v>2.1181579875827552E-2</v>
      </c>
      <c r="U3186" s="21">
        <f t="shared" si="4089"/>
        <v>1.2123105021969947</v>
      </c>
    </row>
    <row r="3187" spans="1:21" ht="16" hidden="1" thickBot="1" x14ac:dyDescent="0.25">
      <c r="A3187" s="14"/>
      <c r="B3187" s="15"/>
      <c r="C3187" s="16"/>
      <c r="D3187" s="16"/>
      <c r="E3187" s="17"/>
      <c r="F3187" s="17"/>
      <c r="G3187" s="18"/>
      <c r="H3187" s="19"/>
      <c r="I3187" s="20"/>
      <c r="J3187" s="20"/>
      <c r="K3187" s="19"/>
      <c r="L3187" s="19"/>
      <c r="M3187" s="19"/>
      <c r="N3187" s="19"/>
      <c r="O3187" s="19"/>
      <c r="P3187" s="19"/>
      <c r="Q3187" s="19"/>
      <c r="R3187" s="19"/>
      <c r="S3187" s="19"/>
      <c r="T3187" s="19"/>
      <c r="U3187" s="21"/>
    </row>
    <row r="3188" spans="1:21" ht="16" hidden="1" thickBot="1" x14ac:dyDescent="0.25">
      <c r="A3188" s="14"/>
      <c r="B3188" s="15"/>
      <c r="C3188" s="16"/>
      <c r="D3188" s="16"/>
      <c r="E3188" s="17"/>
      <c r="F3188" s="17"/>
      <c r="G3188" s="18"/>
      <c r="H3188" s="19"/>
      <c r="I3188" s="20"/>
      <c r="J3188" s="20"/>
      <c r="K3188" s="19"/>
      <c r="L3188" s="19"/>
      <c r="M3188" s="19"/>
      <c r="N3188" s="19"/>
      <c r="O3188" s="19"/>
      <c r="P3188" s="19"/>
      <c r="Q3188" s="19"/>
      <c r="R3188" s="19"/>
      <c r="S3188" s="19"/>
      <c r="T3188" s="19"/>
      <c r="U3188" s="21"/>
    </row>
    <row r="3189" spans="1:21" ht="16" hidden="1" thickBot="1" x14ac:dyDescent="0.25">
      <c r="A3189" s="14"/>
      <c r="B3189" s="15"/>
      <c r="C3189" s="16"/>
      <c r="D3189" s="16"/>
      <c r="E3189" s="17"/>
      <c r="F3189" s="17"/>
      <c r="G3189" s="18"/>
      <c r="H3189" s="19"/>
      <c r="I3189" s="20"/>
      <c r="J3189" s="20"/>
      <c r="K3189" s="19"/>
      <c r="L3189" s="19"/>
      <c r="M3189" s="19"/>
      <c r="N3189" s="19"/>
      <c r="O3189" s="19"/>
      <c r="P3189" s="19"/>
      <c r="Q3189" s="19"/>
      <c r="R3189" s="19"/>
      <c r="S3189" s="19"/>
      <c r="T3189" s="19"/>
      <c r="U3189" s="21"/>
    </row>
    <row r="3190" spans="1:21" ht="16" hidden="1" thickBot="1" x14ac:dyDescent="0.25">
      <c r="A3190" s="14">
        <v>2018</v>
      </c>
      <c r="B3190" s="15" t="s">
        <v>62</v>
      </c>
      <c r="C3190" s="16" t="s">
        <v>22</v>
      </c>
      <c r="D3190" s="16" t="str">
        <f>A3190&amp;"_"&amp;B3190&amp;"_"&amp;C3190</f>
        <v>2018_2018 Sample Plot # 07_Avi</v>
      </c>
      <c r="E3190" s="17">
        <v>1.9</v>
      </c>
      <c r="F3190" s="17">
        <f t="shared" si="4029"/>
        <v>0.88</v>
      </c>
      <c r="G3190" s="18">
        <v>88</v>
      </c>
      <c r="H3190" s="19">
        <f t="shared" si="4053"/>
        <v>1.18</v>
      </c>
      <c r="I3190" s="20">
        <f t="shared" si="4030"/>
        <v>118</v>
      </c>
      <c r="J3190" s="20">
        <v>370.75599999999997</v>
      </c>
      <c r="K3190" s="19">
        <f>2.14*(LOG(H3190,10))+0.2</f>
        <v>0.35382749563510829</v>
      </c>
      <c r="L3190" s="19">
        <f t="shared" ref="L3190" si="4090">10^K3190</f>
        <v>2.2585384870386274</v>
      </c>
      <c r="M3190" s="19">
        <f t="shared" si="4067"/>
        <v>9.0341539481545094E-2</v>
      </c>
      <c r="N3190" s="19">
        <f t="shared" ref="N3190" si="4091">0.923*L3190</f>
        <v>2.084631023536653</v>
      </c>
      <c r="O3190" s="19">
        <f t="shared" si="4069"/>
        <v>8.3385240941466127E-2</v>
      </c>
      <c r="P3190" s="19">
        <f t="shared" si="4084"/>
        <v>0.17372678042301121</v>
      </c>
      <c r="Q3190" s="19">
        <f t="shared" si="4071"/>
        <v>1.0840984737785411</v>
      </c>
      <c r="R3190" s="19">
        <f t="shared" si="4086"/>
        <v>0.81300609917929467</v>
      </c>
      <c r="S3190" s="19">
        <f t="shared" si="4087"/>
        <v>1.8971045729578357</v>
      </c>
      <c r="T3190" s="19">
        <f t="shared" si="4074"/>
        <v>7.5884182918313434E-2</v>
      </c>
      <c r="U3190" s="21">
        <f t="shared" si="4075"/>
        <v>4.3431695105752803</v>
      </c>
    </row>
    <row r="3191" spans="1:21" ht="16" hidden="1" thickBot="1" x14ac:dyDescent="0.25">
      <c r="A3191" s="14"/>
      <c r="B3191" s="15"/>
      <c r="C3191" s="16"/>
      <c r="D3191" s="16"/>
      <c r="E3191" s="17"/>
      <c r="F3191" s="17"/>
      <c r="G3191" s="18"/>
      <c r="H3191" s="19"/>
      <c r="I3191" s="20"/>
      <c r="J3191" s="20"/>
      <c r="K3191" s="19"/>
      <c r="L3191" s="19"/>
      <c r="M3191" s="19"/>
      <c r="N3191" s="19"/>
      <c r="O3191" s="19"/>
      <c r="P3191" s="19"/>
      <c r="Q3191" s="19"/>
      <c r="R3191" s="19"/>
      <c r="S3191" s="19"/>
      <c r="T3191" s="19"/>
      <c r="U3191" s="21"/>
    </row>
    <row r="3192" spans="1:21" ht="16" hidden="1" thickBot="1" x14ac:dyDescent="0.25">
      <c r="A3192" s="14">
        <v>2018</v>
      </c>
      <c r="B3192" s="15" t="s">
        <v>62</v>
      </c>
      <c r="C3192" s="16" t="s">
        <v>22</v>
      </c>
      <c r="D3192" s="16" t="str">
        <f>A3192&amp;"_"&amp;B3192&amp;"_"&amp;C3192</f>
        <v>2018_2018 Sample Plot # 07_Avi</v>
      </c>
      <c r="E3192" s="17">
        <v>1.7</v>
      </c>
      <c r="F3192" s="17">
        <f t="shared" si="4029"/>
        <v>0.7</v>
      </c>
      <c r="G3192" s="18">
        <v>70</v>
      </c>
      <c r="H3192" s="19">
        <f t="shared" si="4053"/>
        <v>1.25</v>
      </c>
      <c r="I3192" s="20">
        <f t="shared" si="4030"/>
        <v>125</v>
      </c>
      <c r="J3192" s="20">
        <v>392.75</v>
      </c>
      <c r="K3192" s="19">
        <f t="shared" ref="K3192:K3194" si="4092">2.14*(LOG(H3192,10))+0.2</f>
        <v>0.40738742783724075</v>
      </c>
      <c r="L3192" s="19">
        <f t="shared" ref="L3192:L3194" si="4093">10^K3192</f>
        <v>2.554979546682298</v>
      </c>
      <c r="M3192" s="19">
        <f t="shared" ref="M3192:M3194" si="4094">L3192*40/1000</f>
        <v>0.10219918186729192</v>
      </c>
      <c r="N3192" s="19">
        <f t="shared" ref="N3192:N3194" si="4095">0.923*L3192</f>
        <v>2.358246121587761</v>
      </c>
      <c r="O3192" s="19">
        <f t="shared" ref="O3192:O3194" si="4096">N3192*40/1000</f>
        <v>9.432984486351044E-2</v>
      </c>
      <c r="P3192" s="19">
        <f t="shared" ref="P3192:P3194" si="4097">M3192+O3192</f>
        <v>0.19652902673080236</v>
      </c>
      <c r="Q3192" s="19">
        <f t="shared" ref="Q3192:Q3194" si="4098">L3192*0.48</f>
        <v>1.226390182407503</v>
      </c>
      <c r="R3192" s="19">
        <f t="shared" ref="R3192:R3194" si="4099">N3192*0.39</f>
        <v>0.91971598741922689</v>
      </c>
      <c r="S3192" s="19">
        <f t="shared" ref="S3192:S3194" si="4100">R3192+Q3192</f>
        <v>2.1461061698267301</v>
      </c>
      <c r="T3192" s="19">
        <f t="shared" ref="T3192:T3194" si="4101">S3192*40/1000</f>
        <v>8.5844246793069207E-2</v>
      </c>
      <c r="U3192" s="21">
        <f t="shared" ref="U3192:U3194" si="4102">(L3192+N3192)</f>
        <v>4.9132256682700586</v>
      </c>
    </row>
    <row r="3193" spans="1:21" ht="16" hidden="1" thickBot="1" x14ac:dyDescent="0.25">
      <c r="A3193" s="14">
        <v>2018</v>
      </c>
      <c r="B3193" s="15" t="s">
        <v>62</v>
      </c>
      <c r="C3193" s="16" t="s">
        <v>22</v>
      </c>
      <c r="D3193" s="16" t="str">
        <f>A3193&amp;"_"&amp;B3193&amp;"_"&amp;C3193</f>
        <v>2018_2018 Sample Plot # 07_Avi</v>
      </c>
      <c r="E3193" s="17">
        <v>1.6</v>
      </c>
      <c r="F3193" s="17">
        <f t="shared" si="4029"/>
        <v>1.2</v>
      </c>
      <c r="G3193" s="18">
        <v>120</v>
      </c>
      <c r="H3193" s="19">
        <f t="shared" si="4053"/>
        <v>1.45</v>
      </c>
      <c r="I3193" s="20">
        <f t="shared" si="4030"/>
        <v>145</v>
      </c>
      <c r="J3193" s="20">
        <v>455.59</v>
      </c>
      <c r="K3193" s="19">
        <f t="shared" si="4092"/>
        <v>0.54532752478284618</v>
      </c>
      <c r="L3193" s="19">
        <f t="shared" si="4093"/>
        <v>3.5101649453973018</v>
      </c>
      <c r="M3193" s="19">
        <f t="shared" si="4094"/>
        <v>0.14040659781589207</v>
      </c>
      <c r="N3193" s="19">
        <f t="shared" si="4095"/>
        <v>3.2398822446017097</v>
      </c>
      <c r="O3193" s="19">
        <f t="shared" si="4096"/>
        <v>0.1295952897840684</v>
      </c>
      <c r="P3193" s="19">
        <f t="shared" si="4097"/>
        <v>0.27000188759996047</v>
      </c>
      <c r="Q3193" s="19">
        <f t="shared" si="4098"/>
        <v>1.6848791737907047</v>
      </c>
      <c r="R3193" s="19">
        <f t="shared" si="4099"/>
        <v>1.2635540753946668</v>
      </c>
      <c r="S3193" s="19">
        <f t="shared" si="4100"/>
        <v>2.9484332491853715</v>
      </c>
      <c r="T3193" s="19">
        <f t="shared" si="4101"/>
        <v>0.11793732996741485</v>
      </c>
      <c r="U3193" s="21">
        <f t="shared" si="4102"/>
        <v>6.7500471899990115</v>
      </c>
    </row>
    <row r="3194" spans="1:21" ht="16" hidden="1" thickBot="1" x14ac:dyDescent="0.25">
      <c r="A3194" s="14">
        <v>2018</v>
      </c>
      <c r="B3194" s="15" t="s">
        <v>62</v>
      </c>
      <c r="C3194" s="16" t="s">
        <v>22</v>
      </c>
      <c r="D3194" s="16" t="str">
        <f>A3194&amp;"_"&amp;B3194&amp;"_"&amp;C3194</f>
        <v>2018_2018 Sample Plot # 07_Avi</v>
      </c>
      <c r="E3194" s="17">
        <v>1.8</v>
      </c>
      <c r="F3194" s="17">
        <f t="shared" si="4029"/>
        <v>0.65</v>
      </c>
      <c r="G3194" s="18">
        <v>65</v>
      </c>
      <c r="H3194" s="19">
        <f t="shared" si="4053"/>
        <v>1.25</v>
      </c>
      <c r="I3194" s="20">
        <f t="shared" si="4030"/>
        <v>125</v>
      </c>
      <c r="J3194" s="20">
        <v>392.75</v>
      </c>
      <c r="K3194" s="19">
        <f t="shared" si="4092"/>
        <v>0.40738742783724075</v>
      </c>
      <c r="L3194" s="19">
        <f t="shared" si="4093"/>
        <v>2.554979546682298</v>
      </c>
      <c r="M3194" s="19">
        <f t="shared" si="4094"/>
        <v>0.10219918186729192</v>
      </c>
      <c r="N3194" s="19">
        <f t="shared" si="4095"/>
        <v>2.358246121587761</v>
      </c>
      <c r="O3194" s="19">
        <f t="shared" si="4096"/>
        <v>9.432984486351044E-2</v>
      </c>
      <c r="P3194" s="19">
        <f t="shared" si="4097"/>
        <v>0.19652902673080236</v>
      </c>
      <c r="Q3194" s="19">
        <f t="shared" si="4098"/>
        <v>1.226390182407503</v>
      </c>
      <c r="R3194" s="19">
        <f t="shared" si="4099"/>
        <v>0.91971598741922689</v>
      </c>
      <c r="S3194" s="19">
        <f t="shared" si="4100"/>
        <v>2.1461061698267301</v>
      </c>
      <c r="T3194" s="19">
        <f t="shared" si="4101"/>
        <v>8.5844246793069207E-2</v>
      </c>
      <c r="U3194" s="21">
        <f t="shared" si="4102"/>
        <v>4.9132256682700586</v>
      </c>
    </row>
    <row r="3195" spans="1:21" ht="16" hidden="1" thickBot="1" x14ac:dyDescent="0.25">
      <c r="A3195" s="14"/>
      <c r="B3195" s="15"/>
      <c r="C3195" s="16"/>
      <c r="D3195" s="16"/>
      <c r="E3195" s="17"/>
      <c r="F3195" s="17"/>
      <c r="G3195" s="18"/>
      <c r="H3195" s="19"/>
      <c r="I3195" s="20"/>
      <c r="J3195" s="20"/>
      <c r="K3195" s="19"/>
      <c r="L3195" s="19"/>
      <c r="M3195" s="19"/>
      <c r="N3195" s="19"/>
      <c r="O3195" s="19"/>
      <c r="P3195" s="19"/>
      <c r="Q3195" s="19"/>
      <c r="R3195" s="19"/>
      <c r="S3195" s="19"/>
      <c r="T3195" s="19"/>
      <c r="U3195" s="21"/>
    </row>
    <row r="3196" spans="1:21" ht="16" hidden="1" thickBot="1" x14ac:dyDescent="0.25">
      <c r="A3196" s="14">
        <v>2018</v>
      </c>
      <c r="B3196" s="15" t="s">
        <v>62</v>
      </c>
      <c r="C3196" s="16" t="s">
        <v>22</v>
      </c>
      <c r="D3196" s="16" t="str">
        <f>A3196&amp;"_"&amp;B3196&amp;"_"&amp;C3196</f>
        <v>2018_2018 Sample Plot # 07_Avi</v>
      </c>
      <c r="E3196" s="17">
        <v>2.7</v>
      </c>
      <c r="F3196" s="17">
        <f t="shared" si="4029"/>
        <v>0.65</v>
      </c>
      <c r="G3196" s="18">
        <v>65</v>
      </c>
      <c r="H3196" s="19">
        <f t="shared" si="4053"/>
        <v>0.95</v>
      </c>
      <c r="I3196" s="20">
        <f t="shared" si="4030"/>
        <v>95</v>
      </c>
      <c r="J3196" s="20">
        <v>298.49</v>
      </c>
      <c r="K3196" s="19">
        <f t="shared" ref="K3196:K3198" si="4103">2.14*(LOG(H3196,10))+0.2</f>
        <v>0.15232851531813418</v>
      </c>
      <c r="L3196" s="19">
        <f t="shared" ref="L3196:L3198" si="4104">10^K3196</f>
        <v>1.42013135180945</v>
      </c>
      <c r="M3196" s="19">
        <f t="shared" ref="M3196:M3198" si="4105">L3196*40/1000</f>
        <v>5.6805254072378006E-2</v>
      </c>
      <c r="N3196" s="19">
        <f t="shared" ref="N3196:N3198" si="4106">0.923*L3196</f>
        <v>1.3107812377201224</v>
      </c>
      <c r="O3196" s="19">
        <f t="shared" ref="O3196:O3259" si="4107">N3196*40/1000</f>
        <v>5.2431249508804893E-2</v>
      </c>
      <c r="P3196" s="19">
        <f t="shared" ref="P3196:P3259" si="4108">M3196+O3196</f>
        <v>0.10923650358118289</v>
      </c>
      <c r="Q3196" s="19">
        <f t="shared" ref="Q3196:Q3198" si="4109">L3196*0.48</f>
        <v>0.68166304886853601</v>
      </c>
      <c r="R3196" s="19">
        <f t="shared" ref="R3196:R3259" si="4110">N3196*0.39</f>
        <v>0.51120468271084774</v>
      </c>
      <c r="S3196" s="19">
        <f t="shared" ref="S3196:S3259" si="4111">R3196+Q3196</f>
        <v>1.1928677315793839</v>
      </c>
      <c r="T3196" s="19">
        <f t="shared" ref="T3196:T3259" si="4112">S3196*40/1000</f>
        <v>4.7714709263175351E-2</v>
      </c>
      <c r="U3196" s="21">
        <f t="shared" ref="U3196:U3198" si="4113">(L3196+N3196)</f>
        <v>2.7309125895295727</v>
      </c>
    </row>
    <row r="3197" spans="1:21" ht="16" hidden="1" thickBot="1" x14ac:dyDescent="0.25">
      <c r="A3197" s="14">
        <v>2018</v>
      </c>
      <c r="B3197" s="15" t="s">
        <v>62</v>
      </c>
      <c r="C3197" s="16" t="s">
        <v>22</v>
      </c>
      <c r="D3197" s="16" t="str">
        <f>A3197&amp;"_"&amp;B3197&amp;"_"&amp;C3197</f>
        <v>2018_2018 Sample Plot # 07_Avi</v>
      </c>
      <c r="E3197" s="17">
        <v>1.6</v>
      </c>
      <c r="F3197" s="17">
        <f t="shared" si="4029"/>
        <v>0.6</v>
      </c>
      <c r="G3197" s="18">
        <v>60</v>
      </c>
      <c r="H3197" s="19">
        <f t="shared" si="4053"/>
        <v>0.77</v>
      </c>
      <c r="I3197" s="20">
        <f t="shared" si="4030"/>
        <v>77</v>
      </c>
      <c r="J3197" s="20">
        <v>241.934</v>
      </c>
      <c r="K3197" s="19">
        <f t="shared" si="4103"/>
        <v>-4.2909848130888772E-2</v>
      </c>
      <c r="L3197" s="19">
        <f t="shared" si="4104"/>
        <v>0.90592063451544957</v>
      </c>
      <c r="M3197" s="19">
        <f t="shared" si="4105"/>
        <v>3.6236825380617989E-2</v>
      </c>
      <c r="N3197" s="19">
        <f t="shared" si="4106"/>
        <v>0.83616474565776</v>
      </c>
      <c r="O3197" s="19">
        <f t="shared" si="4107"/>
        <v>3.3446589826310401E-2</v>
      </c>
      <c r="P3197" s="19">
        <f t="shared" si="4108"/>
        <v>6.968341520692839E-2</v>
      </c>
      <c r="Q3197" s="19">
        <f t="shared" si="4109"/>
        <v>0.43484190456741578</v>
      </c>
      <c r="R3197" s="19">
        <f t="shared" si="4110"/>
        <v>0.32610425080652639</v>
      </c>
      <c r="S3197" s="19">
        <f t="shared" si="4111"/>
        <v>0.76094615537394217</v>
      </c>
      <c r="T3197" s="19">
        <f t="shared" si="4112"/>
        <v>3.0437846214957688E-2</v>
      </c>
      <c r="U3197" s="21">
        <f t="shared" si="4113"/>
        <v>1.7420853801732097</v>
      </c>
    </row>
    <row r="3198" spans="1:21" ht="16" hidden="1" thickBot="1" x14ac:dyDescent="0.25">
      <c r="A3198" s="14">
        <v>2018</v>
      </c>
      <c r="B3198" s="15" t="s">
        <v>62</v>
      </c>
      <c r="C3198" s="16" t="s">
        <v>22</v>
      </c>
      <c r="D3198" s="16" t="str">
        <f>A3198&amp;"_"&amp;B3198&amp;"_"&amp;C3198</f>
        <v>2018_2018 Sample Plot # 07_Avi</v>
      </c>
      <c r="E3198" s="17">
        <v>1.1000000000000001</v>
      </c>
      <c r="F3198" s="17">
        <f t="shared" si="4029"/>
        <v>0.64</v>
      </c>
      <c r="G3198" s="18">
        <v>64</v>
      </c>
      <c r="H3198" s="19">
        <f t="shared" si="4053"/>
        <v>0.97</v>
      </c>
      <c r="I3198" s="20">
        <f t="shared" si="4030"/>
        <v>97</v>
      </c>
      <c r="J3198" s="20">
        <v>304.774</v>
      </c>
      <c r="K3198" s="19">
        <f t="shared" si="4103"/>
        <v>0.17169151132976396</v>
      </c>
      <c r="L3198" s="19">
        <f t="shared" si="4104"/>
        <v>1.4848805251618</v>
      </c>
      <c r="M3198" s="19">
        <f t="shared" si="4105"/>
        <v>5.9395221006472002E-2</v>
      </c>
      <c r="N3198" s="19">
        <f t="shared" si="4106"/>
        <v>1.3705447247243414</v>
      </c>
      <c r="O3198" s="19">
        <f t="shared" si="4107"/>
        <v>5.4821788988973656E-2</v>
      </c>
      <c r="P3198" s="19">
        <f t="shared" si="4108"/>
        <v>0.11421700999544565</v>
      </c>
      <c r="Q3198" s="19">
        <f t="shared" si="4109"/>
        <v>0.71274265207766396</v>
      </c>
      <c r="R3198" s="19">
        <f t="shared" si="4110"/>
        <v>0.5345124426424932</v>
      </c>
      <c r="S3198" s="19">
        <f t="shared" si="4111"/>
        <v>1.2472550947201571</v>
      </c>
      <c r="T3198" s="19">
        <f t="shared" si="4112"/>
        <v>4.9890203788806285E-2</v>
      </c>
      <c r="U3198" s="21">
        <f t="shared" si="4113"/>
        <v>2.8554252498861414</v>
      </c>
    </row>
    <row r="3199" spans="1:21" ht="16" hidden="1" thickBot="1" x14ac:dyDescent="0.25">
      <c r="A3199" s="14"/>
      <c r="B3199" s="15"/>
      <c r="C3199" s="16"/>
      <c r="D3199" s="16"/>
      <c r="E3199" s="17"/>
      <c r="F3199" s="17"/>
      <c r="G3199" s="18"/>
      <c r="H3199" s="19"/>
      <c r="I3199" s="20"/>
      <c r="J3199" s="20"/>
      <c r="K3199" s="19"/>
      <c r="L3199" s="19"/>
      <c r="M3199" s="19"/>
      <c r="N3199" s="19"/>
      <c r="O3199" s="19"/>
      <c r="P3199" s="19"/>
      <c r="Q3199" s="19"/>
      <c r="R3199" s="19"/>
      <c r="S3199" s="19"/>
      <c r="T3199" s="19"/>
      <c r="U3199" s="21"/>
    </row>
    <row r="3200" spans="1:21" ht="16" hidden="1" thickBot="1" x14ac:dyDescent="0.25">
      <c r="A3200" s="14"/>
      <c r="B3200" s="15"/>
      <c r="C3200" s="16"/>
      <c r="D3200" s="16"/>
      <c r="E3200" s="17"/>
      <c r="F3200" s="17"/>
      <c r="G3200" s="18"/>
      <c r="H3200" s="19"/>
      <c r="I3200" s="20"/>
      <c r="J3200" s="20"/>
      <c r="K3200" s="19"/>
      <c r="L3200" s="19"/>
      <c r="M3200" s="19"/>
      <c r="N3200" s="19"/>
      <c r="O3200" s="19"/>
      <c r="P3200" s="19"/>
      <c r="Q3200" s="19"/>
      <c r="R3200" s="19"/>
      <c r="S3200" s="19"/>
      <c r="T3200" s="19"/>
      <c r="U3200" s="21"/>
    </row>
    <row r="3201" spans="1:21" ht="16" hidden="1" thickBot="1" x14ac:dyDescent="0.25">
      <c r="A3201" s="14">
        <v>2018</v>
      </c>
      <c r="B3201" s="15" t="s">
        <v>62</v>
      </c>
      <c r="C3201" s="16" t="s">
        <v>22</v>
      </c>
      <c r="D3201" s="16" t="str">
        <f>A3201&amp;"_"&amp;B3201&amp;"_"&amp;C3201</f>
        <v>2018_2018 Sample Plot # 07_Avi</v>
      </c>
      <c r="E3201" s="17">
        <v>2.2999999999999998</v>
      </c>
      <c r="F3201" s="17">
        <f t="shared" si="4029"/>
        <v>0.93</v>
      </c>
      <c r="G3201" s="18">
        <v>93</v>
      </c>
      <c r="H3201" s="19">
        <f t="shared" si="4053"/>
        <v>1.35</v>
      </c>
      <c r="I3201" s="20">
        <f t="shared" si="4030"/>
        <v>135</v>
      </c>
      <c r="J3201" s="20">
        <v>424.16999999999996</v>
      </c>
      <c r="K3201" s="19">
        <f>2.14*(LOG(H3201,10))+0.2</f>
        <v>0.47891426457931313</v>
      </c>
      <c r="L3201" s="19">
        <f t="shared" ref="L3201" si="4114">10^K3201</f>
        <v>3.0124112760291726</v>
      </c>
      <c r="M3201" s="19">
        <f t="shared" si="4067"/>
        <v>0.12049645104116691</v>
      </c>
      <c r="N3201" s="19">
        <f t="shared" ref="N3201" si="4115">0.923*L3201</f>
        <v>2.7804556077749263</v>
      </c>
      <c r="O3201" s="19">
        <f t="shared" si="4107"/>
        <v>0.11121822431099704</v>
      </c>
      <c r="P3201" s="19">
        <f t="shared" si="4108"/>
        <v>0.23171467535216395</v>
      </c>
      <c r="Q3201" s="19">
        <f t="shared" si="4071"/>
        <v>1.4459574124940029</v>
      </c>
      <c r="R3201" s="19">
        <f t="shared" si="4110"/>
        <v>1.0843776870322213</v>
      </c>
      <c r="S3201" s="19">
        <f t="shared" si="4111"/>
        <v>2.5303350995262242</v>
      </c>
      <c r="T3201" s="19">
        <f t="shared" si="4112"/>
        <v>0.10121340398104897</v>
      </c>
      <c r="U3201" s="21">
        <f t="shared" si="4075"/>
        <v>5.7928668838040984</v>
      </c>
    </row>
    <row r="3202" spans="1:21" ht="16" hidden="1" thickBot="1" x14ac:dyDescent="0.25">
      <c r="A3202" s="14"/>
      <c r="B3202" s="15"/>
      <c r="C3202" s="16"/>
      <c r="D3202" s="16"/>
      <c r="E3202" s="17"/>
      <c r="F3202" s="17"/>
      <c r="G3202" s="18"/>
      <c r="H3202" s="19"/>
      <c r="I3202" s="20"/>
      <c r="J3202" s="20"/>
      <c r="K3202" s="19"/>
      <c r="L3202" s="19"/>
      <c r="M3202" s="19"/>
      <c r="N3202" s="19"/>
      <c r="O3202" s="19"/>
      <c r="P3202" s="19"/>
      <c r="Q3202" s="19"/>
      <c r="R3202" s="19"/>
      <c r="S3202" s="19"/>
      <c r="T3202" s="19"/>
      <c r="U3202" s="21"/>
    </row>
    <row r="3203" spans="1:21" ht="16" hidden="1" thickBot="1" x14ac:dyDescent="0.25">
      <c r="A3203" s="14"/>
      <c r="B3203" s="15"/>
      <c r="C3203" s="16"/>
      <c r="D3203" s="16"/>
      <c r="E3203" s="17"/>
      <c r="F3203" s="17"/>
      <c r="G3203" s="18"/>
      <c r="H3203" s="19"/>
      <c r="I3203" s="20"/>
      <c r="J3203" s="20"/>
      <c r="K3203" s="19"/>
      <c r="L3203" s="19"/>
      <c r="M3203" s="19"/>
      <c r="N3203" s="19"/>
      <c r="O3203" s="19"/>
      <c r="P3203" s="19"/>
      <c r="Q3203" s="19"/>
      <c r="R3203" s="19"/>
      <c r="S3203" s="19"/>
      <c r="T3203" s="19"/>
      <c r="U3203" s="21"/>
    </row>
    <row r="3204" spans="1:21" ht="16" hidden="1" thickBot="1" x14ac:dyDescent="0.25">
      <c r="A3204" s="23"/>
      <c r="B3204" s="24"/>
      <c r="C3204" s="25"/>
      <c r="D3204" s="25"/>
      <c r="E3204" s="26"/>
      <c r="F3204" s="26"/>
      <c r="G3204" s="27"/>
      <c r="H3204" s="28"/>
      <c r="I3204" s="29"/>
      <c r="J3204" s="29"/>
      <c r="K3204" s="28"/>
      <c r="L3204" s="28"/>
      <c r="M3204" s="28"/>
      <c r="N3204" s="28"/>
      <c r="O3204" s="28"/>
      <c r="P3204" s="28"/>
      <c r="Q3204" s="28"/>
      <c r="R3204" s="28"/>
      <c r="S3204" s="28"/>
      <c r="T3204" s="28"/>
      <c r="U3204" s="30"/>
    </row>
    <row r="3205" spans="1:21" ht="16" hidden="1" thickBot="1" x14ac:dyDescent="0.25">
      <c r="A3205" s="6"/>
      <c r="B3205" s="7"/>
      <c r="C3205" s="8"/>
      <c r="D3205" s="8"/>
      <c r="E3205" s="9"/>
      <c r="F3205" s="9"/>
      <c r="G3205" s="10"/>
      <c r="H3205" s="11"/>
      <c r="I3205" s="12"/>
      <c r="J3205" s="12"/>
      <c r="K3205" s="11"/>
      <c r="L3205" s="11"/>
      <c r="M3205" s="11"/>
      <c r="N3205" s="11"/>
      <c r="O3205" s="11"/>
      <c r="P3205" s="11"/>
      <c r="Q3205" s="11"/>
      <c r="R3205" s="11"/>
      <c r="S3205" s="11"/>
      <c r="T3205" s="11"/>
      <c r="U3205" s="13"/>
    </row>
    <row r="3206" spans="1:21" ht="16" hidden="1" thickBot="1" x14ac:dyDescent="0.25">
      <c r="A3206" s="14"/>
      <c r="B3206" s="15"/>
      <c r="C3206" s="16"/>
      <c r="D3206" s="16"/>
      <c r="E3206" s="17"/>
      <c r="F3206" s="17"/>
      <c r="G3206" s="18"/>
      <c r="H3206" s="19"/>
      <c r="I3206" s="20"/>
      <c r="J3206" s="20"/>
      <c r="K3206" s="36"/>
      <c r="L3206" s="19"/>
      <c r="M3206" s="19"/>
      <c r="N3206" s="19"/>
      <c r="O3206" s="19"/>
      <c r="P3206" s="19"/>
      <c r="Q3206" s="19"/>
      <c r="R3206" s="19"/>
      <c r="S3206" s="19"/>
      <c r="T3206" s="19"/>
      <c r="U3206" s="21"/>
    </row>
    <row r="3207" spans="1:21" ht="16" hidden="1" thickBot="1" x14ac:dyDescent="0.25">
      <c r="A3207" s="14"/>
      <c r="B3207" s="15"/>
      <c r="C3207" s="16"/>
      <c r="D3207" s="16"/>
      <c r="E3207" s="17"/>
      <c r="F3207" s="17"/>
      <c r="G3207" s="18"/>
      <c r="H3207" s="19"/>
      <c r="I3207" s="20"/>
      <c r="J3207" s="20"/>
      <c r="K3207" s="36"/>
      <c r="L3207" s="19"/>
      <c r="M3207" s="19"/>
      <c r="N3207" s="19"/>
      <c r="O3207" s="19"/>
      <c r="P3207" s="19"/>
      <c r="Q3207" s="19"/>
      <c r="R3207" s="19"/>
      <c r="S3207" s="19"/>
      <c r="T3207" s="19"/>
      <c r="U3207" s="21"/>
    </row>
    <row r="3208" spans="1:21" ht="16" hidden="1" thickBot="1" x14ac:dyDescent="0.25">
      <c r="A3208" s="14"/>
      <c r="B3208" s="15"/>
      <c r="C3208" s="16"/>
      <c r="D3208" s="16"/>
      <c r="E3208" s="17"/>
      <c r="F3208" s="17"/>
      <c r="G3208" s="18"/>
      <c r="H3208" s="19"/>
      <c r="I3208" s="20"/>
      <c r="J3208" s="20"/>
      <c r="K3208" s="36"/>
      <c r="L3208" s="19"/>
      <c r="M3208" s="19"/>
      <c r="N3208" s="19"/>
      <c r="O3208" s="19"/>
      <c r="P3208" s="19"/>
      <c r="Q3208" s="19"/>
      <c r="R3208" s="19"/>
      <c r="S3208" s="19"/>
      <c r="T3208" s="19"/>
      <c r="U3208" s="21"/>
    </row>
    <row r="3209" spans="1:21" ht="16" hidden="1" thickBot="1" x14ac:dyDescent="0.25">
      <c r="A3209" s="14"/>
      <c r="B3209" s="15"/>
      <c r="C3209" s="16"/>
      <c r="D3209" s="16"/>
      <c r="E3209" s="17"/>
      <c r="F3209" s="17"/>
      <c r="G3209" s="18"/>
      <c r="H3209" s="19"/>
      <c r="I3209" s="20"/>
      <c r="J3209" s="20"/>
      <c r="K3209" s="36"/>
      <c r="L3209" s="19"/>
      <c r="M3209" s="19"/>
      <c r="N3209" s="19"/>
      <c r="O3209" s="19"/>
      <c r="P3209" s="19"/>
      <c r="Q3209" s="19"/>
      <c r="R3209" s="19"/>
      <c r="S3209" s="19"/>
      <c r="T3209" s="19"/>
      <c r="U3209" s="21"/>
    </row>
    <row r="3210" spans="1:21" ht="16" hidden="1" thickBot="1" x14ac:dyDescent="0.25">
      <c r="A3210" s="14"/>
      <c r="B3210" s="15"/>
      <c r="C3210" s="16"/>
      <c r="D3210" s="16"/>
      <c r="E3210" s="17"/>
      <c r="F3210" s="17"/>
      <c r="G3210" s="18"/>
      <c r="H3210" s="19"/>
      <c r="I3210" s="20"/>
      <c r="J3210" s="20"/>
      <c r="K3210" s="36"/>
      <c r="L3210" s="19"/>
      <c r="M3210" s="19"/>
      <c r="N3210" s="19"/>
      <c r="O3210" s="19"/>
      <c r="P3210" s="19"/>
      <c r="Q3210" s="19"/>
      <c r="R3210" s="19"/>
      <c r="S3210" s="19"/>
      <c r="T3210" s="19"/>
      <c r="U3210" s="21"/>
    </row>
    <row r="3211" spans="1:21" ht="16" hidden="1" thickBot="1" x14ac:dyDescent="0.25">
      <c r="A3211" s="14"/>
      <c r="B3211" s="15"/>
      <c r="C3211" s="16"/>
      <c r="D3211" s="16"/>
      <c r="E3211" s="17"/>
      <c r="F3211" s="17"/>
      <c r="G3211" s="18"/>
      <c r="H3211" s="19"/>
      <c r="I3211" s="20"/>
      <c r="J3211" s="20"/>
      <c r="K3211" s="36"/>
      <c r="L3211" s="19"/>
      <c r="M3211" s="19"/>
      <c r="N3211" s="19"/>
      <c r="O3211" s="19"/>
      <c r="P3211" s="19"/>
      <c r="Q3211" s="19"/>
      <c r="R3211" s="19"/>
      <c r="S3211" s="19"/>
      <c r="T3211" s="19"/>
      <c r="U3211" s="21"/>
    </row>
    <row r="3212" spans="1:21" ht="16" hidden="1" thickBot="1" x14ac:dyDescent="0.25">
      <c r="A3212" s="14"/>
      <c r="B3212" s="15"/>
      <c r="C3212" s="16"/>
      <c r="D3212" s="16"/>
      <c r="E3212" s="17"/>
      <c r="F3212" s="17"/>
      <c r="G3212" s="18"/>
      <c r="H3212" s="19"/>
      <c r="I3212" s="20"/>
      <c r="J3212" s="20"/>
      <c r="K3212" s="36"/>
      <c r="L3212" s="19"/>
      <c r="M3212" s="19"/>
      <c r="N3212" s="19"/>
      <c r="O3212" s="19"/>
      <c r="P3212" s="19"/>
      <c r="Q3212" s="19"/>
      <c r="R3212" s="19"/>
      <c r="S3212" s="19"/>
      <c r="T3212" s="19"/>
      <c r="U3212" s="21"/>
    </row>
    <row r="3213" spans="1:21" ht="16" hidden="1" thickBot="1" x14ac:dyDescent="0.25">
      <c r="A3213" s="14"/>
      <c r="B3213" s="15"/>
      <c r="C3213" s="16"/>
      <c r="D3213" s="16"/>
      <c r="E3213" s="17"/>
      <c r="F3213" s="17"/>
      <c r="G3213" s="18"/>
      <c r="H3213" s="19"/>
      <c r="I3213" s="20"/>
      <c r="J3213" s="20"/>
      <c r="K3213" s="36"/>
      <c r="L3213" s="19"/>
      <c r="M3213" s="19"/>
      <c r="N3213" s="19"/>
      <c r="O3213" s="19"/>
      <c r="P3213" s="19"/>
      <c r="Q3213" s="19"/>
      <c r="R3213" s="19"/>
      <c r="S3213" s="19"/>
      <c r="T3213" s="19"/>
      <c r="U3213" s="21"/>
    </row>
    <row r="3214" spans="1:21" ht="16" hidden="1" thickBot="1" x14ac:dyDescent="0.25">
      <c r="A3214" s="14"/>
      <c r="B3214" s="15"/>
      <c r="C3214" s="16"/>
      <c r="D3214" s="16"/>
      <c r="E3214" s="17"/>
      <c r="F3214" s="17"/>
      <c r="G3214" s="18"/>
      <c r="H3214" s="19"/>
      <c r="I3214" s="20"/>
      <c r="J3214" s="20"/>
      <c r="K3214" s="36"/>
      <c r="L3214" s="19"/>
      <c r="M3214" s="19"/>
      <c r="N3214" s="19"/>
      <c r="O3214" s="19"/>
      <c r="P3214" s="19"/>
      <c r="Q3214" s="19"/>
      <c r="R3214" s="19"/>
      <c r="S3214" s="19"/>
      <c r="T3214" s="19"/>
      <c r="U3214" s="21"/>
    </row>
    <row r="3215" spans="1:21" ht="16" hidden="1" thickBot="1" x14ac:dyDescent="0.25">
      <c r="A3215" s="14"/>
      <c r="B3215" s="15"/>
      <c r="C3215" s="16"/>
      <c r="D3215" s="16"/>
      <c r="E3215" s="17"/>
      <c r="F3215" s="17"/>
      <c r="G3215" s="18"/>
      <c r="H3215" s="19"/>
      <c r="I3215" s="20"/>
      <c r="J3215" s="20"/>
      <c r="K3215" s="36"/>
      <c r="L3215" s="19"/>
      <c r="M3215" s="19"/>
      <c r="N3215" s="19"/>
      <c r="O3215" s="19"/>
      <c r="P3215" s="19"/>
      <c r="Q3215" s="19"/>
      <c r="R3215" s="19"/>
      <c r="S3215" s="19"/>
      <c r="T3215" s="19"/>
      <c r="U3215" s="21"/>
    </row>
    <row r="3216" spans="1:21" ht="16" hidden="1" thickBot="1" x14ac:dyDescent="0.25">
      <c r="A3216" s="14"/>
      <c r="B3216" s="15"/>
      <c r="C3216" s="16"/>
      <c r="D3216" s="16"/>
      <c r="E3216" s="17"/>
      <c r="F3216" s="17"/>
      <c r="G3216" s="18"/>
      <c r="H3216" s="19"/>
      <c r="I3216" s="20"/>
      <c r="J3216" s="20"/>
      <c r="K3216" s="19"/>
      <c r="L3216" s="19"/>
      <c r="M3216" s="19"/>
      <c r="N3216" s="19"/>
      <c r="O3216" s="19"/>
      <c r="P3216" s="19"/>
      <c r="Q3216" s="19"/>
      <c r="R3216" s="19"/>
      <c r="S3216" s="19"/>
      <c r="T3216" s="19"/>
      <c r="U3216" s="21"/>
    </row>
    <row r="3217" spans="1:21" ht="16" hidden="1" thickBot="1" x14ac:dyDescent="0.25">
      <c r="A3217" s="14"/>
      <c r="B3217" s="15"/>
      <c r="C3217" s="16"/>
      <c r="D3217" s="16"/>
      <c r="E3217" s="17"/>
      <c r="F3217" s="17"/>
      <c r="G3217" s="18"/>
      <c r="H3217" s="19"/>
      <c r="I3217" s="20"/>
      <c r="J3217" s="20"/>
      <c r="K3217" s="19"/>
      <c r="L3217" s="19"/>
      <c r="M3217" s="19"/>
      <c r="N3217" s="19"/>
      <c r="O3217" s="19"/>
      <c r="P3217" s="19"/>
      <c r="Q3217" s="19"/>
      <c r="R3217" s="19"/>
      <c r="S3217" s="19"/>
      <c r="T3217" s="19"/>
      <c r="U3217" s="21"/>
    </row>
    <row r="3218" spans="1:21" ht="16" hidden="1" thickBot="1" x14ac:dyDescent="0.25">
      <c r="A3218" s="14"/>
      <c r="B3218" s="15"/>
      <c r="C3218" s="16"/>
      <c r="D3218" s="16"/>
      <c r="E3218" s="17"/>
      <c r="F3218" s="17"/>
      <c r="G3218" s="18"/>
      <c r="H3218" s="19"/>
      <c r="I3218" s="20"/>
      <c r="J3218" s="20"/>
      <c r="K3218" s="19"/>
      <c r="L3218" s="19"/>
      <c r="M3218" s="19"/>
      <c r="N3218" s="19"/>
      <c r="O3218" s="19"/>
      <c r="P3218" s="19"/>
      <c r="Q3218" s="19"/>
      <c r="R3218" s="19"/>
      <c r="S3218" s="19"/>
      <c r="T3218" s="19"/>
      <c r="U3218" s="21"/>
    </row>
    <row r="3219" spans="1:21" ht="16" hidden="1" thickBot="1" x14ac:dyDescent="0.25">
      <c r="A3219" s="14"/>
      <c r="B3219" s="15"/>
      <c r="C3219" s="16"/>
      <c r="D3219" s="16"/>
      <c r="E3219" s="17"/>
      <c r="F3219" s="17"/>
      <c r="G3219" s="18"/>
      <c r="H3219" s="19"/>
      <c r="I3219" s="20"/>
      <c r="J3219" s="20"/>
      <c r="K3219" s="19"/>
      <c r="L3219" s="19"/>
      <c r="M3219" s="19"/>
      <c r="N3219" s="19"/>
      <c r="O3219" s="19"/>
      <c r="P3219" s="19"/>
      <c r="Q3219" s="19"/>
      <c r="R3219" s="19"/>
      <c r="S3219" s="19"/>
      <c r="T3219" s="19"/>
      <c r="U3219" s="21"/>
    </row>
    <row r="3220" spans="1:21" ht="16" hidden="1" thickBot="1" x14ac:dyDescent="0.25">
      <c r="A3220" s="14"/>
      <c r="B3220" s="15"/>
      <c r="C3220" s="16"/>
      <c r="D3220" s="16"/>
      <c r="E3220" s="17"/>
      <c r="F3220" s="17"/>
      <c r="G3220" s="18"/>
      <c r="H3220" s="19"/>
      <c r="I3220" s="20"/>
      <c r="J3220" s="20"/>
      <c r="K3220" s="19"/>
      <c r="L3220" s="19"/>
      <c r="M3220" s="19"/>
      <c r="N3220" s="19"/>
      <c r="O3220" s="19"/>
      <c r="P3220" s="19"/>
      <c r="Q3220" s="19"/>
      <c r="R3220" s="19"/>
      <c r="S3220" s="19"/>
      <c r="T3220" s="19"/>
      <c r="U3220" s="21"/>
    </row>
    <row r="3221" spans="1:21" ht="16" hidden="1" thickBot="1" x14ac:dyDescent="0.25">
      <c r="A3221" s="14"/>
      <c r="B3221" s="15"/>
      <c r="C3221" s="16"/>
      <c r="D3221" s="16"/>
      <c r="E3221" s="17"/>
      <c r="F3221" s="17"/>
      <c r="G3221" s="18"/>
      <c r="H3221" s="19"/>
      <c r="I3221" s="20"/>
      <c r="J3221" s="20"/>
      <c r="K3221" s="19"/>
      <c r="L3221" s="19"/>
      <c r="M3221" s="19"/>
      <c r="N3221" s="19"/>
      <c r="O3221" s="19"/>
      <c r="P3221" s="19"/>
      <c r="Q3221" s="19"/>
      <c r="R3221" s="19"/>
      <c r="S3221" s="19"/>
      <c r="T3221" s="19"/>
      <c r="U3221" s="21"/>
    </row>
    <row r="3222" spans="1:21" ht="16" hidden="1" thickBot="1" x14ac:dyDescent="0.25">
      <c r="A3222" s="14"/>
      <c r="B3222" s="15"/>
      <c r="C3222" s="16"/>
      <c r="D3222" s="16"/>
      <c r="E3222" s="17"/>
      <c r="F3222" s="17"/>
      <c r="G3222" s="18"/>
      <c r="H3222" s="19"/>
      <c r="I3222" s="20"/>
      <c r="J3222" s="20"/>
      <c r="K3222" s="19"/>
      <c r="L3222" s="19"/>
      <c r="M3222" s="19"/>
      <c r="N3222" s="19"/>
      <c r="O3222" s="19"/>
      <c r="P3222" s="19"/>
      <c r="Q3222" s="19"/>
      <c r="R3222" s="19"/>
      <c r="S3222" s="19"/>
      <c r="T3222" s="19"/>
      <c r="U3222" s="21"/>
    </row>
    <row r="3223" spans="1:21" ht="16" hidden="1" thickBot="1" x14ac:dyDescent="0.25">
      <c r="A3223" s="14"/>
      <c r="B3223" s="15"/>
      <c r="C3223" s="16"/>
      <c r="D3223" s="16"/>
      <c r="E3223" s="17"/>
      <c r="F3223" s="17"/>
      <c r="G3223" s="18"/>
      <c r="H3223" s="19"/>
      <c r="I3223" s="20"/>
      <c r="J3223" s="20"/>
      <c r="K3223" s="19"/>
      <c r="L3223" s="19"/>
      <c r="M3223" s="19"/>
      <c r="N3223" s="19"/>
      <c r="O3223" s="19"/>
      <c r="P3223" s="19"/>
      <c r="Q3223" s="19"/>
      <c r="R3223" s="19"/>
      <c r="S3223" s="19"/>
      <c r="T3223" s="19"/>
      <c r="U3223" s="21"/>
    </row>
    <row r="3224" spans="1:21" ht="16" hidden="1" thickBot="1" x14ac:dyDescent="0.25">
      <c r="A3224" s="14"/>
      <c r="B3224" s="15"/>
      <c r="C3224" s="16"/>
      <c r="D3224" s="16"/>
      <c r="E3224" s="17"/>
      <c r="F3224" s="17"/>
      <c r="G3224" s="18"/>
      <c r="H3224" s="19"/>
      <c r="I3224" s="20"/>
      <c r="J3224" s="20"/>
      <c r="K3224" s="19"/>
      <c r="L3224" s="19"/>
      <c r="M3224" s="19"/>
      <c r="N3224" s="19"/>
      <c r="O3224" s="19"/>
      <c r="P3224" s="19"/>
      <c r="Q3224" s="19"/>
      <c r="R3224" s="19"/>
      <c r="S3224" s="19"/>
      <c r="T3224" s="19"/>
      <c r="U3224" s="21"/>
    </row>
    <row r="3225" spans="1:21" ht="16" hidden="1" thickBot="1" x14ac:dyDescent="0.25">
      <c r="A3225" s="14"/>
      <c r="B3225" s="15"/>
      <c r="C3225" s="16"/>
      <c r="D3225" s="16"/>
      <c r="E3225" s="17"/>
      <c r="F3225" s="17"/>
      <c r="G3225" s="18"/>
      <c r="H3225" s="19"/>
      <c r="I3225" s="20"/>
      <c r="J3225" s="20"/>
      <c r="K3225" s="19"/>
      <c r="L3225" s="19"/>
      <c r="M3225" s="19"/>
      <c r="N3225" s="19"/>
      <c r="O3225" s="19"/>
      <c r="P3225" s="19"/>
      <c r="Q3225" s="19"/>
      <c r="R3225" s="19"/>
      <c r="S3225" s="19"/>
      <c r="T3225" s="19"/>
      <c r="U3225" s="21"/>
    </row>
    <row r="3226" spans="1:21" ht="16" hidden="1" thickBot="1" x14ac:dyDescent="0.25">
      <c r="A3226" s="14"/>
      <c r="B3226" s="15"/>
      <c r="C3226" s="16"/>
      <c r="D3226" s="16"/>
      <c r="E3226" s="17"/>
      <c r="F3226" s="17"/>
      <c r="G3226" s="18"/>
      <c r="H3226" s="19"/>
      <c r="I3226" s="20"/>
      <c r="J3226" s="20"/>
      <c r="K3226" s="19"/>
      <c r="L3226" s="19"/>
      <c r="M3226" s="19"/>
      <c r="N3226" s="19"/>
      <c r="O3226" s="19"/>
      <c r="P3226" s="19"/>
      <c r="Q3226" s="19"/>
      <c r="R3226" s="19"/>
      <c r="S3226" s="19"/>
      <c r="T3226" s="19"/>
      <c r="U3226" s="21"/>
    </row>
    <row r="3227" spans="1:21" ht="16" hidden="1" thickBot="1" x14ac:dyDescent="0.25">
      <c r="A3227" s="14"/>
      <c r="B3227" s="15"/>
      <c r="C3227" s="16"/>
      <c r="D3227" s="16"/>
      <c r="E3227" s="17"/>
      <c r="F3227" s="17"/>
      <c r="G3227" s="18"/>
      <c r="H3227" s="19"/>
      <c r="I3227" s="20"/>
      <c r="J3227" s="20"/>
      <c r="K3227" s="19"/>
      <c r="L3227" s="19"/>
      <c r="M3227" s="19"/>
      <c r="N3227" s="19"/>
      <c r="O3227" s="19"/>
      <c r="P3227" s="19"/>
      <c r="Q3227" s="19"/>
      <c r="R3227" s="19"/>
      <c r="S3227" s="19"/>
      <c r="T3227" s="19"/>
      <c r="U3227" s="21"/>
    </row>
    <row r="3228" spans="1:21" ht="16" hidden="1" thickBot="1" x14ac:dyDescent="0.25">
      <c r="A3228" s="14"/>
      <c r="B3228" s="15"/>
      <c r="C3228" s="16"/>
      <c r="D3228" s="16"/>
      <c r="E3228" s="17"/>
      <c r="F3228" s="17"/>
      <c r="G3228" s="18"/>
      <c r="H3228" s="19"/>
      <c r="I3228" s="20"/>
      <c r="J3228" s="20"/>
      <c r="K3228" s="19"/>
      <c r="L3228" s="19"/>
      <c r="M3228" s="19"/>
      <c r="N3228" s="19"/>
      <c r="O3228" s="19"/>
      <c r="P3228" s="19"/>
      <c r="Q3228" s="19"/>
      <c r="R3228" s="19"/>
      <c r="S3228" s="19"/>
      <c r="T3228" s="19"/>
      <c r="U3228" s="21"/>
    </row>
    <row r="3229" spans="1:21" ht="16" hidden="1" thickBot="1" x14ac:dyDescent="0.25">
      <c r="A3229" s="14"/>
      <c r="B3229" s="15"/>
      <c r="C3229" s="16"/>
      <c r="D3229" s="16"/>
      <c r="E3229" s="17"/>
      <c r="F3229" s="17"/>
      <c r="G3229" s="18"/>
      <c r="H3229" s="19"/>
      <c r="I3229" s="20"/>
      <c r="J3229" s="20"/>
      <c r="K3229" s="19"/>
      <c r="L3229" s="19"/>
      <c r="M3229" s="19"/>
      <c r="N3229" s="19"/>
      <c r="O3229" s="19"/>
      <c r="P3229" s="19"/>
      <c r="Q3229" s="19"/>
      <c r="R3229" s="19"/>
      <c r="S3229" s="19"/>
      <c r="T3229" s="19"/>
      <c r="U3229" s="21"/>
    </row>
    <row r="3230" spans="1:21" ht="16" hidden="1" thickBot="1" x14ac:dyDescent="0.25">
      <c r="A3230" s="14"/>
      <c r="B3230" s="15"/>
      <c r="C3230" s="16"/>
      <c r="D3230" s="16"/>
      <c r="E3230" s="17"/>
      <c r="F3230" s="17"/>
      <c r="G3230" s="18"/>
      <c r="H3230" s="19"/>
      <c r="I3230" s="20"/>
      <c r="J3230" s="20"/>
      <c r="K3230" s="19"/>
      <c r="L3230" s="19"/>
      <c r="M3230" s="19"/>
      <c r="N3230" s="19"/>
      <c r="O3230" s="19"/>
      <c r="P3230" s="19"/>
      <c r="Q3230" s="19"/>
      <c r="R3230" s="19"/>
      <c r="S3230" s="19"/>
      <c r="T3230" s="19"/>
      <c r="U3230" s="21"/>
    </row>
    <row r="3231" spans="1:21" ht="16" hidden="1" thickBot="1" x14ac:dyDescent="0.25">
      <c r="A3231" s="14"/>
      <c r="B3231" s="15"/>
      <c r="C3231" s="16"/>
      <c r="D3231" s="16"/>
      <c r="E3231" s="17"/>
      <c r="F3231" s="17"/>
      <c r="G3231" s="18"/>
      <c r="H3231" s="19"/>
      <c r="I3231" s="20"/>
      <c r="J3231" s="20"/>
      <c r="K3231" s="19"/>
      <c r="L3231" s="19"/>
      <c r="M3231" s="19"/>
      <c r="N3231" s="19"/>
      <c r="O3231" s="19"/>
      <c r="P3231" s="19"/>
      <c r="Q3231" s="19"/>
      <c r="R3231" s="19"/>
      <c r="S3231" s="19"/>
      <c r="T3231" s="19"/>
      <c r="U3231" s="21"/>
    </row>
    <row r="3232" spans="1:21" ht="16" hidden="1" thickBot="1" x14ac:dyDescent="0.25">
      <c r="A3232" s="14"/>
      <c r="B3232" s="15"/>
      <c r="C3232" s="16"/>
      <c r="D3232" s="16"/>
      <c r="E3232" s="17"/>
      <c r="F3232" s="17"/>
      <c r="G3232" s="18"/>
      <c r="H3232" s="19"/>
      <c r="I3232" s="20"/>
      <c r="J3232" s="20"/>
      <c r="K3232" s="19"/>
      <c r="L3232" s="19"/>
      <c r="M3232" s="19"/>
      <c r="N3232" s="19"/>
      <c r="O3232" s="19"/>
      <c r="P3232" s="19"/>
      <c r="Q3232" s="19"/>
      <c r="R3232" s="19"/>
      <c r="S3232" s="19"/>
      <c r="T3232" s="19"/>
      <c r="U3232" s="21"/>
    </row>
    <row r="3233" spans="1:21" ht="16" hidden="1" thickBot="1" x14ac:dyDescent="0.25">
      <c r="A3233" s="14"/>
      <c r="B3233" s="15"/>
      <c r="C3233" s="16"/>
      <c r="D3233" s="16"/>
      <c r="E3233" s="17"/>
      <c r="F3233" s="17"/>
      <c r="G3233" s="18"/>
      <c r="H3233" s="19"/>
      <c r="I3233" s="20"/>
      <c r="J3233" s="20"/>
      <c r="K3233" s="19"/>
      <c r="L3233" s="19"/>
      <c r="M3233" s="19"/>
      <c r="N3233" s="19"/>
      <c r="O3233" s="19"/>
      <c r="P3233" s="19"/>
      <c r="Q3233" s="19"/>
      <c r="R3233" s="19"/>
      <c r="S3233" s="19"/>
      <c r="T3233" s="19"/>
      <c r="U3233" s="21"/>
    </row>
    <row r="3234" spans="1:21" ht="16" hidden="1" thickBot="1" x14ac:dyDescent="0.25">
      <c r="A3234" s="14"/>
      <c r="B3234" s="15"/>
      <c r="C3234" s="16"/>
      <c r="D3234" s="16"/>
      <c r="E3234" s="17"/>
      <c r="F3234" s="17"/>
      <c r="G3234" s="18"/>
      <c r="H3234" s="19"/>
      <c r="I3234" s="20"/>
      <c r="J3234" s="20"/>
      <c r="K3234" s="19"/>
      <c r="L3234" s="19"/>
      <c r="M3234" s="19"/>
      <c r="N3234" s="19"/>
      <c r="O3234" s="19"/>
      <c r="P3234" s="19"/>
      <c r="Q3234" s="19"/>
      <c r="R3234" s="19"/>
      <c r="S3234" s="19"/>
      <c r="T3234" s="19"/>
      <c r="U3234" s="21"/>
    </row>
    <row r="3235" spans="1:21" ht="16" hidden="1" thickBot="1" x14ac:dyDescent="0.25">
      <c r="A3235" s="14"/>
      <c r="B3235" s="15"/>
      <c r="C3235" s="16"/>
      <c r="D3235" s="16"/>
      <c r="E3235" s="17"/>
      <c r="F3235" s="17"/>
      <c r="G3235" s="18"/>
      <c r="H3235" s="19"/>
      <c r="I3235" s="20"/>
      <c r="J3235" s="20"/>
      <c r="K3235" s="19"/>
      <c r="L3235" s="19"/>
      <c r="M3235" s="19"/>
      <c r="N3235" s="19"/>
      <c r="O3235" s="19"/>
      <c r="P3235" s="19"/>
      <c r="Q3235" s="19"/>
      <c r="R3235" s="19"/>
      <c r="S3235" s="19"/>
      <c r="T3235" s="19"/>
      <c r="U3235" s="21"/>
    </row>
    <row r="3236" spans="1:21" ht="16" hidden="1" thickBot="1" x14ac:dyDescent="0.25">
      <c r="A3236" s="14"/>
      <c r="B3236" s="15"/>
      <c r="C3236" s="16"/>
      <c r="D3236" s="16"/>
      <c r="E3236" s="17"/>
      <c r="F3236" s="17"/>
      <c r="G3236" s="18"/>
      <c r="H3236" s="19"/>
      <c r="I3236" s="20"/>
      <c r="J3236" s="20"/>
      <c r="K3236" s="19"/>
      <c r="L3236" s="19"/>
      <c r="M3236" s="19"/>
      <c r="N3236" s="19"/>
      <c r="O3236" s="19"/>
      <c r="P3236" s="19"/>
      <c r="Q3236" s="19"/>
      <c r="R3236" s="19"/>
      <c r="S3236" s="19"/>
      <c r="T3236" s="19"/>
      <c r="U3236" s="21"/>
    </row>
    <row r="3237" spans="1:21" ht="16" hidden="1" thickBot="1" x14ac:dyDescent="0.25">
      <c r="A3237" s="14"/>
      <c r="B3237" s="15"/>
      <c r="C3237" s="16"/>
      <c r="D3237" s="16"/>
      <c r="E3237" s="17"/>
      <c r="F3237" s="17"/>
      <c r="G3237" s="18"/>
      <c r="H3237" s="19"/>
      <c r="I3237" s="20"/>
      <c r="J3237" s="20"/>
      <c r="K3237" s="19"/>
      <c r="L3237" s="19"/>
      <c r="M3237" s="19"/>
      <c r="N3237" s="19"/>
      <c r="O3237" s="19"/>
      <c r="P3237" s="19"/>
      <c r="Q3237" s="19"/>
      <c r="R3237" s="19"/>
      <c r="S3237" s="19"/>
      <c r="T3237" s="19"/>
      <c r="U3237" s="21"/>
    </row>
    <row r="3238" spans="1:21" ht="16" hidden="1" thickBot="1" x14ac:dyDescent="0.25">
      <c r="A3238" s="14"/>
      <c r="B3238" s="15"/>
      <c r="C3238" s="16"/>
      <c r="D3238" s="16"/>
      <c r="E3238" s="17"/>
      <c r="F3238" s="17"/>
      <c r="G3238" s="18"/>
      <c r="H3238" s="19"/>
      <c r="I3238" s="20"/>
      <c r="J3238" s="20"/>
      <c r="K3238" s="19"/>
      <c r="L3238" s="19"/>
      <c r="M3238" s="19"/>
      <c r="N3238" s="19"/>
      <c r="O3238" s="19"/>
      <c r="P3238" s="19"/>
      <c r="Q3238" s="19"/>
      <c r="R3238" s="19"/>
      <c r="S3238" s="19"/>
      <c r="T3238" s="19"/>
      <c r="U3238" s="21"/>
    </row>
    <row r="3239" spans="1:21" ht="16" hidden="1" thickBot="1" x14ac:dyDescent="0.25">
      <c r="A3239" s="14"/>
      <c r="B3239" s="15"/>
      <c r="C3239" s="16"/>
      <c r="D3239" s="16"/>
      <c r="E3239" s="17"/>
      <c r="F3239" s="17"/>
      <c r="G3239" s="18"/>
      <c r="H3239" s="19"/>
      <c r="I3239" s="20"/>
      <c r="J3239" s="20"/>
      <c r="K3239" s="19"/>
      <c r="L3239" s="19"/>
      <c r="M3239" s="19"/>
      <c r="N3239" s="19"/>
      <c r="O3239" s="19"/>
      <c r="P3239" s="19"/>
      <c r="Q3239" s="19"/>
      <c r="R3239" s="19"/>
      <c r="S3239" s="19"/>
      <c r="T3239" s="19"/>
      <c r="U3239" s="21"/>
    </row>
    <row r="3240" spans="1:21" ht="16" hidden="1" thickBot="1" x14ac:dyDescent="0.25">
      <c r="A3240" s="14"/>
      <c r="B3240" s="15"/>
      <c r="C3240" s="16"/>
      <c r="D3240" s="16"/>
      <c r="E3240" s="17"/>
      <c r="F3240" s="17"/>
      <c r="G3240" s="18"/>
      <c r="H3240" s="19"/>
      <c r="I3240" s="20"/>
      <c r="J3240" s="20"/>
      <c r="K3240" s="19"/>
      <c r="L3240" s="19"/>
      <c r="M3240" s="19"/>
      <c r="N3240" s="19"/>
      <c r="O3240" s="19"/>
      <c r="P3240" s="19"/>
      <c r="Q3240" s="19"/>
      <c r="R3240" s="19"/>
      <c r="S3240" s="19"/>
      <c r="T3240" s="19"/>
      <c r="U3240" s="21"/>
    </row>
    <row r="3241" spans="1:21" ht="16" hidden="1" thickBot="1" x14ac:dyDescent="0.25">
      <c r="A3241" s="14"/>
      <c r="B3241" s="15"/>
      <c r="C3241" s="16"/>
      <c r="D3241" s="16"/>
      <c r="E3241" s="17"/>
      <c r="F3241" s="17"/>
      <c r="G3241" s="18"/>
      <c r="H3241" s="19"/>
      <c r="I3241" s="20"/>
      <c r="J3241" s="20"/>
      <c r="K3241" s="19"/>
      <c r="L3241" s="19"/>
      <c r="M3241" s="19"/>
      <c r="N3241" s="19"/>
      <c r="O3241" s="19"/>
      <c r="P3241" s="19"/>
      <c r="Q3241" s="19"/>
      <c r="R3241" s="19"/>
      <c r="S3241" s="19"/>
      <c r="T3241" s="19"/>
      <c r="U3241" s="21"/>
    </row>
    <row r="3242" spans="1:21" ht="16" hidden="1" thickBot="1" x14ac:dyDescent="0.25">
      <c r="A3242" s="14"/>
      <c r="B3242" s="15"/>
      <c r="C3242" s="16"/>
      <c r="D3242" s="16"/>
      <c r="E3242" s="17"/>
      <c r="F3242" s="17"/>
      <c r="G3242" s="18"/>
      <c r="H3242" s="19"/>
      <c r="I3242" s="20"/>
      <c r="J3242" s="20"/>
      <c r="K3242" s="19"/>
      <c r="L3242" s="19"/>
      <c r="M3242" s="19"/>
      <c r="N3242" s="19"/>
      <c r="O3242" s="19"/>
      <c r="P3242" s="19"/>
      <c r="Q3242" s="19"/>
      <c r="R3242" s="19"/>
      <c r="S3242" s="19"/>
      <c r="T3242" s="19"/>
      <c r="U3242" s="21"/>
    </row>
    <row r="3243" spans="1:21" ht="16" hidden="1" thickBot="1" x14ac:dyDescent="0.25">
      <c r="A3243" s="14"/>
      <c r="B3243" s="15"/>
      <c r="C3243" s="16"/>
      <c r="D3243" s="16"/>
      <c r="E3243" s="17"/>
      <c r="F3243" s="17"/>
      <c r="G3243" s="18"/>
      <c r="H3243" s="19"/>
      <c r="I3243" s="20"/>
      <c r="J3243" s="20"/>
      <c r="K3243" s="19"/>
      <c r="L3243" s="19"/>
      <c r="M3243" s="19"/>
      <c r="N3243" s="19"/>
      <c r="O3243" s="19"/>
      <c r="P3243" s="19"/>
      <c r="Q3243" s="19"/>
      <c r="R3243" s="19"/>
      <c r="S3243" s="19"/>
      <c r="T3243" s="19"/>
      <c r="U3243" s="21"/>
    </row>
    <row r="3244" spans="1:21" ht="16" hidden="1" thickBot="1" x14ac:dyDescent="0.25">
      <c r="A3244" s="14"/>
      <c r="B3244" s="15"/>
      <c r="C3244" s="16"/>
      <c r="D3244" s="16"/>
      <c r="E3244" s="17"/>
      <c r="F3244" s="17"/>
      <c r="G3244" s="18"/>
      <c r="H3244" s="19"/>
      <c r="I3244" s="20"/>
      <c r="J3244" s="20"/>
      <c r="K3244" s="19"/>
      <c r="L3244" s="19"/>
      <c r="M3244" s="19"/>
      <c r="N3244" s="19"/>
      <c r="O3244" s="19"/>
      <c r="P3244" s="19"/>
      <c r="Q3244" s="19"/>
      <c r="R3244" s="19"/>
      <c r="S3244" s="19"/>
      <c r="T3244" s="19"/>
      <c r="U3244" s="21"/>
    </row>
    <row r="3245" spans="1:21" ht="16" hidden="1" thickBot="1" x14ac:dyDescent="0.25">
      <c r="A3245" s="14"/>
      <c r="B3245" s="15"/>
      <c r="C3245" s="16"/>
      <c r="D3245" s="16"/>
      <c r="E3245" s="17"/>
      <c r="F3245" s="17"/>
      <c r="G3245" s="18"/>
      <c r="H3245" s="19"/>
      <c r="I3245" s="20"/>
      <c r="J3245" s="20"/>
      <c r="K3245" s="19"/>
      <c r="L3245" s="19"/>
      <c r="M3245" s="19"/>
      <c r="N3245" s="19"/>
      <c r="O3245" s="19"/>
      <c r="P3245" s="19"/>
      <c r="Q3245" s="19"/>
      <c r="R3245" s="19"/>
      <c r="S3245" s="19"/>
      <c r="T3245" s="19"/>
      <c r="U3245" s="21"/>
    </row>
    <row r="3246" spans="1:21" ht="16" hidden="1" thickBot="1" x14ac:dyDescent="0.25">
      <c r="A3246" s="14"/>
      <c r="B3246" s="15"/>
      <c r="C3246" s="16"/>
      <c r="D3246" s="16"/>
      <c r="E3246" s="17"/>
      <c r="F3246" s="17"/>
      <c r="G3246" s="18"/>
      <c r="H3246" s="19"/>
      <c r="I3246" s="20"/>
      <c r="J3246" s="20"/>
      <c r="K3246" s="19"/>
      <c r="L3246" s="19"/>
      <c r="M3246" s="19"/>
      <c r="N3246" s="19"/>
      <c r="O3246" s="19"/>
      <c r="P3246" s="19"/>
      <c r="Q3246" s="19"/>
      <c r="R3246" s="19"/>
      <c r="S3246" s="19"/>
      <c r="T3246" s="19"/>
      <c r="U3246" s="21"/>
    </row>
    <row r="3247" spans="1:21" ht="16" hidden="1" thickBot="1" x14ac:dyDescent="0.25">
      <c r="A3247" s="14"/>
      <c r="B3247" s="15"/>
      <c r="C3247" s="16"/>
      <c r="D3247" s="16"/>
      <c r="E3247" s="17"/>
      <c r="F3247" s="17"/>
      <c r="G3247" s="18"/>
      <c r="H3247" s="19"/>
      <c r="I3247" s="20"/>
      <c r="J3247" s="20"/>
      <c r="K3247" s="19"/>
      <c r="L3247" s="19"/>
      <c r="M3247" s="19"/>
      <c r="N3247" s="19"/>
      <c r="O3247" s="19"/>
      <c r="P3247" s="19"/>
      <c r="Q3247" s="19"/>
      <c r="R3247" s="19"/>
      <c r="S3247" s="19"/>
      <c r="T3247" s="19"/>
      <c r="U3247" s="21"/>
    </row>
    <row r="3248" spans="1:21" ht="16" hidden="1" thickBot="1" x14ac:dyDescent="0.25">
      <c r="A3248" s="14"/>
      <c r="B3248" s="15"/>
      <c r="C3248" s="16"/>
      <c r="D3248" s="16"/>
      <c r="E3248" s="17"/>
      <c r="F3248" s="17"/>
      <c r="G3248" s="18"/>
      <c r="H3248" s="19"/>
      <c r="I3248" s="20"/>
      <c r="J3248" s="20"/>
      <c r="K3248" s="19"/>
      <c r="L3248" s="19"/>
      <c r="M3248" s="19"/>
      <c r="N3248" s="19"/>
      <c r="O3248" s="19"/>
      <c r="P3248" s="19"/>
      <c r="Q3248" s="19"/>
      <c r="R3248" s="19"/>
      <c r="S3248" s="19"/>
      <c r="T3248" s="19"/>
      <c r="U3248" s="21"/>
    </row>
    <row r="3249" spans="1:21" ht="16" hidden="1" thickBot="1" x14ac:dyDescent="0.25">
      <c r="A3249" s="14"/>
      <c r="B3249" s="15"/>
      <c r="C3249" s="16"/>
      <c r="D3249" s="16"/>
      <c r="E3249" s="17"/>
      <c r="F3249" s="17"/>
      <c r="G3249" s="18"/>
      <c r="H3249" s="19"/>
      <c r="I3249" s="20"/>
      <c r="J3249" s="20"/>
      <c r="K3249" s="19"/>
      <c r="L3249" s="19"/>
      <c r="M3249" s="19"/>
      <c r="N3249" s="19"/>
      <c r="O3249" s="19"/>
      <c r="P3249" s="19"/>
      <c r="Q3249" s="19"/>
      <c r="R3249" s="19"/>
      <c r="S3249" s="19"/>
      <c r="T3249" s="19"/>
      <c r="U3249" s="21"/>
    </row>
    <row r="3250" spans="1:21" ht="16" hidden="1" thickBot="1" x14ac:dyDescent="0.25">
      <c r="A3250" s="14"/>
      <c r="B3250" s="15"/>
      <c r="C3250" s="16"/>
      <c r="D3250" s="16"/>
      <c r="E3250" s="17"/>
      <c r="F3250" s="17"/>
      <c r="G3250" s="18"/>
      <c r="H3250" s="19"/>
      <c r="I3250" s="20"/>
      <c r="J3250" s="20"/>
      <c r="K3250" s="19"/>
      <c r="L3250" s="19"/>
      <c r="M3250" s="19"/>
      <c r="N3250" s="19"/>
      <c r="O3250" s="19"/>
      <c r="P3250" s="19"/>
      <c r="Q3250" s="19"/>
      <c r="R3250" s="19"/>
      <c r="S3250" s="19"/>
      <c r="T3250" s="19"/>
      <c r="U3250" s="21"/>
    </row>
    <row r="3251" spans="1:21" ht="16" hidden="1" thickBot="1" x14ac:dyDescent="0.25">
      <c r="A3251" s="14"/>
      <c r="B3251" s="15"/>
      <c r="C3251" s="16"/>
      <c r="D3251" s="16"/>
      <c r="E3251" s="17"/>
      <c r="F3251" s="17"/>
      <c r="G3251" s="18"/>
      <c r="H3251" s="19"/>
      <c r="I3251" s="20"/>
      <c r="J3251" s="20"/>
      <c r="K3251" s="19"/>
      <c r="L3251" s="19"/>
      <c r="M3251" s="19"/>
      <c r="N3251" s="19"/>
      <c r="O3251" s="19"/>
      <c r="P3251" s="19"/>
      <c r="Q3251" s="19"/>
      <c r="R3251" s="19"/>
      <c r="S3251" s="19"/>
      <c r="T3251" s="19"/>
      <c r="U3251" s="21"/>
    </row>
    <row r="3252" spans="1:21" ht="16" hidden="1" thickBot="1" x14ac:dyDescent="0.25">
      <c r="A3252" s="14"/>
      <c r="B3252" s="15"/>
      <c r="C3252" s="16"/>
      <c r="D3252" s="16"/>
      <c r="E3252" s="17"/>
      <c r="F3252" s="17"/>
      <c r="G3252" s="18"/>
      <c r="H3252" s="19"/>
      <c r="I3252" s="20"/>
      <c r="J3252" s="20"/>
      <c r="K3252" s="19"/>
      <c r="L3252" s="19"/>
      <c r="M3252" s="19"/>
      <c r="N3252" s="19"/>
      <c r="O3252" s="19"/>
      <c r="P3252" s="19"/>
      <c r="Q3252" s="19"/>
      <c r="R3252" s="19"/>
      <c r="S3252" s="19"/>
      <c r="T3252" s="19"/>
      <c r="U3252" s="21"/>
    </row>
    <row r="3253" spans="1:21" ht="16" hidden="1" thickBot="1" x14ac:dyDescent="0.25">
      <c r="A3253" s="14"/>
      <c r="B3253" s="15"/>
      <c r="C3253" s="16"/>
      <c r="D3253" s="16"/>
      <c r="E3253" s="17"/>
      <c r="F3253" s="17"/>
      <c r="G3253" s="18"/>
      <c r="H3253" s="19"/>
      <c r="I3253" s="20"/>
      <c r="J3253" s="20"/>
      <c r="K3253" s="19"/>
      <c r="L3253" s="19"/>
      <c r="M3253" s="19"/>
      <c r="N3253" s="19"/>
      <c r="O3253" s="19"/>
      <c r="P3253" s="19"/>
      <c r="Q3253" s="19"/>
      <c r="R3253" s="19"/>
      <c r="S3253" s="19"/>
      <c r="T3253" s="19"/>
      <c r="U3253" s="21"/>
    </row>
    <row r="3254" spans="1:21" ht="16" hidden="1" thickBot="1" x14ac:dyDescent="0.25">
      <c r="A3254" s="14"/>
      <c r="B3254" s="15"/>
      <c r="C3254" s="16"/>
      <c r="D3254" s="16"/>
      <c r="E3254" s="17"/>
      <c r="F3254" s="17"/>
      <c r="G3254" s="18"/>
      <c r="H3254" s="19"/>
      <c r="I3254" s="20"/>
      <c r="J3254" s="20"/>
      <c r="K3254" s="19"/>
      <c r="L3254" s="19"/>
      <c r="M3254" s="19"/>
      <c r="N3254" s="19"/>
      <c r="O3254" s="19"/>
      <c r="P3254" s="19"/>
      <c r="Q3254" s="19"/>
      <c r="R3254" s="19"/>
      <c r="S3254" s="19"/>
      <c r="T3254" s="19"/>
      <c r="U3254" s="21"/>
    </row>
    <row r="3255" spans="1:21" ht="16" hidden="1" thickBot="1" x14ac:dyDescent="0.25">
      <c r="A3255" s="14"/>
      <c r="B3255" s="15"/>
      <c r="C3255" s="16"/>
      <c r="D3255" s="16"/>
      <c r="E3255" s="17"/>
      <c r="F3255" s="17"/>
      <c r="G3255" s="18"/>
      <c r="H3255" s="19"/>
      <c r="I3255" s="20"/>
      <c r="J3255" s="20"/>
      <c r="K3255" s="19"/>
      <c r="L3255" s="19"/>
      <c r="M3255" s="19"/>
      <c r="N3255" s="19"/>
      <c r="O3255" s="19"/>
      <c r="P3255" s="19"/>
      <c r="Q3255" s="19"/>
      <c r="R3255" s="19"/>
      <c r="S3255" s="19"/>
      <c r="T3255" s="19"/>
      <c r="U3255" s="21"/>
    </row>
    <row r="3256" spans="1:21" ht="16" hidden="1" thickBot="1" x14ac:dyDescent="0.25">
      <c r="A3256" s="14"/>
      <c r="B3256" s="15"/>
      <c r="C3256" s="16"/>
      <c r="D3256" s="16"/>
      <c r="E3256" s="17"/>
      <c r="F3256" s="17"/>
      <c r="G3256" s="18"/>
      <c r="H3256" s="19"/>
      <c r="I3256" s="20"/>
      <c r="J3256" s="20"/>
      <c r="K3256" s="19"/>
      <c r="L3256" s="19"/>
      <c r="M3256" s="19"/>
      <c r="N3256" s="19"/>
      <c r="O3256" s="19"/>
      <c r="P3256" s="19"/>
      <c r="Q3256" s="19"/>
      <c r="R3256" s="19"/>
      <c r="S3256" s="19"/>
      <c r="T3256" s="19"/>
      <c r="U3256" s="21"/>
    </row>
    <row r="3257" spans="1:21" ht="16" hidden="1" thickBot="1" x14ac:dyDescent="0.25">
      <c r="A3257" s="23"/>
      <c r="B3257" s="24"/>
      <c r="C3257" s="25"/>
      <c r="D3257" s="25"/>
      <c r="E3257" s="26"/>
      <c r="F3257" s="26"/>
      <c r="G3257" s="27"/>
      <c r="H3257" s="28"/>
      <c r="I3257" s="29"/>
      <c r="J3257" s="29"/>
      <c r="K3257" s="28"/>
      <c r="L3257" s="28"/>
      <c r="M3257" s="28"/>
      <c r="N3257" s="28"/>
      <c r="O3257" s="28"/>
      <c r="P3257" s="28"/>
      <c r="Q3257" s="28"/>
      <c r="R3257" s="28"/>
      <c r="S3257" s="28"/>
      <c r="T3257" s="28"/>
      <c r="U3257" s="30"/>
    </row>
    <row r="3258" spans="1:21" ht="16" hidden="1" thickBot="1" x14ac:dyDescent="0.25">
      <c r="A3258" s="6">
        <v>2019</v>
      </c>
      <c r="B3258" s="7" t="s">
        <v>63</v>
      </c>
      <c r="C3258" s="8" t="s">
        <v>22</v>
      </c>
      <c r="D3258" s="8" t="str">
        <f>A3258&amp;"_"&amp;B3258&amp;"_"&amp;C3258</f>
        <v>2019_2019 Sample Plot # 01_Avi</v>
      </c>
      <c r="E3258" s="9">
        <v>2.2999999999999998</v>
      </c>
      <c r="F3258" s="9">
        <f t="shared" ref="F3258:F3282" si="4116">G3258/100</f>
        <v>1.5</v>
      </c>
      <c r="G3258" s="10">
        <v>150</v>
      </c>
      <c r="H3258" s="11">
        <f t="shared" ref="H3258:H3289" si="4117">I3258/100</f>
        <v>0.2705283259070656</v>
      </c>
      <c r="I3258" s="12">
        <f t="shared" ref="I3258:I3282" si="4118">J3258/3.142</f>
        <v>27.052832590706558</v>
      </c>
      <c r="J3258" s="12">
        <v>85</v>
      </c>
      <c r="K3258" s="11">
        <f t="shared" ref="K3258:K3260" si="4119">2.14*(LOG(H3258,10))+0.2</f>
        <v>-1.0150647256778762</v>
      </c>
      <c r="L3258" s="11">
        <f t="shared" ref="L3258:L3260" si="4120">10^K3258</f>
        <v>9.6590691299128742E-2</v>
      </c>
      <c r="M3258" s="11">
        <f t="shared" ref="M3258:M3286" si="4121">L3258*40/1000</f>
        <v>3.8636276519651495E-3</v>
      </c>
      <c r="N3258" s="11">
        <f t="shared" ref="N3258:N3260" si="4122">0.923*L3258</f>
        <v>8.9153208069095838E-2</v>
      </c>
      <c r="O3258" s="11">
        <f t="shared" si="4107"/>
        <v>3.5661283227638335E-3</v>
      </c>
      <c r="P3258" s="11">
        <f t="shared" si="4108"/>
        <v>7.429755974728983E-3</v>
      </c>
      <c r="Q3258" s="11">
        <f t="shared" ref="Q3258:Q3286" si="4123">L3258*0.48</f>
        <v>4.6363531823581793E-2</v>
      </c>
      <c r="R3258" s="11">
        <f t="shared" si="4110"/>
        <v>3.4769751146947379E-2</v>
      </c>
      <c r="S3258" s="11">
        <f t="shared" si="4111"/>
        <v>8.1133282970529172E-2</v>
      </c>
      <c r="T3258" s="11">
        <f t="shared" si="4112"/>
        <v>3.2453313188211671E-3</v>
      </c>
      <c r="U3258" s="13">
        <f t="shared" ref="U3258:U3286" si="4124">(L3258+N3258)</f>
        <v>0.18574389936822458</v>
      </c>
    </row>
    <row r="3259" spans="1:21" ht="16" hidden="1" thickBot="1" x14ac:dyDescent="0.25">
      <c r="A3259" s="14">
        <v>2019</v>
      </c>
      <c r="B3259" s="15" t="s">
        <v>63</v>
      </c>
      <c r="C3259" s="16" t="s">
        <v>22</v>
      </c>
      <c r="D3259" s="16" t="str">
        <f>A3259&amp;"_"&amp;B3259&amp;"_"&amp;C3259</f>
        <v>2019_2019 Sample Plot # 01_Avi</v>
      </c>
      <c r="E3259" s="17">
        <v>4.0999999999999996</v>
      </c>
      <c r="F3259" s="17">
        <f t="shared" si="4116"/>
        <v>1.05</v>
      </c>
      <c r="G3259" s="18">
        <v>105</v>
      </c>
      <c r="H3259" s="19">
        <f t="shared" si="4117"/>
        <v>0.95480585614258429</v>
      </c>
      <c r="I3259" s="20">
        <f t="shared" si="4118"/>
        <v>95.48058561425843</v>
      </c>
      <c r="J3259" s="20">
        <v>300</v>
      </c>
      <c r="K3259" s="19">
        <f t="shared" si="4119"/>
        <v>0.15701825839361488</v>
      </c>
      <c r="L3259" s="19">
        <f t="shared" si="4120"/>
        <v>1.4355497847584109</v>
      </c>
      <c r="M3259" s="19">
        <f t="shared" si="4121"/>
        <v>5.7421991390336435E-2</v>
      </c>
      <c r="N3259" s="19">
        <f t="shared" si="4122"/>
        <v>1.3250124513320134</v>
      </c>
      <c r="O3259" s="19">
        <f t="shared" si="4107"/>
        <v>5.300049805328054E-2</v>
      </c>
      <c r="P3259" s="19">
        <f t="shared" si="4108"/>
        <v>0.11042248944361698</v>
      </c>
      <c r="Q3259" s="19">
        <f t="shared" si="4123"/>
        <v>0.68906389668403722</v>
      </c>
      <c r="R3259" s="19">
        <f t="shared" si="4110"/>
        <v>0.51675485601948523</v>
      </c>
      <c r="S3259" s="19">
        <f t="shared" si="4111"/>
        <v>1.2058187527035225</v>
      </c>
      <c r="T3259" s="19">
        <f t="shared" si="4112"/>
        <v>4.8232750108140897E-2</v>
      </c>
      <c r="U3259" s="21">
        <f t="shared" si="4124"/>
        <v>2.7605622360904243</v>
      </c>
    </row>
    <row r="3260" spans="1:21" ht="16" hidden="1" thickBot="1" x14ac:dyDescent="0.25">
      <c r="A3260" s="14">
        <v>2019</v>
      </c>
      <c r="B3260" s="15" t="s">
        <v>63</v>
      </c>
      <c r="C3260" s="16" t="s">
        <v>22</v>
      </c>
      <c r="D3260" s="16" t="str">
        <f>A3260&amp;"_"&amp;B3260&amp;"_"&amp;C3260</f>
        <v>2019_2019 Sample Plot # 01_Avi</v>
      </c>
      <c r="E3260" s="17">
        <v>1.2</v>
      </c>
      <c r="F3260" s="17">
        <f t="shared" si="4116"/>
        <v>0.5</v>
      </c>
      <c r="G3260" s="18">
        <v>50</v>
      </c>
      <c r="H3260" s="19">
        <f t="shared" si="4117"/>
        <v>0.14322087842138764</v>
      </c>
      <c r="I3260" s="20">
        <f t="shared" si="4118"/>
        <v>14.322087842138766</v>
      </c>
      <c r="J3260" s="20">
        <v>45</v>
      </c>
      <c r="K3260" s="19">
        <f t="shared" si="4119"/>
        <v>-1.6061464472272271</v>
      </c>
      <c r="L3260" s="19">
        <f t="shared" si="4120"/>
        <v>2.476586793908642E-2</v>
      </c>
      <c r="M3260" s="19">
        <f t="shared" si="4121"/>
        <v>9.9063471756345679E-4</v>
      </c>
      <c r="N3260" s="19">
        <f t="shared" si="4122"/>
        <v>2.2858896107776767E-2</v>
      </c>
      <c r="O3260" s="19">
        <f t="shared" ref="O3260:O3286" si="4125">N3260*40/1000</f>
        <v>9.1435584431107065E-4</v>
      </c>
      <c r="P3260" s="19">
        <f t="shared" ref="P3260:P3323" si="4126">M3260+O3260</f>
        <v>1.9049905618745274E-3</v>
      </c>
      <c r="Q3260" s="19">
        <f t="shared" si="4123"/>
        <v>1.1887616610761481E-2</v>
      </c>
      <c r="R3260" s="19">
        <f t="shared" ref="R3260:R3323" si="4127">N3260*0.39</f>
        <v>8.9149694820329396E-3</v>
      </c>
      <c r="S3260" s="19">
        <f t="shared" ref="S3260:S3323" si="4128">R3260+Q3260</f>
        <v>2.0802586092794423E-2</v>
      </c>
      <c r="T3260" s="19">
        <f t="shared" ref="T3260:T3286" si="4129">S3260*40/1000</f>
        <v>8.321034437117769E-4</v>
      </c>
      <c r="U3260" s="21">
        <f t="shared" si="4124"/>
        <v>4.7624764046863187E-2</v>
      </c>
    </row>
    <row r="3261" spans="1:21" ht="16" hidden="1" thickBot="1" x14ac:dyDescent="0.25">
      <c r="A3261" s="14"/>
      <c r="B3261" s="15"/>
      <c r="C3261" s="16"/>
      <c r="D3261" s="16"/>
      <c r="E3261" s="17"/>
      <c r="F3261" s="17"/>
      <c r="G3261" s="18"/>
      <c r="H3261" s="19"/>
      <c r="I3261" s="20"/>
      <c r="J3261" s="20"/>
      <c r="K3261" s="19"/>
      <c r="L3261" s="19"/>
      <c r="M3261" s="19"/>
      <c r="N3261" s="19"/>
      <c r="O3261" s="19"/>
      <c r="P3261" s="19"/>
      <c r="Q3261" s="19"/>
      <c r="R3261" s="19"/>
      <c r="S3261" s="19"/>
      <c r="T3261" s="19"/>
      <c r="U3261" s="21"/>
    </row>
    <row r="3262" spans="1:21" ht="16" hidden="1" thickBot="1" x14ac:dyDescent="0.25">
      <c r="A3262" s="14"/>
      <c r="B3262" s="15"/>
      <c r="C3262" s="16"/>
      <c r="D3262" s="16"/>
      <c r="E3262" s="17"/>
      <c r="F3262" s="17"/>
      <c r="G3262" s="18"/>
      <c r="H3262" s="19"/>
      <c r="I3262" s="20"/>
      <c r="J3262" s="20"/>
      <c r="K3262" s="19"/>
      <c r="L3262" s="19"/>
      <c r="M3262" s="19"/>
      <c r="N3262" s="19"/>
      <c r="O3262" s="19"/>
      <c r="P3262" s="19"/>
      <c r="Q3262" s="19"/>
      <c r="R3262" s="19"/>
      <c r="S3262" s="19"/>
      <c r="T3262" s="19"/>
      <c r="U3262" s="21"/>
    </row>
    <row r="3263" spans="1:21" ht="16" hidden="1" thickBot="1" x14ac:dyDescent="0.25">
      <c r="A3263" s="14"/>
      <c r="B3263" s="15"/>
      <c r="C3263" s="16"/>
      <c r="D3263" s="16"/>
      <c r="E3263" s="17"/>
      <c r="F3263" s="17"/>
      <c r="G3263" s="18"/>
      <c r="H3263" s="19"/>
      <c r="I3263" s="20"/>
      <c r="J3263" s="20"/>
      <c r="K3263" s="19"/>
      <c r="L3263" s="19"/>
      <c r="M3263" s="19"/>
      <c r="N3263" s="19"/>
      <c r="O3263" s="19"/>
      <c r="P3263" s="19"/>
      <c r="Q3263" s="19"/>
      <c r="R3263" s="19"/>
      <c r="S3263" s="19"/>
      <c r="T3263" s="19"/>
      <c r="U3263" s="21"/>
    </row>
    <row r="3264" spans="1:21" ht="16" hidden="1" thickBot="1" x14ac:dyDescent="0.25">
      <c r="A3264" s="14"/>
      <c r="B3264" s="15"/>
      <c r="C3264" s="16"/>
      <c r="D3264" s="16"/>
      <c r="E3264" s="17"/>
      <c r="F3264" s="17"/>
      <c r="G3264" s="18"/>
      <c r="H3264" s="19"/>
      <c r="I3264" s="20"/>
      <c r="J3264" s="20"/>
      <c r="K3264" s="19"/>
      <c r="L3264" s="19"/>
      <c r="M3264" s="19"/>
      <c r="N3264" s="19"/>
      <c r="O3264" s="19"/>
      <c r="P3264" s="19"/>
      <c r="Q3264" s="19"/>
      <c r="R3264" s="19"/>
      <c r="S3264" s="19"/>
      <c r="T3264" s="19"/>
      <c r="U3264" s="21"/>
    </row>
    <row r="3265" spans="1:21" ht="16" hidden="1" thickBot="1" x14ac:dyDescent="0.25">
      <c r="A3265" s="14"/>
      <c r="B3265" s="15"/>
      <c r="C3265" s="16"/>
      <c r="D3265" s="16"/>
      <c r="E3265" s="17"/>
      <c r="F3265" s="17"/>
      <c r="G3265" s="18"/>
      <c r="H3265" s="19"/>
      <c r="I3265" s="20"/>
      <c r="J3265" s="20"/>
      <c r="K3265" s="19"/>
      <c r="L3265" s="19"/>
      <c r="M3265" s="19"/>
      <c r="N3265" s="19"/>
      <c r="O3265" s="19"/>
      <c r="P3265" s="19"/>
      <c r="Q3265" s="19"/>
      <c r="R3265" s="19"/>
      <c r="S3265" s="19"/>
      <c r="T3265" s="19"/>
      <c r="U3265" s="21"/>
    </row>
    <row r="3266" spans="1:21" ht="16" hidden="1" thickBot="1" x14ac:dyDescent="0.25">
      <c r="A3266" s="14"/>
      <c r="B3266" s="15"/>
      <c r="C3266" s="16"/>
      <c r="D3266" s="16"/>
      <c r="E3266" s="17"/>
      <c r="F3266" s="17"/>
      <c r="G3266" s="18"/>
      <c r="H3266" s="19"/>
      <c r="I3266" s="20"/>
      <c r="J3266" s="20"/>
      <c r="K3266" s="19"/>
      <c r="L3266" s="19"/>
      <c r="M3266" s="19"/>
      <c r="N3266" s="19"/>
      <c r="O3266" s="19"/>
      <c r="P3266" s="19"/>
      <c r="Q3266" s="19"/>
      <c r="R3266" s="19"/>
      <c r="S3266" s="19"/>
      <c r="T3266" s="19"/>
      <c r="U3266" s="21"/>
    </row>
    <row r="3267" spans="1:21" ht="16" hidden="1" thickBot="1" x14ac:dyDescent="0.25">
      <c r="A3267" s="14"/>
      <c r="B3267" s="15"/>
      <c r="C3267" s="16"/>
      <c r="D3267" s="16"/>
      <c r="E3267" s="17"/>
      <c r="F3267" s="17"/>
      <c r="G3267" s="18"/>
      <c r="H3267" s="19"/>
      <c r="I3267" s="20"/>
      <c r="J3267" s="20"/>
      <c r="K3267" s="19"/>
      <c r="L3267" s="19"/>
      <c r="M3267" s="19"/>
      <c r="N3267" s="19"/>
      <c r="O3267" s="19"/>
      <c r="P3267" s="19"/>
      <c r="Q3267" s="19"/>
      <c r="R3267" s="19"/>
      <c r="S3267" s="19"/>
      <c r="T3267" s="19"/>
      <c r="U3267" s="21"/>
    </row>
    <row r="3268" spans="1:21" ht="16" hidden="1" thickBot="1" x14ac:dyDescent="0.25">
      <c r="A3268" s="14"/>
      <c r="B3268" s="15"/>
      <c r="C3268" s="16"/>
      <c r="D3268" s="16"/>
      <c r="E3268" s="17"/>
      <c r="F3268" s="17"/>
      <c r="G3268" s="18"/>
      <c r="H3268" s="19"/>
      <c r="I3268" s="20"/>
      <c r="J3268" s="20"/>
      <c r="K3268" s="19"/>
      <c r="L3268" s="19"/>
      <c r="M3268" s="19"/>
      <c r="N3268" s="19"/>
      <c r="O3268" s="19"/>
      <c r="P3268" s="19"/>
      <c r="Q3268" s="19"/>
      <c r="R3268" s="19"/>
      <c r="S3268" s="19"/>
      <c r="T3268" s="19"/>
      <c r="U3268" s="21"/>
    </row>
    <row r="3269" spans="1:21" ht="16" hidden="1" thickBot="1" x14ac:dyDescent="0.25">
      <c r="A3269" s="14"/>
      <c r="B3269" s="15"/>
      <c r="C3269" s="16"/>
      <c r="D3269" s="16"/>
      <c r="E3269" s="17"/>
      <c r="F3269" s="17"/>
      <c r="G3269" s="18"/>
      <c r="H3269" s="19"/>
      <c r="I3269" s="20"/>
      <c r="J3269" s="20"/>
      <c r="K3269" s="19"/>
      <c r="L3269" s="19"/>
      <c r="M3269" s="19"/>
      <c r="N3269" s="19"/>
      <c r="O3269" s="19"/>
      <c r="P3269" s="19"/>
      <c r="Q3269" s="19"/>
      <c r="R3269" s="19"/>
      <c r="S3269" s="19"/>
      <c r="T3269" s="19"/>
      <c r="U3269" s="21"/>
    </row>
    <row r="3270" spans="1:21" ht="16" hidden="1" thickBot="1" x14ac:dyDescent="0.25">
      <c r="A3270" s="14"/>
      <c r="B3270" s="15"/>
      <c r="C3270" s="16"/>
      <c r="D3270" s="16"/>
      <c r="E3270" s="17"/>
      <c r="F3270" s="17"/>
      <c r="G3270" s="18"/>
      <c r="H3270" s="19"/>
      <c r="I3270" s="20"/>
      <c r="J3270" s="20"/>
      <c r="K3270" s="19"/>
      <c r="L3270" s="19"/>
      <c r="M3270" s="19"/>
      <c r="N3270" s="19"/>
      <c r="O3270" s="19"/>
      <c r="P3270" s="19"/>
      <c r="Q3270" s="19"/>
      <c r="R3270" s="19"/>
      <c r="S3270" s="19"/>
      <c r="T3270" s="19"/>
      <c r="U3270" s="21"/>
    </row>
    <row r="3271" spans="1:21" ht="16" hidden="1" thickBot="1" x14ac:dyDescent="0.25">
      <c r="A3271" s="14"/>
      <c r="B3271" s="15"/>
      <c r="C3271" s="16"/>
      <c r="D3271" s="16"/>
      <c r="E3271" s="17"/>
      <c r="F3271" s="17"/>
      <c r="G3271" s="18"/>
      <c r="H3271" s="19"/>
      <c r="I3271" s="20"/>
      <c r="J3271" s="20"/>
      <c r="K3271" s="19"/>
      <c r="L3271" s="19"/>
      <c r="M3271" s="19"/>
      <c r="N3271" s="19"/>
      <c r="O3271" s="19"/>
      <c r="P3271" s="19"/>
      <c r="Q3271" s="19"/>
      <c r="R3271" s="19"/>
      <c r="S3271" s="19"/>
      <c r="T3271" s="19"/>
      <c r="U3271" s="21"/>
    </row>
    <row r="3272" spans="1:21" ht="16" hidden="1" thickBot="1" x14ac:dyDescent="0.25">
      <c r="A3272" s="14"/>
      <c r="B3272" s="15"/>
      <c r="C3272" s="16"/>
      <c r="D3272" s="16"/>
      <c r="E3272" s="17"/>
      <c r="F3272" s="17"/>
      <c r="G3272" s="18"/>
      <c r="H3272" s="19"/>
      <c r="I3272" s="20"/>
      <c r="J3272" s="20"/>
      <c r="K3272" s="19"/>
      <c r="L3272" s="19"/>
      <c r="M3272" s="19"/>
      <c r="N3272" s="19"/>
      <c r="O3272" s="19"/>
      <c r="P3272" s="19"/>
      <c r="Q3272" s="19"/>
      <c r="R3272" s="19"/>
      <c r="S3272" s="19"/>
      <c r="T3272" s="19"/>
      <c r="U3272" s="21"/>
    </row>
    <row r="3273" spans="1:21" ht="16" hidden="1" thickBot="1" x14ac:dyDescent="0.25">
      <c r="A3273" s="14"/>
      <c r="B3273" s="15"/>
      <c r="C3273" s="16"/>
      <c r="D3273" s="16"/>
      <c r="E3273" s="17"/>
      <c r="F3273" s="17"/>
      <c r="G3273" s="18"/>
      <c r="H3273" s="19"/>
      <c r="I3273" s="20"/>
      <c r="J3273" s="20"/>
      <c r="K3273" s="19"/>
      <c r="L3273" s="19"/>
      <c r="M3273" s="19"/>
      <c r="N3273" s="19"/>
      <c r="O3273" s="19"/>
      <c r="P3273" s="19"/>
      <c r="Q3273" s="19"/>
      <c r="R3273" s="19"/>
      <c r="S3273" s="19"/>
      <c r="T3273" s="19"/>
      <c r="U3273" s="21"/>
    </row>
    <row r="3274" spans="1:21" ht="16" hidden="1" thickBot="1" x14ac:dyDescent="0.25">
      <c r="A3274" s="14"/>
      <c r="B3274" s="15"/>
      <c r="C3274" s="16"/>
      <c r="D3274" s="16"/>
      <c r="E3274" s="17"/>
      <c r="F3274" s="17"/>
      <c r="G3274" s="18"/>
      <c r="H3274" s="19"/>
      <c r="I3274" s="20"/>
      <c r="J3274" s="20"/>
      <c r="K3274" s="19"/>
      <c r="L3274" s="19"/>
      <c r="M3274" s="19"/>
      <c r="N3274" s="19"/>
      <c r="O3274" s="19"/>
      <c r="P3274" s="19"/>
      <c r="Q3274" s="19"/>
      <c r="R3274" s="19"/>
      <c r="S3274" s="19"/>
      <c r="T3274" s="19"/>
      <c r="U3274" s="21"/>
    </row>
    <row r="3275" spans="1:21" ht="16" hidden="1" thickBot="1" x14ac:dyDescent="0.25">
      <c r="A3275" s="14"/>
      <c r="B3275" s="15"/>
      <c r="C3275" s="16"/>
      <c r="D3275" s="16"/>
      <c r="E3275" s="17"/>
      <c r="F3275" s="17"/>
      <c r="G3275" s="18"/>
      <c r="H3275" s="19"/>
      <c r="I3275" s="20"/>
      <c r="J3275" s="20"/>
      <c r="K3275" s="19"/>
      <c r="L3275" s="19"/>
      <c r="M3275" s="19"/>
      <c r="N3275" s="19"/>
      <c r="O3275" s="19"/>
      <c r="P3275" s="19"/>
      <c r="Q3275" s="19"/>
      <c r="R3275" s="19"/>
      <c r="S3275" s="19"/>
      <c r="T3275" s="19"/>
      <c r="U3275" s="21"/>
    </row>
    <row r="3276" spans="1:21" ht="16" hidden="1" thickBot="1" x14ac:dyDescent="0.25">
      <c r="A3276" s="14"/>
      <c r="B3276" s="15"/>
      <c r="C3276" s="16"/>
      <c r="D3276" s="16"/>
      <c r="E3276" s="17"/>
      <c r="F3276" s="17"/>
      <c r="G3276" s="18"/>
      <c r="H3276" s="19"/>
      <c r="I3276" s="20"/>
      <c r="J3276" s="20"/>
      <c r="K3276" s="19"/>
      <c r="L3276" s="19"/>
      <c r="M3276" s="19"/>
      <c r="N3276" s="19"/>
      <c r="O3276" s="19"/>
      <c r="P3276" s="19"/>
      <c r="Q3276" s="19"/>
      <c r="R3276" s="19"/>
      <c r="S3276" s="19"/>
      <c r="T3276" s="19"/>
      <c r="U3276" s="21"/>
    </row>
    <row r="3277" spans="1:21" ht="16" hidden="1" thickBot="1" x14ac:dyDescent="0.25">
      <c r="A3277" s="14"/>
      <c r="B3277" s="15"/>
      <c r="C3277" s="16"/>
      <c r="D3277" s="16"/>
      <c r="E3277" s="17"/>
      <c r="F3277" s="17"/>
      <c r="G3277" s="18"/>
      <c r="H3277" s="19"/>
      <c r="I3277" s="20"/>
      <c r="J3277" s="20"/>
      <c r="K3277" s="19"/>
      <c r="L3277" s="19"/>
      <c r="M3277" s="19"/>
      <c r="N3277" s="19"/>
      <c r="O3277" s="19"/>
      <c r="P3277" s="19"/>
      <c r="Q3277" s="19"/>
      <c r="R3277" s="19"/>
      <c r="S3277" s="19"/>
      <c r="T3277" s="19"/>
      <c r="U3277" s="21"/>
    </row>
    <row r="3278" spans="1:21" ht="16" hidden="1" thickBot="1" x14ac:dyDescent="0.25">
      <c r="A3278" s="14"/>
      <c r="B3278" s="15"/>
      <c r="C3278" s="16"/>
      <c r="D3278" s="16"/>
      <c r="E3278" s="17"/>
      <c r="F3278" s="17"/>
      <c r="G3278" s="18"/>
      <c r="H3278" s="19"/>
      <c r="I3278" s="20"/>
      <c r="J3278" s="20"/>
      <c r="K3278" s="19"/>
      <c r="L3278" s="19"/>
      <c r="M3278" s="19"/>
      <c r="N3278" s="19"/>
      <c r="O3278" s="19"/>
      <c r="P3278" s="19"/>
      <c r="Q3278" s="19"/>
      <c r="R3278" s="19"/>
      <c r="S3278" s="19"/>
      <c r="T3278" s="19"/>
      <c r="U3278" s="21"/>
    </row>
    <row r="3279" spans="1:21" ht="16" hidden="1" thickBot="1" x14ac:dyDescent="0.25">
      <c r="A3279" s="14"/>
      <c r="B3279" s="15"/>
      <c r="C3279" s="16"/>
      <c r="D3279" s="16"/>
      <c r="E3279" s="17"/>
      <c r="F3279" s="17"/>
      <c r="G3279" s="18"/>
      <c r="H3279" s="19"/>
      <c r="I3279" s="20"/>
      <c r="J3279" s="20"/>
      <c r="K3279" s="19"/>
      <c r="L3279" s="19"/>
      <c r="M3279" s="19"/>
      <c r="N3279" s="19"/>
      <c r="O3279" s="19"/>
      <c r="P3279" s="19"/>
      <c r="Q3279" s="19"/>
      <c r="R3279" s="19"/>
      <c r="S3279" s="19"/>
      <c r="T3279" s="19"/>
      <c r="U3279" s="21"/>
    </row>
    <row r="3280" spans="1:21" ht="16" hidden="1" thickBot="1" x14ac:dyDescent="0.25">
      <c r="A3280" s="14"/>
      <c r="B3280" s="15"/>
      <c r="C3280" s="16"/>
      <c r="D3280" s="16"/>
      <c r="E3280" s="17"/>
      <c r="F3280" s="17"/>
      <c r="G3280" s="18"/>
      <c r="H3280" s="19"/>
      <c r="I3280" s="20"/>
      <c r="J3280" s="20"/>
      <c r="K3280" s="19"/>
      <c r="L3280" s="19"/>
      <c r="M3280" s="19"/>
      <c r="N3280" s="19"/>
      <c r="O3280" s="19"/>
      <c r="P3280" s="19"/>
      <c r="Q3280" s="19"/>
      <c r="R3280" s="19"/>
      <c r="S3280" s="19"/>
      <c r="T3280" s="19"/>
      <c r="U3280" s="21"/>
    </row>
    <row r="3281" spans="1:21" ht="16" hidden="1" thickBot="1" x14ac:dyDescent="0.25">
      <c r="A3281" s="14"/>
      <c r="B3281" s="15"/>
      <c r="C3281" s="16"/>
      <c r="D3281" s="16"/>
      <c r="E3281" s="17"/>
      <c r="F3281" s="17"/>
      <c r="G3281" s="18"/>
      <c r="H3281" s="19"/>
      <c r="I3281" s="20"/>
      <c r="J3281" s="20"/>
      <c r="K3281" s="19"/>
      <c r="L3281" s="19"/>
      <c r="M3281" s="19"/>
      <c r="N3281" s="19"/>
      <c r="O3281" s="19"/>
      <c r="P3281" s="19"/>
      <c r="Q3281" s="19"/>
      <c r="R3281" s="19"/>
      <c r="S3281" s="19"/>
      <c r="T3281" s="19"/>
      <c r="U3281" s="21"/>
    </row>
    <row r="3282" spans="1:21" ht="16" hidden="1" thickBot="1" x14ac:dyDescent="0.25">
      <c r="A3282" s="14">
        <v>2019</v>
      </c>
      <c r="B3282" s="15" t="s">
        <v>63</v>
      </c>
      <c r="C3282" s="16" t="s">
        <v>22</v>
      </c>
      <c r="D3282" s="16" t="str">
        <f>A3282&amp;"_"&amp;B3282&amp;"_"&amp;C3282</f>
        <v>2019_2019 Sample Plot # 01_Avi</v>
      </c>
      <c r="E3282" s="17">
        <v>1.2</v>
      </c>
      <c r="F3282" s="17">
        <f t="shared" si="4116"/>
        <v>0.7</v>
      </c>
      <c r="G3282" s="18">
        <v>70</v>
      </c>
      <c r="H3282" s="19">
        <f t="shared" si="4117"/>
        <v>0.17504774029280715</v>
      </c>
      <c r="I3282" s="20">
        <f t="shared" si="4118"/>
        <v>17.504774029280714</v>
      </c>
      <c r="J3282" s="20">
        <v>55</v>
      </c>
      <c r="K3282" s="19">
        <f>2.14*(LOG(H3282,10))+0.2</f>
        <v>-1.4196450711887809</v>
      </c>
      <c r="L3282" s="19">
        <f t="shared" ref="L3282" si="4130">10^K3282</f>
        <v>3.8050023454509863E-2</v>
      </c>
      <c r="M3282" s="19">
        <f t="shared" si="4121"/>
        <v>1.5220009381803944E-3</v>
      </c>
      <c r="N3282" s="19">
        <f t="shared" ref="N3282" si="4131">0.923*L3282</f>
        <v>3.5120171648512603E-2</v>
      </c>
      <c r="O3282" s="19">
        <f t="shared" si="4125"/>
        <v>1.4048068659405042E-3</v>
      </c>
      <c r="P3282" s="19">
        <f t="shared" si="4126"/>
        <v>2.9268078041208984E-3</v>
      </c>
      <c r="Q3282" s="19">
        <f t="shared" si="4123"/>
        <v>1.8264011258164733E-2</v>
      </c>
      <c r="R3282" s="19">
        <f t="shared" si="4127"/>
        <v>1.3696866942919916E-2</v>
      </c>
      <c r="S3282" s="19">
        <f t="shared" si="4128"/>
        <v>3.1960878201084647E-2</v>
      </c>
      <c r="T3282" s="19">
        <f t="shared" si="4129"/>
        <v>1.2784351280433859E-3</v>
      </c>
      <c r="U3282" s="21">
        <f t="shared" si="4124"/>
        <v>7.3170195103022473E-2</v>
      </c>
    </row>
    <row r="3283" spans="1:21" ht="16" hidden="1" thickBot="1" x14ac:dyDescent="0.25">
      <c r="A3283" s="14"/>
      <c r="B3283" s="15"/>
      <c r="C3283" s="16"/>
      <c r="D3283" s="16"/>
      <c r="E3283" s="17"/>
      <c r="F3283" s="17"/>
      <c r="G3283" s="18"/>
      <c r="H3283" s="19"/>
      <c r="I3283" s="20"/>
      <c r="J3283" s="20"/>
      <c r="K3283" s="19"/>
      <c r="L3283" s="19"/>
      <c r="M3283" s="19"/>
      <c r="N3283" s="19"/>
      <c r="O3283" s="19"/>
      <c r="P3283" s="19"/>
      <c r="Q3283" s="19"/>
      <c r="R3283" s="19"/>
      <c r="S3283" s="19"/>
      <c r="T3283" s="19"/>
      <c r="U3283" s="21"/>
    </row>
    <row r="3284" spans="1:21" ht="16" hidden="1" thickBot="1" x14ac:dyDescent="0.25">
      <c r="A3284" s="14"/>
      <c r="B3284" s="15"/>
      <c r="C3284" s="16"/>
      <c r="D3284" s="16"/>
      <c r="E3284" s="17"/>
      <c r="F3284" s="17"/>
      <c r="G3284" s="18"/>
      <c r="H3284" s="19"/>
      <c r="I3284" s="20"/>
      <c r="J3284" s="20"/>
      <c r="K3284" s="19"/>
      <c r="L3284" s="19"/>
      <c r="M3284" s="19"/>
      <c r="N3284" s="19"/>
      <c r="O3284" s="19"/>
      <c r="P3284" s="19"/>
      <c r="Q3284" s="19"/>
      <c r="R3284" s="19"/>
      <c r="S3284" s="19"/>
      <c r="T3284" s="19"/>
      <c r="U3284" s="21"/>
    </row>
    <row r="3285" spans="1:21" ht="16" hidden="1" thickBot="1" x14ac:dyDescent="0.25">
      <c r="A3285" s="14"/>
      <c r="B3285" s="15"/>
      <c r="C3285" s="16"/>
      <c r="D3285" s="16"/>
      <c r="E3285" s="17"/>
      <c r="F3285" s="17"/>
      <c r="G3285" s="18"/>
      <c r="H3285" s="19"/>
      <c r="I3285" s="20"/>
      <c r="J3285" s="20"/>
      <c r="K3285" s="19"/>
      <c r="L3285" s="19"/>
      <c r="M3285" s="19"/>
      <c r="N3285" s="19"/>
      <c r="O3285" s="19"/>
      <c r="P3285" s="19"/>
      <c r="Q3285" s="19"/>
      <c r="R3285" s="19"/>
      <c r="S3285" s="19"/>
      <c r="T3285" s="19"/>
      <c r="U3285" s="21"/>
    </row>
    <row r="3286" spans="1:21" ht="16" hidden="1" thickBot="1" x14ac:dyDescent="0.25">
      <c r="A3286" s="14">
        <v>2019</v>
      </c>
      <c r="B3286" s="15" t="s">
        <v>63</v>
      </c>
      <c r="C3286" s="16" t="s">
        <v>22</v>
      </c>
      <c r="D3286" s="16" t="str">
        <f>A3286&amp;"_"&amp;B3286&amp;"_"&amp;C3286</f>
        <v>2019_2019 Sample Plot # 01_Avi</v>
      </c>
      <c r="E3286" s="17">
        <v>1.8</v>
      </c>
      <c r="F3286" s="17">
        <f t="shared" ref="F3286:F3329" si="4132">G3286/100</f>
        <v>0.7</v>
      </c>
      <c r="G3286" s="18">
        <v>70</v>
      </c>
      <c r="H3286" s="19">
        <f t="shared" si="4117"/>
        <v>0.16231699554423934</v>
      </c>
      <c r="I3286" s="20">
        <f t="shared" ref="I3286:I3329" si="4133">J3286/3.142</f>
        <v>16.231699554423933</v>
      </c>
      <c r="J3286" s="20">
        <v>51</v>
      </c>
      <c r="K3286" s="19">
        <f>2.14*(LOG(H3286,10))+0.2</f>
        <v>-1.4898210498568789</v>
      </c>
      <c r="L3286" s="19">
        <f t="shared" ref="L3286" si="4134">10^K3286</f>
        <v>3.2372702050095986E-2</v>
      </c>
      <c r="M3286" s="19">
        <f t="shared" si="4121"/>
        <v>1.2949080820038395E-3</v>
      </c>
      <c r="N3286" s="19">
        <f t="shared" ref="N3286" si="4135">0.923*L3286</f>
        <v>2.9880003992238596E-2</v>
      </c>
      <c r="O3286" s="19">
        <f t="shared" si="4125"/>
        <v>1.1952001596895439E-3</v>
      </c>
      <c r="P3286" s="19">
        <f t="shared" si="4126"/>
        <v>2.4901082416933836E-3</v>
      </c>
      <c r="Q3286" s="19">
        <f t="shared" si="4123"/>
        <v>1.5538896984046072E-2</v>
      </c>
      <c r="R3286" s="19">
        <f t="shared" si="4127"/>
        <v>1.1653201556973053E-2</v>
      </c>
      <c r="S3286" s="19">
        <f t="shared" si="4128"/>
        <v>2.7192098541019123E-2</v>
      </c>
      <c r="T3286" s="19">
        <f t="shared" si="4129"/>
        <v>1.0876839416407648E-3</v>
      </c>
      <c r="U3286" s="21">
        <f t="shared" si="4124"/>
        <v>6.2252706042334585E-2</v>
      </c>
    </row>
    <row r="3287" spans="1:21" ht="16" hidden="1" thickBot="1" x14ac:dyDescent="0.25">
      <c r="A3287" s="14"/>
      <c r="B3287" s="15"/>
      <c r="C3287" s="16"/>
      <c r="D3287" s="16"/>
      <c r="E3287" s="17"/>
      <c r="F3287" s="17"/>
      <c r="G3287" s="18"/>
      <c r="H3287" s="19"/>
      <c r="I3287" s="20"/>
      <c r="J3287" s="20"/>
      <c r="K3287" s="19"/>
      <c r="L3287" s="19"/>
      <c r="M3287" s="19"/>
      <c r="N3287" s="19"/>
      <c r="O3287" s="19"/>
      <c r="P3287" s="19"/>
      <c r="Q3287" s="19"/>
      <c r="R3287" s="19"/>
      <c r="S3287" s="19"/>
      <c r="T3287" s="19"/>
      <c r="U3287" s="21"/>
    </row>
    <row r="3288" spans="1:21" ht="16" hidden="1" thickBot="1" x14ac:dyDescent="0.25">
      <c r="A3288" s="14">
        <v>2019</v>
      </c>
      <c r="B3288" s="15" t="s">
        <v>63</v>
      </c>
      <c r="C3288" s="16" t="s">
        <v>22</v>
      </c>
      <c r="D3288" s="16" t="str">
        <f>A3288&amp;"_"&amp;B3288&amp;"_"&amp;C3288</f>
        <v>2019_2019 Sample Plot # 01_Avi</v>
      </c>
      <c r="E3288" s="17">
        <v>3.1</v>
      </c>
      <c r="F3288" s="17">
        <f t="shared" si="4132"/>
        <v>0.7</v>
      </c>
      <c r="G3288" s="18">
        <v>70</v>
      </c>
      <c r="H3288" s="19">
        <f t="shared" si="4117"/>
        <v>0.3341820496499045</v>
      </c>
      <c r="I3288" s="20">
        <f t="shared" si="4133"/>
        <v>33.418204964990451</v>
      </c>
      <c r="J3288" s="20">
        <v>105</v>
      </c>
      <c r="K3288" s="19">
        <f t="shared" ref="K3288:K3289" si="4136">2.14*(LOG(H3288,10))+0.2</f>
        <v>-0.81867612669679524</v>
      </c>
      <c r="L3288" s="19">
        <f t="shared" ref="L3288:L3289" si="4137">10^K3288</f>
        <v>0.1518182123408601</v>
      </c>
      <c r="M3288" s="19">
        <f t="shared" ref="M3288:M3289" si="4138">L3288*40/1000</f>
        <v>6.0727284936344045E-3</v>
      </c>
      <c r="N3288" s="19">
        <f t="shared" ref="N3288:N3289" si="4139">0.923*L3288</f>
        <v>0.14012820999061387</v>
      </c>
      <c r="O3288" s="19">
        <f t="shared" ref="O3288:O3329" si="4140">N3288*40/1000</f>
        <v>5.6051283996245548E-3</v>
      </c>
      <c r="P3288" s="19">
        <f t="shared" ref="P3288:P3289" si="4141">M3288+O3288</f>
        <v>1.167785689325896E-2</v>
      </c>
      <c r="Q3288" s="19">
        <f t="shared" ref="Q3288:Q3289" si="4142">L3288*0.48</f>
        <v>7.2872741923612844E-2</v>
      </c>
      <c r="R3288" s="19">
        <f t="shared" ref="R3288:R3289" si="4143">N3288*0.39</f>
        <v>5.4650001896339409E-2</v>
      </c>
      <c r="S3288" s="19">
        <f t="shared" ref="S3288:S3289" si="4144">R3288+Q3288</f>
        <v>0.12752274381995227</v>
      </c>
      <c r="T3288" s="19">
        <f t="shared" ref="T3288:T3329" si="4145">S3288*40/1000</f>
        <v>5.1009097527980902E-3</v>
      </c>
      <c r="U3288" s="21">
        <f t="shared" ref="U3288:U3289" si="4146">(L3288+N3288)</f>
        <v>0.29194642233147394</v>
      </c>
    </row>
    <row r="3289" spans="1:21" ht="16" hidden="1" thickBot="1" x14ac:dyDescent="0.25">
      <c r="A3289" s="14">
        <v>2019</v>
      </c>
      <c r="B3289" s="15" t="s">
        <v>63</v>
      </c>
      <c r="C3289" s="16" t="s">
        <v>22</v>
      </c>
      <c r="D3289" s="16" t="str">
        <f>A3289&amp;"_"&amp;B3289&amp;"_"&amp;C3289</f>
        <v>2019_2019 Sample Plot # 01_Avi</v>
      </c>
      <c r="E3289" s="17">
        <v>1.1000000000000001</v>
      </c>
      <c r="F3289" s="17">
        <f t="shared" si="4132"/>
        <v>0.5</v>
      </c>
      <c r="G3289" s="18">
        <v>50</v>
      </c>
      <c r="H3289" s="19">
        <f t="shared" si="4117"/>
        <v>0.14003819223424571</v>
      </c>
      <c r="I3289" s="20">
        <f t="shared" si="4133"/>
        <v>14.003819223424571</v>
      </c>
      <c r="J3289" s="20">
        <v>44</v>
      </c>
      <c r="K3289" s="19">
        <f t="shared" si="4136"/>
        <v>-1.6270324990260214</v>
      </c>
      <c r="L3289" s="19">
        <f t="shared" si="4137"/>
        <v>2.3603016010185364E-2</v>
      </c>
      <c r="M3289" s="19">
        <f t="shared" si="4138"/>
        <v>9.441206404074145E-4</v>
      </c>
      <c r="N3289" s="19">
        <f t="shared" si="4139"/>
        <v>2.1785583777401092E-2</v>
      </c>
      <c r="O3289" s="19">
        <f t="shared" si="4140"/>
        <v>8.7142335109604359E-4</v>
      </c>
      <c r="P3289" s="19">
        <f t="shared" si="4141"/>
        <v>1.8155439915034581E-3</v>
      </c>
      <c r="Q3289" s="19">
        <f t="shared" si="4142"/>
        <v>1.1329447684888975E-2</v>
      </c>
      <c r="R3289" s="19">
        <f t="shared" si="4143"/>
        <v>8.4963776731864261E-3</v>
      </c>
      <c r="S3289" s="19">
        <f t="shared" si="4144"/>
        <v>1.9825825358075401E-2</v>
      </c>
      <c r="T3289" s="19">
        <f t="shared" si="4145"/>
        <v>7.9303301432301603E-4</v>
      </c>
      <c r="U3289" s="21">
        <f t="shared" si="4146"/>
        <v>4.5388599787586456E-2</v>
      </c>
    </row>
    <row r="3290" spans="1:21" ht="16" hidden="1" thickBot="1" x14ac:dyDescent="0.25">
      <c r="A3290" s="14"/>
      <c r="B3290" s="15"/>
      <c r="C3290" s="16"/>
      <c r="D3290" s="16"/>
      <c r="E3290" s="17"/>
      <c r="F3290" s="17"/>
      <c r="G3290" s="18"/>
      <c r="H3290" s="19"/>
      <c r="I3290" s="20"/>
      <c r="J3290" s="20"/>
      <c r="K3290" s="19"/>
      <c r="L3290" s="19"/>
      <c r="M3290" s="19"/>
      <c r="N3290" s="19"/>
      <c r="O3290" s="19"/>
      <c r="P3290" s="19"/>
      <c r="Q3290" s="19"/>
      <c r="R3290" s="19"/>
      <c r="S3290" s="19"/>
      <c r="T3290" s="19"/>
      <c r="U3290" s="21"/>
    </row>
    <row r="3291" spans="1:21" ht="16" hidden="1" thickBot="1" x14ac:dyDescent="0.25">
      <c r="A3291" s="14"/>
      <c r="B3291" s="15"/>
      <c r="C3291" s="16"/>
      <c r="D3291" s="16"/>
      <c r="E3291" s="17"/>
      <c r="F3291" s="17"/>
      <c r="G3291" s="18"/>
      <c r="H3291" s="19"/>
      <c r="I3291" s="20"/>
      <c r="J3291" s="20"/>
      <c r="K3291" s="19"/>
      <c r="L3291" s="19"/>
      <c r="M3291" s="19"/>
      <c r="N3291" s="19"/>
      <c r="O3291" s="19"/>
      <c r="P3291" s="19"/>
      <c r="Q3291" s="19"/>
      <c r="R3291" s="19"/>
      <c r="S3291" s="19"/>
      <c r="T3291" s="19"/>
      <c r="U3291" s="21"/>
    </row>
    <row r="3292" spans="1:21" ht="16" hidden="1" thickBot="1" x14ac:dyDescent="0.25">
      <c r="A3292" s="14"/>
      <c r="B3292" s="15"/>
      <c r="C3292" s="16"/>
      <c r="D3292" s="16"/>
      <c r="E3292" s="17"/>
      <c r="F3292" s="17"/>
      <c r="G3292" s="18"/>
      <c r="H3292" s="19"/>
      <c r="I3292" s="20"/>
      <c r="J3292" s="20"/>
      <c r="K3292" s="19"/>
      <c r="L3292" s="19"/>
      <c r="M3292" s="19"/>
      <c r="N3292" s="19"/>
      <c r="O3292" s="19"/>
      <c r="P3292" s="19"/>
      <c r="Q3292" s="19"/>
      <c r="R3292" s="19"/>
      <c r="S3292" s="19"/>
      <c r="T3292" s="19"/>
      <c r="U3292" s="21"/>
    </row>
    <row r="3293" spans="1:21" ht="16" hidden="1" thickBot="1" x14ac:dyDescent="0.25">
      <c r="A3293" s="14"/>
      <c r="B3293" s="15"/>
      <c r="C3293" s="16"/>
      <c r="D3293" s="16"/>
      <c r="E3293" s="17"/>
      <c r="F3293" s="17"/>
      <c r="G3293" s="18"/>
      <c r="H3293" s="19"/>
      <c r="I3293" s="20"/>
      <c r="J3293" s="20"/>
      <c r="K3293" s="19"/>
      <c r="L3293" s="19"/>
      <c r="M3293" s="19"/>
      <c r="N3293" s="19"/>
      <c r="O3293" s="19"/>
      <c r="P3293" s="19"/>
      <c r="Q3293" s="19"/>
      <c r="R3293" s="19"/>
      <c r="S3293" s="19"/>
      <c r="T3293" s="19"/>
      <c r="U3293" s="21"/>
    </row>
    <row r="3294" spans="1:21" ht="16" hidden="1" thickBot="1" x14ac:dyDescent="0.25">
      <c r="A3294" s="14"/>
      <c r="B3294" s="15"/>
      <c r="C3294" s="16"/>
      <c r="D3294" s="16"/>
      <c r="E3294" s="17"/>
      <c r="F3294" s="17"/>
      <c r="G3294" s="18"/>
      <c r="H3294" s="19"/>
      <c r="I3294" s="20"/>
      <c r="J3294" s="20"/>
      <c r="K3294" s="19"/>
      <c r="L3294" s="19"/>
      <c r="M3294" s="19"/>
      <c r="N3294" s="19"/>
      <c r="O3294" s="19"/>
      <c r="P3294" s="19"/>
      <c r="Q3294" s="19"/>
      <c r="R3294" s="19"/>
      <c r="S3294" s="19"/>
      <c r="T3294" s="19"/>
      <c r="U3294" s="21"/>
    </row>
    <row r="3295" spans="1:21" ht="16" hidden="1" thickBot="1" x14ac:dyDescent="0.25">
      <c r="A3295" s="14"/>
      <c r="B3295" s="15"/>
      <c r="C3295" s="16"/>
      <c r="D3295" s="16"/>
      <c r="E3295" s="17"/>
      <c r="F3295" s="17"/>
      <c r="G3295" s="18"/>
      <c r="H3295" s="19"/>
      <c r="I3295" s="20"/>
      <c r="J3295" s="20"/>
      <c r="K3295" s="19"/>
      <c r="L3295" s="19"/>
      <c r="M3295" s="19"/>
      <c r="N3295" s="19"/>
      <c r="O3295" s="19"/>
      <c r="P3295" s="19"/>
      <c r="Q3295" s="19"/>
      <c r="R3295" s="19"/>
      <c r="S3295" s="19"/>
      <c r="T3295" s="19"/>
      <c r="U3295" s="21"/>
    </row>
    <row r="3296" spans="1:21" ht="16" hidden="1" thickBot="1" x14ac:dyDescent="0.25">
      <c r="A3296" s="14"/>
      <c r="B3296" s="15"/>
      <c r="C3296" s="16"/>
      <c r="D3296" s="16"/>
      <c r="E3296" s="17"/>
      <c r="F3296" s="17"/>
      <c r="G3296" s="18"/>
      <c r="H3296" s="19"/>
      <c r="I3296" s="20"/>
      <c r="J3296" s="20"/>
      <c r="K3296" s="19"/>
      <c r="L3296" s="19"/>
      <c r="M3296" s="19"/>
      <c r="N3296" s="19"/>
      <c r="O3296" s="19"/>
      <c r="P3296" s="19"/>
      <c r="Q3296" s="19"/>
      <c r="R3296" s="19"/>
      <c r="S3296" s="19"/>
      <c r="T3296" s="19"/>
      <c r="U3296" s="21"/>
    </row>
    <row r="3297" spans="1:21" ht="16" hidden="1" thickBot="1" x14ac:dyDescent="0.25">
      <c r="A3297" s="14"/>
      <c r="B3297" s="15"/>
      <c r="C3297" s="16"/>
      <c r="D3297" s="16"/>
      <c r="E3297" s="17"/>
      <c r="F3297" s="17"/>
      <c r="G3297" s="18"/>
      <c r="H3297" s="19"/>
      <c r="I3297" s="20"/>
      <c r="J3297" s="20"/>
      <c r="K3297" s="19"/>
      <c r="L3297" s="19"/>
      <c r="M3297" s="19"/>
      <c r="N3297" s="19"/>
      <c r="O3297" s="19"/>
      <c r="P3297" s="19"/>
      <c r="Q3297" s="19"/>
      <c r="R3297" s="19"/>
      <c r="S3297" s="19"/>
      <c r="T3297" s="19"/>
      <c r="U3297" s="21"/>
    </row>
    <row r="3298" spans="1:21" ht="16" hidden="1" thickBot="1" x14ac:dyDescent="0.25">
      <c r="A3298" s="14"/>
      <c r="B3298" s="15"/>
      <c r="C3298" s="16"/>
      <c r="D3298" s="16"/>
      <c r="E3298" s="17"/>
      <c r="F3298" s="17"/>
      <c r="G3298" s="18"/>
      <c r="H3298" s="19"/>
      <c r="I3298" s="20"/>
      <c r="J3298" s="20"/>
      <c r="K3298" s="19"/>
      <c r="L3298" s="19"/>
      <c r="M3298" s="19"/>
      <c r="N3298" s="19"/>
      <c r="O3298" s="19"/>
      <c r="P3298" s="19"/>
      <c r="Q3298" s="19"/>
      <c r="R3298" s="19"/>
      <c r="S3298" s="19"/>
      <c r="T3298" s="19"/>
      <c r="U3298" s="21"/>
    </row>
    <row r="3299" spans="1:21" ht="16" hidden="1" thickBot="1" x14ac:dyDescent="0.25">
      <c r="A3299" s="14"/>
      <c r="B3299" s="15"/>
      <c r="C3299" s="16"/>
      <c r="D3299" s="16"/>
      <c r="E3299" s="17"/>
      <c r="F3299" s="17"/>
      <c r="G3299" s="18"/>
      <c r="H3299" s="19"/>
      <c r="I3299" s="20"/>
      <c r="J3299" s="20"/>
      <c r="K3299" s="19"/>
      <c r="L3299" s="19"/>
      <c r="M3299" s="19"/>
      <c r="N3299" s="19"/>
      <c r="O3299" s="19"/>
      <c r="P3299" s="19"/>
      <c r="Q3299" s="19"/>
      <c r="R3299" s="19"/>
      <c r="S3299" s="19"/>
      <c r="T3299" s="19"/>
      <c r="U3299" s="21"/>
    </row>
    <row r="3300" spans="1:21" ht="16" hidden="1" thickBot="1" x14ac:dyDescent="0.25">
      <c r="A3300" s="14"/>
      <c r="B3300" s="15"/>
      <c r="C3300" s="16"/>
      <c r="D3300" s="16"/>
      <c r="E3300" s="17"/>
      <c r="F3300" s="17"/>
      <c r="G3300" s="18"/>
      <c r="H3300" s="19"/>
      <c r="I3300" s="20"/>
      <c r="J3300" s="20"/>
      <c r="K3300" s="19"/>
      <c r="L3300" s="19"/>
      <c r="M3300" s="19"/>
      <c r="N3300" s="19"/>
      <c r="O3300" s="19"/>
      <c r="P3300" s="19"/>
      <c r="Q3300" s="19"/>
      <c r="R3300" s="19"/>
      <c r="S3300" s="19"/>
      <c r="T3300" s="19"/>
      <c r="U3300" s="21"/>
    </row>
    <row r="3301" spans="1:21" ht="16" hidden="1" thickBot="1" x14ac:dyDescent="0.25">
      <c r="A3301" s="14"/>
      <c r="B3301" s="15"/>
      <c r="C3301" s="16"/>
      <c r="D3301" s="16"/>
      <c r="E3301" s="17"/>
      <c r="F3301" s="17"/>
      <c r="G3301" s="18"/>
      <c r="H3301" s="19"/>
      <c r="I3301" s="20"/>
      <c r="J3301" s="20"/>
      <c r="K3301" s="19"/>
      <c r="L3301" s="19"/>
      <c r="M3301" s="19"/>
      <c r="N3301" s="19"/>
      <c r="O3301" s="19"/>
      <c r="P3301" s="19"/>
      <c r="Q3301" s="19"/>
      <c r="R3301" s="19"/>
      <c r="S3301" s="19"/>
      <c r="T3301" s="19"/>
      <c r="U3301" s="21"/>
    </row>
    <row r="3302" spans="1:21" ht="16" hidden="1" thickBot="1" x14ac:dyDescent="0.25">
      <c r="A3302" s="14"/>
      <c r="B3302" s="15"/>
      <c r="C3302" s="16"/>
      <c r="D3302" s="16"/>
      <c r="E3302" s="17"/>
      <c r="F3302" s="17"/>
      <c r="G3302" s="18"/>
      <c r="H3302" s="19"/>
      <c r="I3302" s="20"/>
      <c r="J3302" s="20"/>
      <c r="K3302" s="19"/>
      <c r="L3302" s="19"/>
      <c r="M3302" s="19"/>
      <c r="N3302" s="19"/>
      <c r="O3302" s="19"/>
      <c r="P3302" s="19"/>
      <c r="Q3302" s="19"/>
      <c r="R3302" s="19"/>
      <c r="S3302" s="19"/>
      <c r="T3302" s="19"/>
      <c r="U3302" s="21"/>
    </row>
    <row r="3303" spans="1:21" ht="16" hidden="1" thickBot="1" x14ac:dyDescent="0.25">
      <c r="A3303" s="14"/>
      <c r="B3303" s="15"/>
      <c r="C3303" s="16"/>
      <c r="D3303" s="16"/>
      <c r="E3303" s="17"/>
      <c r="F3303" s="17"/>
      <c r="G3303" s="18"/>
      <c r="H3303" s="19"/>
      <c r="I3303" s="20"/>
      <c r="J3303" s="20"/>
      <c r="K3303" s="19"/>
      <c r="L3303" s="19"/>
      <c r="M3303" s="19"/>
      <c r="N3303" s="19"/>
      <c r="O3303" s="19"/>
      <c r="P3303" s="19"/>
      <c r="Q3303" s="19"/>
      <c r="R3303" s="19"/>
      <c r="S3303" s="19"/>
      <c r="T3303" s="19"/>
      <c r="U3303" s="21"/>
    </row>
    <row r="3304" spans="1:21" ht="16" hidden="1" thickBot="1" x14ac:dyDescent="0.25">
      <c r="A3304" s="14"/>
      <c r="B3304" s="15"/>
      <c r="C3304" s="16"/>
      <c r="D3304" s="16"/>
      <c r="E3304" s="17"/>
      <c r="F3304" s="17"/>
      <c r="G3304" s="18"/>
      <c r="H3304" s="19"/>
      <c r="I3304" s="20"/>
      <c r="J3304" s="20"/>
      <c r="K3304" s="19"/>
      <c r="L3304" s="19"/>
      <c r="M3304" s="19"/>
      <c r="N3304" s="19"/>
      <c r="O3304" s="19"/>
      <c r="P3304" s="19"/>
      <c r="Q3304" s="19"/>
      <c r="R3304" s="19"/>
      <c r="S3304" s="19"/>
      <c r="T3304" s="19"/>
      <c r="U3304" s="21"/>
    </row>
    <row r="3305" spans="1:21" ht="16" hidden="1" thickBot="1" x14ac:dyDescent="0.25">
      <c r="A3305" s="14"/>
      <c r="B3305" s="15"/>
      <c r="C3305" s="16"/>
      <c r="D3305" s="16"/>
      <c r="E3305" s="17"/>
      <c r="F3305" s="17"/>
      <c r="G3305" s="18"/>
      <c r="H3305" s="19"/>
      <c r="I3305" s="20"/>
      <c r="J3305" s="20"/>
      <c r="K3305" s="19"/>
      <c r="L3305" s="19"/>
      <c r="M3305" s="19"/>
      <c r="N3305" s="19"/>
      <c r="O3305" s="19"/>
      <c r="P3305" s="19"/>
      <c r="Q3305" s="19"/>
      <c r="R3305" s="19"/>
      <c r="S3305" s="19"/>
      <c r="T3305" s="19"/>
      <c r="U3305" s="21"/>
    </row>
    <row r="3306" spans="1:21" ht="16" hidden="1" thickBot="1" x14ac:dyDescent="0.25">
      <c r="A3306" s="14"/>
      <c r="B3306" s="15"/>
      <c r="C3306" s="16"/>
      <c r="D3306" s="16"/>
      <c r="E3306" s="17"/>
      <c r="F3306" s="17"/>
      <c r="G3306" s="18"/>
      <c r="H3306" s="19"/>
      <c r="I3306" s="20"/>
      <c r="J3306" s="20"/>
      <c r="K3306" s="19"/>
      <c r="L3306" s="19"/>
      <c r="M3306" s="19"/>
      <c r="N3306" s="19"/>
      <c r="O3306" s="19"/>
      <c r="P3306" s="19"/>
      <c r="Q3306" s="19"/>
      <c r="R3306" s="19"/>
      <c r="S3306" s="19"/>
      <c r="T3306" s="19"/>
      <c r="U3306" s="21"/>
    </row>
    <row r="3307" spans="1:21" ht="16" hidden="1" thickBot="1" x14ac:dyDescent="0.25">
      <c r="A3307" s="14"/>
      <c r="B3307" s="15"/>
      <c r="C3307" s="16"/>
      <c r="D3307" s="16"/>
      <c r="E3307" s="17"/>
      <c r="F3307" s="17"/>
      <c r="G3307" s="18"/>
      <c r="H3307" s="19"/>
      <c r="I3307" s="20"/>
      <c r="J3307" s="20"/>
      <c r="K3307" s="19"/>
      <c r="L3307" s="19"/>
      <c r="M3307" s="19"/>
      <c r="N3307" s="19"/>
      <c r="O3307" s="19"/>
      <c r="P3307" s="19"/>
      <c r="Q3307" s="19"/>
      <c r="R3307" s="19"/>
      <c r="S3307" s="19"/>
      <c r="T3307" s="19"/>
      <c r="U3307" s="21"/>
    </row>
    <row r="3308" spans="1:21" ht="16" hidden="1" thickBot="1" x14ac:dyDescent="0.25">
      <c r="A3308" s="14"/>
      <c r="B3308" s="15"/>
      <c r="C3308" s="16"/>
      <c r="D3308" s="16"/>
      <c r="E3308" s="17"/>
      <c r="F3308" s="17"/>
      <c r="G3308" s="18"/>
      <c r="H3308" s="19"/>
      <c r="I3308" s="20"/>
      <c r="J3308" s="20"/>
      <c r="K3308" s="19"/>
      <c r="L3308" s="19"/>
      <c r="M3308" s="19"/>
      <c r="N3308" s="19"/>
      <c r="O3308" s="19"/>
      <c r="P3308" s="19"/>
      <c r="Q3308" s="19"/>
      <c r="R3308" s="19"/>
      <c r="S3308" s="19"/>
      <c r="T3308" s="19"/>
      <c r="U3308" s="21"/>
    </row>
    <row r="3309" spans="1:21" ht="16" hidden="1" thickBot="1" x14ac:dyDescent="0.25">
      <c r="A3309" s="14"/>
      <c r="B3309" s="15"/>
      <c r="C3309" s="16"/>
      <c r="D3309" s="16"/>
      <c r="E3309" s="17"/>
      <c r="F3309" s="17"/>
      <c r="G3309" s="18"/>
      <c r="H3309" s="19"/>
      <c r="I3309" s="20"/>
      <c r="J3309" s="20"/>
      <c r="K3309" s="19"/>
      <c r="L3309" s="19"/>
      <c r="M3309" s="19"/>
      <c r="N3309" s="19"/>
      <c r="O3309" s="19"/>
      <c r="P3309" s="19"/>
      <c r="Q3309" s="19"/>
      <c r="R3309" s="19"/>
      <c r="S3309" s="19"/>
      <c r="T3309" s="19"/>
      <c r="U3309" s="21"/>
    </row>
    <row r="3310" spans="1:21" ht="16" hidden="1" thickBot="1" x14ac:dyDescent="0.25">
      <c r="A3310" s="14">
        <v>2019</v>
      </c>
      <c r="B3310" s="15" t="s">
        <v>63</v>
      </c>
      <c r="C3310" s="16" t="s">
        <v>22</v>
      </c>
      <c r="D3310" s="16" t="str">
        <f t="shared" ref="D3310:D3317" si="4147">A3310&amp;"_"&amp;B3310&amp;"_"&amp;C3310</f>
        <v>2019_2019 Sample Plot # 01_Avi</v>
      </c>
      <c r="E3310" s="17">
        <v>1.2</v>
      </c>
      <c r="F3310" s="17">
        <f t="shared" si="4132"/>
        <v>0.7</v>
      </c>
      <c r="G3310" s="18">
        <v>70</v>
      </c>
      <c r="H3310" s="19">
        <f t="shared" ref="H3310:H3354" si="4148">I3310/100</f>
        <v>0.15595162316995545</v>
      </c>
      <c r="I3310" s="20">
        <f t="shared" si="4133"/>
        <v>15.595162316995545</v>
      </c>
      <c r="J3310" s="20">
        <v>49</v>
      </c>
      <c r="K3310" s="19">
        <f t="shared" ref="K3310:K3317" si="4149">2.14*(LOG(H3310,10))+0.2</f>
        <v>-1.5270016154454433</v>
      </c>
      <c r="L3310" s="19">
        <f t="shared" ref="L3310:L3317" si="4150">10^K3310</f>
        <v>2.9716549780506731E-2</v>
      </c>
      <c r="M3310" s="19">
        <f t="shared" ref="M3310:M3362" si="4151">L3310*40/1000</f>
        <v>1.1886619912202692E-3</v>
      </c>
      <c r="N3310" s="19">
        <f t="shared" ref="N3310:N3317" si="4152">0.923*L3310</f>
        <v>2.7428375447407713E-2</v>
      </c>
      <c r="O3310" s="19">
        <f t="shared" si="4140"/>
        <v>1.0971350178963087E-3</v>
      </c>
      <c r="P3310" s="19">
        <f t="shared" si="4126"/>
        <v>2.2857970091165782E-3</v>
      </c>
      <c r="Q3310" s="19">
        <f t="shared" ref="Q3310:Q3362" si="4153">L3310*0.48</f>
        <v>1.426394389464323E-2</v>
      </c>
      <c r="R3310" s="19">
        <f t="shared" si="4127"/>
        <v>1.0697066424489008E-2</v>
      </c>
      <c r="S3310" s="19">
        <f t="shared" si="4128"/>
        <v>2.496101031913224E-2</v>
      </c>
      <c r="T3310" s="19">
        <f t="shared" si="4145"/>
        <v>9.9844041276528957E-4</v>
      </c>
      <c r="U3310" s="21">
        <f t="shared" ref="U3310:U3362" si="4154">(L3310+N3310)</f>
        <v>5.7144925227914443E-2</v>
      </c>
    </row>
    <row r="3311" spans="1:21" ht="16" hidden="1" thickBot="1" x14ac:dyDescent="0.25">
      <c r="A3311" s="14">
        <v>2019</v>
      </c>
      <c r="B3311" s="15" t="s">
        <v>63</v>
      </c>
      <c r="C3311" s="16" t="s">
        <v>22</v>
      </c>
      <c r="D3311" s="16" t="str">
        <f t="shared" si="4147"/>
        <v>2019_2019 Sample Plot # 01_Avi</v>
      </c>
      <c r="E3311" s="17">
        <v>1.8</v>
      </c>
      <c r="F3311" s="17">
        <f t="shared" si="4132"/>
        <v>0.7</v>
      </c>
      <c r="G3311" s="18">
        <v>70</v>
      </c>
      <c r="H3311" s="19">
        <f t="shared" si="4148"/>
        <v>0.11775938892425207</v>
      </c>
      <c r="I3311" s="20">
        <f t="shared" si="4133"/>
        <v>11.775938892425208</v>
      </c>
      <c r="J3311" s="20">
        <v>37</v>
      </c>
      <c r="K3311" s="19">
        <f t="shared" si="4149"/>
        <v>-1.7880695372030933</v>
      </c>
      <c r="L3311" s="19">
        <f t="shared" si="4150"/>
        <v>1.6290351782562169E-2</v>
      </c>
      <c r="M3311" s="19">
        <f t="shared" si="4151"/>
        <v>6.5161407130248671E-4</v>
      </c>
      <c r="N3311" s="19">
        <f t="shared" si="4152"/>
        <v>1.5035994695304884E-2</v>
      </c>
      <c r="O3311" s="19">
        <f t="shared" si="4140"/>
        <v>6.0143978781219531E-4</v>
      </c>
      <c r="P3311" s="19">
        <f t="shared" si="4126"/>
        <v>1.253053859114682E-3</v>
      </c>
      <c r="Q3311" s="19">
        <f t="shared" si="4153"/>
        <v>7.8193688556298414E-3</v>
      </c>
      <c r="R3311" s="19">
        <f t="shared" si="4127"/>
        <v>5.8640379311689049E-3</v>
      </c>
      <c r="S3311" s="19">
        <f t="shared" si="4128"/>
        <v>1.3683406786798746E-2</v>
      </c>
      <c r="T3311" s="19">
        <f t="shared" si="4145"/>
        <v>5.4733627147194989E-4</v>
      </c>
      <c r="U3311" s="21">
        <f t="shared" si="4154"/>
        <v>3.1326346477867056E-2</v>
      </c>
    </row>
    <row r="3312" spans="1:21" ht="16" hidden="1" thickBot="1" x14ac:dyDescent="0.25">
      <c r="A3312" s="14">
        <v>2019</v>
      </c>
      <c r="B3312" s="15" t="s">
        <v>63</v>
      </c>
      <c r="C3312" s="16" t="s">
        <v>22</v>
      </c>
      <c r="D3312" s="16" t="str">
        <f t="shared" si="4147"/>
        <v>2019_2019 Sample Plot # 01_Avi</v>
      </c>
      <c r="E3312" s="17">
        <v>1.9</v>
      </c>
      <c r="F3312" s="17">
        <f t="shared" si="4132"/>
        <v>0.55000000000000004</v>
      </c>
      <c r="G3312" s="18">
        <v>55</v>
      </c>
      <c r="H3312" s="19">
        <f t="shared" si="4148"/>
        <v>0.10184595798854235</v>
      </c>
      <c r="I3312" s="20">
        <f t="shared" si="4133"/>
        <v>10.184595798854234</v>
      </c>
      <c r="J3312" s="20">
        <v>32</v>
      </c>
      <c r="K3312" s="19">
        <f t="shared" si="4149"/>
        <v>-1.9230002731018641</v>
      </c>
      <c r="L3312" s="19">
        <f t="shared" si="4150"/>
        <v>1.1939873536366932E-2</v>
      </c>
      <c r="M3312" s="19">
        <f t="shared" si="4151"/>
        <v>4.7759494145467731E-4</v>
      </c>
      <c r="N3312" s="19">
        <f t="shared" si="4152"/>
        <v>1.1020503274066678E-2</v>
      </c>
      <c r="O3312" s="19">
        <f t="shared" si="4140"/>
        <v>4.4082013096266717E-4</v>
      </c>
      <c r="P3312" s="19">
        <f t="shared" si="4126"/>
        <v>9.1841507241734448E-4</v>
      </c>
      <c r="Q3312" s="19">
        <f t="shared" si="4153"/>
        <v>5.7311392974561271E-3</v>
      </c>
      <c r="R3312" s="19">
        <f t="shared" si="4127"/>
        <v>4.2979962768860047E-3</v>
      </c>
      <c r="S3312" s="19">
        <f t="shared" si="4128"/>
        <v>1.0029135574342131E-2</v>
      </c>
      <c r="T3312" s="19">
        <f t="shared" si="4145"/>
        <v>4.0116542297368525E-4</v>
      </c>
      <c r="U3312" s="21">
        <f t="shared" si="4154"/>
        <v>2.296037681043361E-2</v>
      </c>
    </row>
    <row r="3313" spans="1:21" ht="16" hidden="1" thickBot="1" x14ac:dyDescent="0.25">
      <c r="A3313" s="14">
        <v>2019</v>
      </c>
      <c r="B3313" s="15" t="s">
        <v>63</v>
      </c>
      <c r="C3313" s="16" t="s">
        <v>22</v>
      </c>
      <c r="D3313" s="16" t="str">
        <f t="shared" si="4147"/>
        <v>2019_2019 Sample Plot # 01_Avi</v>
      </c>
      <c r="E3313" s="17">
        <v>1.8</v>
      </c>
      <c r="F3313" s="17">
        <f t="shared" si="4132"/>
        <v>0.8</v>
      </c>
      <c r="G3313" s="18">
        <v>80</v>
      </c>
      <c r="H3313" s="19">
        <f t="shared" si="4148"/>
        <v>0.35009548058561429</v>
      </c>
      <c r="I3313" s="20">
        <f t="shared" si="4133"/>
        <v>35.009548058561428</v>
      </c>
      <c r="J3313" s="20">
        <v>110</v>
      </c>
      <c r="K3313" s="19">
        <f t="shared" si="4149"/>
        <v>-0.77544088046786097</v>
      </c>
      <c r="L3313" s="19">
        <f t="shared" si="4150"/>
        <v>0.16771006201499788</v>
      </c>
      <c r="M3313" s="19">
        <f t="shared" si="4151"/>
        <v>6.7084024805999154E-3</v>
      </c>
      <c r="N3313" s="19">
        <f t="shared" si="4152"/>
        <v>0.15479638723984304</v>
      </c>
      <c r="O3313" s="19">
        <f t="shared" si="4140"/>
        <v>6.191855489593721E-3</v>
      </c>
      <c r="P3313" s="19">
        <f t="shared" si="4126"/>
        <v>1.2900257970193636E-2</v>
      </c>
      <c r="Q3313" s="19">
        <f t="shared" si="4153"/>
        <v>8.0500829767198981E-2</v>
      </c>
      <c r="R3313" s="19">
        <f t="shared" si="4127"/>
        <v>6.037059102353879E-2</v>
      </c>
      <c r="S3313" s="19">
        <f t="shared" si="4128"/>
        <v>0.14087142079073778</v>
      </c>
      <c r="T3313" s="19">
        <f t="shared" si="4145"/>
        <v>5.6348568316295115E-3</v>
      </c>
      <c r="U3313" s="21">
        <f t="shared" si="4154"/>
        <v>0.32250644925484095</v>
      </c>
    </row>
    <row r="3314" spans="1:21" ht="16" hidden="1" thickBot="1" x14ac:dyDescent="0.25">
      <c r="A3314" s="14">
        <v>2019</v>
      </c>
      <c r="B3314" s="15" t="s">
        <v>63</v>
      </c>
      <c r="C3314" s="16" t="s">
        <v>22</v>
      </c>
      <c r="D3314" s="16" t="str">
        <f t="shared" si="4147"/>
        <v>2019_2019 Sample Plot # 01_Avi</v>
      </c>
      <c r="E3314" s="17">
        <v>1.1000000000000001</v>
      </c>
      <c r="F3314" s="17">
        <f t="shared" si="4132"/>
        <v>0.8</v>
      </c>
      <c r="G3314" s="18">
        <v>80</v>
      </c>
      <c r="H3314" s="19">
        <f t="shared" si="4148"/>
        <v>0.3341820496499045</v>
      </c>
      <c r="I3314" s="20">
        <f t="shared" si="4133"/>
        <v>33.418204964990451</v>
      </c>
      <c r="J3314" s="20">
        <v>105</v>
      </c>
      <c r="K3314" s="19">
        <f t="shared" si="4149"/>
        <v>-0.81867612669679524</v>
      </c>
      <c r="L3314" s="19">
        <f t="shared" si="4150"/>
        <v>0.1518182123408601</v>
      </c>
      <c r="M3314" s="19">
        <f t="shared" si="4151"/>
        <v>6.0727284936344045E-3</v>
      </c>
      <c r="N3314" s="19">
        <f t="shared" si="4152"/>
        <v>0.14012820999061387</v>
      </c>
      <c r="O3314" s="19">
        <f t="shared" si="4140"/>
        <v>5.6051283996245548E-3</v>
      </c>
      <c r="P3314" s="19">
        <f t="shared" si="4126"/>
        <v>1.167785689325896E-2</v>
      </c>
      <c r="Q3314" s="19">
        <f t="shared" si="4153"/>
        <v>7.2872741923612844E-2</v>
      </c>
      <c r="R3314" s="19">
        <f t="shared" si="4127"/>
        <v>5.4650001896339409E-2</v>
      </c>
      <c r="S3314" s="19">
        <f t="shared" si="4128"/>
        <v>0.12752274381995227</v>
      </c>
      <c r="T3314" s="19">
        <f t="shared" si="4145"/>
        <v>5.1009097527980902E-3</v>
      </c>
      <c r="U3314" s="21">
        <f t="shared" si="4154"/>
        <v>0.29194642233147394</v>
      </c>
    </row>
    <row r="3315" spans="1:21" ht="16" hidden="1" thickBot="1" x14ac:dyDescent="0.25">
      <c r="A3315" s="14">
        <v>2019</v>
      </c>
      <c r="B3315" s="15" t="s">
        <v>63</v>
      </c>
      <c r="C3315" s="16" t="s">
        <v>22</v>
      </c>
      <c r="D3315" s="16" t="str">
        <f t="shared" si="4147"/>
        <v>2019_2019 Sample Plot # 01_Avi</v>
      </c>
      <c r="E3315" s="17">
        <v>1.7</v>
      </c>
      <c r="F3315" s="17">
        <f t="shared" si="4132"/>
        <v>0.5</v>
      </c>
      <c r="G3315" s="18">
        <v>50</v>
      </c>
      <c r="H3315" s="19">
        <f t="shared" si="4148"/>
        <v>0.10184595798854235</v>
      </c>
      <c r="I3315" s="20">
        <f t="shared" si="4133"/>
        <v>10.184595798854234</v>
      </c>
      <c r="J3315" s="20">
        <v>32</v>
      </c>
      <c r="K3315" s="19">
        <f t="shared" si="4149"/>
        <v>-1.9230002731018641</v>
      </c>
      <c r="L3315" s="19">
        <f t="shared" si="4150"/>
        <v>1.1939873536366932E-2</v>
      </c>
      <c r="M3315" s="19">
        <f t="shared" si="4151"/>
        <v>4.7759494145467731E-4</v>
      </c>
      <c r="N3315" s="19">
        <f t="shared" si="4152"/>
        <v>1.1020503274066678E-2</v>
      </c>
      <c r="O3315" s="19">
        <f t="shared" si="4140"/>
        <v>4.4082013096266717E-4</v>
      </c>
      <c r="P3315" s="19">
        <f t="shared" si="4126"/>
        <v>9.1841507241734448E-4</v>
      </c>
      <c r="Q3315" s="19">
        <f t="shared" si="4153"/>
        <v>5.7311392974561271E-3</v>
      </c>
      <c r="R3315" s="19">
        <f t="shared" si="4127"/>
        <v>4.2979962768860047E-3</v>
      </c>
      <c r="S3315" s="19">
        <f t="shared" si="4128"/>
        <v>1.0029135574342131E-2</v>
      </c>
      <c r="T3315" s="19">
        <f t="shared" si="4145"/>
        <v>4.0116542297368525E-4</v>
      </c>
      <c r="U3315" s="21">
        <f t="shared" si="4154"/>
        <v>2.296037681043361E-2</v>
      </c>
    </row>
    <row r="3316" spans="1:21" ht="16" hidden="1" thickBot="1" x14ac:dyDescent="0.25">
      <c r="A3316" s="14">
        <v>2019</v>
      </c>
      <c r="B3316" s="15" t="s">
        <v>63</v>
      </c>
      <c r="C3316" s="16" t="s">
        <v>22</v>
      </c>
      <c r="D3316" s="16" t="str">
        <f t="shared" si="4147"/>
        <v>2019_2019 Sample Plot # 01_Avi</v>
      </c>
      <c r="E3316" s="17">
        <v>2.8</v>
      </c>
      <c r="F3316" s="17">
        <f t="shared" si="4132"/>
        <v>2</v>
      </c>
      <c r="G3316" s="18">
        <v>200</v>
      </c>
      <c r="H3316" s="19">
        <f t="shared" si="4148"/>
        <v>2.8644175684277529</v>
      </c>
      <c r="I3316" s="20">
        <f t="shared" si="4133"/>
        <v>286.44175684277531</v>
      </c>
      <c r="J3316" s="20">
        <v>900</v>
      </c>
      <c r="K3316" s="19">
        <f t="shared" si="4149"/>
        <v>1.1780577434936925</v>
      </c>
      <c r="L3316" s="19">
        <f t="shared" si="4150"/>
        <v>15.068073969370037</v>
      </c>
      <c r="M3316" s="19">
        <f t="shared" si="4151"/>
        <v>0.60272295877480142</v>
      </c>
      <c r="N3316" s="19">
        <f t="shared" si="4152"/>
        <v>13.907832273728545</v>
      </c>
      <c r="O3316" s="19">
        <f t="shared" si="4140"/>
        <v>0.55631329094914184</v>
      </c>
      <c r="P3316" s="19">
        <f t="shared" si="4126"/>
        <v>1.1590362497239433</v>
      </c>
      <c r="Q3316" s="19">
        <f t="shared" si="4153"/>
        <v>7.2326755052976175</v>
      </c>
      <c r="R3316" s="19">
        <f t="shared" si="4127"/>
        <v>5.4240545867541323</v>
      </c>
      <c r="S3316" s="19">
        <f t="shared" si="4128"/>
        <v>12.656730092051749</v>
      </c>
      <c r="T3316" s="19">
        <f t="shared" si="4145"/>
        <v>0.50626920368206996</v>
      </c>
      <c r="U3316" s="21">
        <f t="shared" si="4154"/>
        <v>28.975906243098581</v>
      </c>
    </row>
    <row r="3317" spans="1:21" ht="16" hidden="1" thickBot="1" x14ac:dyDescent="0.25">
      <c r="A3317" s="14">
        <v>2019</v>
      </c>
      <c r="B3317" s="15" t="s">
        <v>63</v>
      </c>
      <c r="C3317" s="16" t="s">
        <v>22</v>
      </c>
      <c r="D3317" s="16" t="str">
        <f t="shared" si="4147"/>
        <v>2019_2019 Sample Plot # 01_Avi</v>
      </c>
      <c r="E3317" s="17">
        <v>1.1000000000000001</v>
      </c>
      <c r="F3317" s="17">
        <f t="shared" si="4132"/>
        <v>0.75</v>
      </c>
      <c r="G3317" s="18">
        <v>75</v>
      </c>
      <c r="H3317" s="19">
        <f t="shared" si="4148"/>
        <v>0.22278803309993633</v>
      </c>
      <c r="I3317" s="20">
        <f t="shared" si="4133"/>
        <v>22.278803309993634</v>
      </c>
      <c r="J3317" s="20">
        <v>70</v>
      </c>
      <c r="K3317" s="19">
        <f t="shared" si="4149"/>
        <v>-1.1955114210759532</v>
      </c>
      <c r="L3317" s="19">
        <f t="shared" si="4150"/>
        <v>6.3751231551607154E-2</v>
      </c>
      <c r="M3317" s="19">
        <f t="shared" si="4151"/>
        <v>2.5500492620642865E-3</v>
      </c>
      <c r="N3317" s="19">
        <f t="shared" si="4152"/>
        <v>5.8842386722133405E-2</v>
      </c>
      <c r="O3317" s="19">
        <f t="shared" si="4140"/>
        <v>2.3536954688853358E-3</v>
      </c>
      <c r="P3317" s="19">
        <f t="shared" si="4126"/>
        <v>4.9037447309496218E-3</v>
      </c>
      <c r="Q3317" s="19">
        <f t="shared" si="4153"/>
        <v>3.0600591144771434E-2</v>
      </c>
      <c r="R3317" s="19">
        <f t="shared" si="4127"/>
        <v>2.2948530821632028E-2</v>
      </c>
      <c r="S3317" s="19">
        <f t="shared" si="4128"/>
        <v>5.3549121966403462E-2</v>
      </c>
      <c r="T3317" s="19">
        <f t="shared" si="4145"/>
        <v>2.1419648786561388E-3</v>
      </c>
      <c r="U3317" s="21">
        <f t="shared" si="4154"/>
        <v>0.12259361827374056</v>
      </c>
    </row>
    <row r="3318" spans="1:21" ht="16" hidden="1" thickBot="1" x14ac:dyDescent="0.25">
      <c r="A3318" s="14"/>
      <c r="B3318" s="15"/>
      <c r="C3318" s="16"/>
      <c r="D3318" s="16"/>
      <c r="E3318" s="17"/>
      <c r="F3318" s="17"/>
      <c r="G3318" s="18"/>
      <c r="H3318" s="19"/>
      <c r="I3318" s="20"/>
      <c r="J3318" s="20"/>
      <c r="K3318" s="19"/>
      <c r="L3318" s="19"/>
      <c r="M3318" s="19"/>
      <c r="N3318" s="19"/>
      <c r="O3318" s="19"/>
      <c r="P3318" s="19"/>
      <c r="Q3318" s="19"/>
      <c r="R3318" s="19"/>
      <c r="S3318" s="19"/>
      <c r="T3318" s="19"/>
      <c r="U3318" s="21"/>
    </row>
    <row r="3319" spans="1:21" ht="16" hidden="1" thickBot="1" x14ac:dyDescent="0.25">
      <c r="A3319" s="14"/>
      <c r="B3319" s="15"/>
      <c r="C3319" s="16"/>
      <c r="D3319" s="16"/>
      <c r="E3319" s="17"/>
      <c r="F3319" s="17"/>
      <c r="G3319" s="18"/>
      <c r="H3319" s="19"/>
      <c r="I3319" s="20"/>
      <c r="J3319" s="20"/>
      <c r="K3319" s="19"/>
      <c r="L3319" s="19"/>
      <c r="M3319" s="19"/>
      <c r="N3319" s="19"/>
      <c r="O3319" s="19"/>
      <c r="P3319" s="19"/>
      <c r="Q3319" s="19"/>
      <c r="R3319" s="19"/>
      <c r="S3319" s="19"/>
      <c r="T3319" s="19"/>
      <c r="U3319" s="21"/>
    </row>
    <row r="3320" spans="1:21" ht="16" hidden="1" thickBot="1" x14ac:dyDescent="0.25">
      <c r="A3320" s="14"/>
      <c r="B3320" s="15"/>
      <c r="C3320" s="16"/>
      <c r="D3320" s="16"/>
      <c r="E3320" s="17"/>
      <c r="F3320" s="17"/>
      <c r="G3320" s="18"/>
      <c r="H3320" s="19"/>
      <c r="I3320" s="20"/>
      <c r="J3320" s="20"/>
      <c r="K3320" s="19"/>
      <c r="L3320" s="19"/>
      <c r="M3320" s="19"/>
      <c r="N3320" s="19"/>
      <c r="O3320" s="19"/>
      <c r="P3320" s="19"/>
      <c r="Q3320" s="19"/>
      <c r="R3320" s="19"/>
      <c r="S3320" s="19"/>
      <c r="T3320" s="19"/>
      <c r="U3320" s="21"/>
    </row>
    <row r="3321" spans="1:21" ht="16" hidden="1" thickBot="1" x14ac:dyDescent="0.25">
      <c r="A3321" s="14"/>
      <c r="B3321" s="15"/>
      <c r="C3321" s="16"/>
      <c r="D3321" s="16"/>
      <c r="E3321" s="17"/>
      <c r="F3321" s="17"/>
      <c r="G3321" s="18"/>
      <c r="H3321" s="19"/>
      <c r="I3321" s="20"/>
      <c r="J3321" s="20"/>
      <c r="K3321" s="19"/>
      <c r="L3321" s="19"/>
      <c r="M3321" s="19"/>
      <c r="N3321" s="19"/>
      <c r="O3321" s="19"/>
      <c r="P3321" s="19"/>
      <c r="Q3321" s="19"/>
      <c r="R3321" s="19"/>
      <c r="S3321" s="19"/>
      <c r="T3321" s="19"/>
      <c r="U3321" s="21"/>
    </row>
    <row r="3322" spans="1:21" ht="16" hidden="1" thickBot="1" x14ac:dyDescent="0.25">
      <c r="A3322" s="14">
        <v>2019</v>
      </c>
      <c r="B3322" s="15" t="s">
        <v>63</v>
      </c>
      <c r="C3322" s="16" t="s">
        <v>22</v>
      </c>
      <c r="D3322" s="16" t="str">
        <f>A3322&amp;"_"&amp;B3322&amp;"_"&amp;C3322</f>
        <v>2019_2019 Sample Plot # 01_Avi</v>
      </c>
      <c r="E3322" s="17">
        <v>0.8</v>
      </c>
      <c r="F3322" s="17">
        <f t="shared" si="4132"/>
        <v>0.8</v>
      </c>
      <c r="G3322" s="18">
        <v>80</v>
      </c>
      <c r="H3322" s="19">
        <f t="shared" si="4148"/>
        <v>0.15913430935709738</v>
      </c>
      <c r="I3322" s="20">
        <f t="shared" si="4133"/>
        <v>15.913430935709739</v>
      </c>
      <c r="J3322" s="20">
        <v>50</v>
      </c>
      <c r="K3322" s="19">
        <f t="shared" ref="K3322:K3324" si="4155">2.14*(LOG(H3322,10))+0.2</f>
        <v>-1.5082254174273824</v>
      </c>
      <c r="L3322" s="19">
        <f t="shared" ref="L3322:L3324" si="4156">10^K3322</f>
        <v>3.102948606922426E-2</v>
      </c>
      <c r="M3322" s="19">
        <f t="shared" si="4151"/>
        <v>1.2411794427689704E-3</v>
      </c>
      <c r="N3322" s="19">
        <f t="shared" ref="N3322:N3324" si="4157">0.923*L3322</f>
        <v>2.8640215641893993E-2</v>
      </c>
      <c r="O3322" s="19">
        <f t="shared" si="4140"/>
        <v>1.1456086256757599E-3</v>
      </c>
      <c r="P3322" s="19">
        <f t="shared" si="4126"/>
        <v>2.3867880684447303E-3</v>
      </c>
      <c r="Q3322" s="19">
        <f t="shared" si="4153"/>
        <v>1.4894153313227644E-2</v>
      </c>
      <c r="R3322" s="19">
        <f t="shared" si="4127"/>
        <v>1.1169684100338658E-2</v>
      </c>
      <c r="S3322" s="19">
        <f t="shared" si="4128"/>
        <v>2.6063837413566302E-2</v>
      </c>
      <c r="T3322" s="19">
        <f t="shared" si="4145"/>
        <v>1.0425534965426521E-3</v>
      </c>
      <c r="U3322" s="21">
        <f t="shared" si="4154"/>
        <v>5.9669701711118253E-2</v>
      </c>
    </row>
    <row r="3323" spans="1:21" ht="16" hidden="1" thickBot="1" x14ac:dyDescent="0.25">
      <c r="A3323" s="14">
        <v>2019</v>
      </c>
      <c r="B3323" s="15" t="s">
        <v>63</v>
      </c>
      <c r="C3323" s="16" t="s">
        <v>22</v>
      </c>
      <c r="D3323" s="16" t="str">
        <f>A3323&amp;"_"&amp;B3323&amp;"_"&amp;C3323</f>
        <v>2019_2019 Sample Plot # 01_Avi</v>
      </c>
      <c r="E3323" s="17">
        <v>0.9</v>
      </c>
      <c r="F3323" s="17">
        <f t="shared" si="4132"/>
        <v>0.8</v>
      </c>
      <c r="G3323" s="18">
        <v>80</v>
      </c>
      <c r="H3323" s="19">
        <f t="shared" si="4148"/>
        <v>0.14322087842138764</v>
      </c>
      <c r="I3323" s="20">
        <f t="shared" si="4133"/>
        <v>14.322087842138766</v>
      </c>
      <c r="J3323" s="20">
        <v>45</v>
      </c>
      <c r="K3323" s="19">
        <f t="shared" si="4155"/>
        <v>-1.6061464472272271</v>
      </c>
      <c r="L3323" s="19">
        <f t="shared" si="4156"/>
        <v>2.476586793908642E-2</v>
      </c>
      <c r="M3323" s="19">
        <f t="shared" si="4151"/>
        <v>9.9063471756345679E-4</v>
      </c>
      <c r="N3323" s="19">
        <f t="shared" si="4157"/>
        <v>2.2858896107776767E-2</v>
      </c>
      <c r="O3323" s="19">
        <f t="shared" si="4140"/>
        <v>9.1435584431107065E-4</v>
      </c>
      <c r="P3323" s="19">
        <f t="shared" si="4126"/>
        <v>1.9049905618745274E-3</v>
      </c>
      <c r="Q3323" s="19">
        <f t="shared" si="4153"/>
        <v>1.1887616610761481E-2</v>
      </c>
      <c r="R3323" s="19">
        <f t="shared" si="4127"/>
        <v>8.9149694820329396E-3</v>
      </c>
      <c r="S3323" s="19">
        <f t="shared" si="4128"/>
        <v>2.0802586092794423E-2</v>
      </c>
      <c r="T3323" s="19">
        <f t="shared" si="4145"/>
        <v>8.321034437117769E-4</v>
      </c>
      <c r="U3323" s="21">
        <f t="shared" si="4154"/>
        <v>4.7624764046863187E-2</v>
      </c>
    </row>
    <row r="3324" spans="1:21" ht="16" hidden="1" thickBot="1" x14ac:dyDescent="0.25">
      <c r="A3324" s="14">
        <v>2019</v>
      </c>
      <c r="B3324" s="15" t="s">
        <v>63</v>
      </c>
      <c r="C3324" s="16" t="s">
        <v>22</v>
      </c>
      <c r="D3324" s="16" t="str">
        <f>A3324&amp;"_"&amp;B3324&amp;"_"&amp;C3324</f>
        <v>2019_2019 Sample Plot # 01_Avi</v>
      </c>
      <c r="E3324" s="17">
        <v>1.1000000000000001</v>
      </c>
      <c r="F3324" s="17">
        <f t="shared" si="4132"/>
        <v>0.5</v>
      </c>
      <c r="G3324" s="18">
        <v>50</v>
      </c>
      <c r="H3324" s="19">
        <f t="shared" si="4148"/>
        <v>0.14322087842138764</v>
      </c>
      <c r="I3324" s="20">
        <f t="shared" si="4133"/>
        <v>14.322087842138766</v>
      </c>
      <c r="J3324" s="20">
        <v>45</v>
      </c>
      <c r="K3324" s="19">
        <f t="shared" si="4155"/>
        <v>-1.6061464472272271</v>
      </c>
      <c r="L3324" s="19">
        <f t="shared" si="4156"/>
        <v>2.476586793908642E-2</v>
      </c>
      <c r="M3324" s="19">
        <f t="shared" si="4151"/>
        <v>9.9063471756345679E-4</v>
      </c>
      <c r="N3324" s="19">
        <f t="shared" si="4157"/>
        <v>2.2858896107776767E-2</v>
      </c>
      <c r="O3324" s="19">
        <f t="shared" si="4140"/>
        <v>9.1435584431107065E-4</v>
      </c>
      <c r="P3324" s="19">
        <f t="shared" ref="P3324:P3385" si="4158">M3324+O3324</f>
        <v>1.9049905618745274E-3</v>
      </c>
      <c r="Q3324" s="19">
        <f t="shared" si="4153"/>
        <v>1.1887616610761481E-2</v>
      </c>
      <c r="R3324" s="19">
        <f t="shared" ref="R3324:R3385" si="4159">N3324*0.39</f>
        <v>8.9149694820329396E-3</v>
      </c>
      <c r="S3324" s="19">
        <f t="shared" ref="S3324:S3385" si="4160">R3324+Q3324</f>
        <v>2.0802586092794423E-2</v>
      </c>
      <c r="T3324" s="19">
        <f t="shared" si="4145"/>
        <v>8.321034437117769E-4</v>
      </c>
      <c r="U3324" s="21">
        <f t="shared" si="4154"/>
        <v>4.7624764046863187E-2</v>
      </c>
    </row>
    <row r="3325" spans="1:21" ht="16" hidden="1" thickBot="1" x14ac:dyDescent="0.25">
      <c r="A3325" s="14"/>
      <c r="B3325" s="15"/>
      <c r="C3325" s="16"/>
      <c r="D3325" s="16"/>
      <c r="E3325" s="17"/>
      <c r="F3325" s="17"/>
      <c r="G3325" s="18"/>
      <c r="H3325" s="19"/>
      <c r="I3325" s="20"/>
      <c r="J3325" s="20"/>
      <c r="K3325" s="19"/>
      <c r="L3325" s="19"/>
      <c r="M3325" s="19"/>
      <c r="N3325" s="19"/>
      <c r="O3325" s="19"/>
      <c r="P3325" s="19"/>
      <c r="Q3325" s="19"/>
      <c r="R3325" s="19"/>
      <c r="S3325" s="19"/>
      <c r="T3325" s="19"/>
      <c r="U3325" s="21"/>
    </row>
    <row r="3326" spans="1:21" ht="16" hidden="1" thickBot="1" x14ac:dyDescent="0.25">
      <c r="A3326" s="23"/>
      <c r="B3326" s="24"/>
      <c r="C3326" s="25"/>
      <c r="D3326" s="25"/>
      <c r="E3326" s="26"/>
      <c r="F3326" s="26"/>
      <c r="G3326" s="27"/>
      <c r="H3326" s="28"/>
      <c r="I3326" s="29"/>
      <c r="J3326" s="29"/>
      <c r="K3326" s="28"/>
      <c r="L3326" s="28"/>
      <c r="M3326" s="28"/>
      <c r="N3326" s="28"/>
      <c r="O3326" s="28"/>
      <c r="P3326" s="28"/>
      <c r="Q3326" s="28"/>
      <c r="R3326" s="28"/>
      <c r="S3326" s="28"/>
      <c r="T3326" s="28"/>
      <c r="U3326" s="30"/>
    </row>
    <row r="3327" spans="1:21" ht="16" hidden="1" thickBot="1" x14ac:dyDescent="0.25">
      <c r="A3327" s="6">
        <v>2019</v>
      </c>
      <c r="B3327" s="7" t="s">
        <v>64</v>
      </c>
      <c r="C3327" s="8" t="s">
        <v>22</v>
      </c>
      <c r="D3327" s="8" t="str">
        <f>A3327&amp;"_"&amp;B3327&amp;"_"&amp;C3327</f>
        <v>2019_2019 Sample Plot # 02_Avi</v>
      </c>
      <c r="E3327" s="9">
        <v>2.9</v>
      </c>
      <c r="F3327" s="9">
        <f t="shared" si="4132"/>
        <v>1</v>
      </c>
      <c r="G3327" s="10">
        <v>100</v>
      </c>
      <c r="H3327" s="11">
        <f t="shared" si="4148"/>
        <v>0.71610439210693821</v>
      </c>
      <c r="I3327" s="12">
        <f t="shared" si="4133"/>
        <v>71.610439210693826</v>
      </c>
      <c r="J3327" s="12">
        <v>225</v>
      </c>
      <c r="K3327" s="11">
        <f t="shared" ref="K3327:K3329" si="4161">2.14*(LOG(H3327,10))+0.2</f>
        <v>-0.11035063794814703</v>
      </c>
      <c r="L3327" s="11">
        <f t="shared" ref="L3327:L3329" si="4162">10^K3327</f>
        <v>0.77562064804353148</v>
      </c>
      <c r="M3327" s="11">
        <f t="shared" si="4151"/>
        <v>3.1024825921741262E-2</v>
      </c>
      <c r="N3327" s="11">
        <f t="shared" ref="N3327:N3329" si="4163">0.923*L3327</f>
        <v>0.71589785814417961</v>
      </c>
      <c r="O3327" s="11">
        <f t="shared" si="4140"/>
        <v>2.8635914325767186E-2</v>
      </c>
      <c r="P3327" s="11">
        <f t="shared" si="4158"/>
        <v>5.9660740247508448E-2</v>
      </c>
      <c r="Q3327" s="11">
        <f t="shared" si="4153"/>
        <v>0.3722979110608951</v>
      </c>
      <c r="R3327" s="11">
        <f t="shared" si="4159"/>
        <v>0.27920016467623004</v>
      </c>
      <c r="S3327" s="11">
        <f t="shared" si="4160"/>
        <v>0.65149807573712515</v>
      </c>
      <c r="T3327" s="11">
        <f t="shared" si="4145"/>
        <v>2.6059923029485007E-2</v>
      </c>
      <c r="U3327" s="13">
        <f t="shared" si="4154"/>
        <v>1.491518506187711</v>
      </c>
    </row>
    <row r="3328" spans="1:21" ht="16" hidden="1" thickBot="1" x14ac:dyDescent="0.25">
      <c r="A3328" s="14">
        <v>2019</v>
      </c>
      <c r="B3328" s="15" t="s">
        <v>64</v>
      </c>
      <c r="C3328" s="16" t="s">
        <v>22</v>
      </c>
      <c r="D3328" s="16" t="str">
        <f>A3328&amp;"_"&amp;B3328&amp;"_"&amp;C3328</f>
        <v>2019_2019 Sample Plot # 02_Avi</v>
      </c>
      <c r="E3328" s="17">
        <v>4.0999999999999996</v>
      </c>
      <c r="F3328" s="17">
        <f t="shared" si="4132"/>
        <v>0.95</v>
      </c>
      <c r="G3328" s="18">
        <v>95</v>
      </c>
      <c r="H3328" s="19">
        <f t="shared" si="4148"/>
        <v>2.1005728835136854</v>
      </c>
      <c r="I3328" s="20">
        <f t="shared" si="4133"/>
        <v>210.05728835136856</v>
      </c>
      <c r="J3328" s="20">
        <v>660</v>
      </c>
      <c r="K3328" s="19">
        <f t="shared" si="4161"/>
        <v>0.88980279535313622</v>
      </c>
      <c r="L3328" s="19">
        <f t="shared" si="4162"/>
        <v>7.7589471797999634</v>
      </c>
      <c r="M3328" s="19">
        <f t="shared" si="4151"/>
        <v>0.31035788719199853</v>
      </c>
      <c r="N3328" s="19">
        <f t="shared" si="4163"/>
        <v>7.1615082469553668</v>
      </c>
      <c r="O3328" s="19">
        <f t="shared" si="4140"/>
        <v>0.28646032987821468</v>
      </c>
      <c r="P3328" s="19">
        <f t="shared" si="4158"/>
        <v>0.59681821707021321</v>
      </c>
      <c r="Q3328" s="19">
        <f t="shared" si="4153"/>
        <v>3.7242946463039823</v>
      </c>
      <c r="R3328" s="19">
        <f t="shared" si="4159"/>
        <v>2.792988216312593</v>
      </c>
      <c r="S3328" s="19">
        <f t="shared" si="4160"/>
        <v>6.5172828626165753</v>
      </c>
      <c r="T3328" s="19">
        <f t="shared" si="4145"/>
        <v>0.26069131450466299</v>
      </c>
      <c r="U3328" s="21">
        <f t="shared" si="4154"/>
        <v>14.92045542675533</v>
      </c>
    </row>
    <row r="3329" spans="1:21" ht="16" hidden="1" thickBot="1" x14ac:dyDescent="0.25">
      <c r="A3329" s="14">
        <v>2019</v>
      </c>
      <c r="B3329" s="15" t="s">
        <v>64</v>
      </c>
      <c r="C3329" s="16" t="s">
        <v>22</v>
      </c>
      <c r="D3329" s="16" t="str">
        <f>A3329&amp;"_"&amp;B3329&amp;"_"&amp;C3329</f>
        <v>2019_2019 Sample Plot # 02_Avi</v>
      </c>
      <c r="E3329" s="17">
        <v>2.9</v>
      </c>
      <c r="F3329" s="17">
        <f t="shared" si="4132"/>
        <v>1</v>
      </c>
      <c r="G3329" s="18">
        <v>100</v>
      </c>
      <c r="H3329" s="19">
        <f t="shared" si="4148"/>
        <v>0.60471037555697005</v>
      </c>
      <c r="I3329" s="20">
        <f t="shared" si="4133"/>
        <v>60.471037555697009</v>
      </c>
      <c r="J3329" s="20">
        <v>190</v>
      </c>
      <c r="K3329" s="19">
        <f t="shared" si="4161"/>
        <v>-0.26748852066740869</v>
      </c>
      <c r="L3329" s="19">
        <f t="shared" si="4162"/>
        <v>0.54014639180105151</v>
      </c>
      <c r="M3329" s="19">
        <f t="shared" si="4151"/>
        <v>2.1605855672042061E-2</v>
      </c>
      <c r="N3329" s="19">
        <f t="shared" si="4163"/>
        <v>0.49855511963237054</v>
      </c>
      <c r="O3329" s="19">
        <f t="shared" si="4140"/>
        <v>1.994220478529482E-2</v>
      </c>
      <c r="P3329" s="19">
        <f t="shared" si="4158"/>
        <v>4.1548060457336881E-2</v>
      </c>
      <c r="Q3329" s="19">
        <f t="shared" si="4153"/>
        <v>0.25927026806450471</v>
      </c>
      <c r="R3329" s="19">
        <f t="shared" si="4159"/>
        <v>0.19443649665662452</v>
      </c>
      <c r="S3329" s="19">
        <f t="shared" si="4160"/>
        <v>0.45370676472112925</v>
      </c>
      <c r="T3329" s="19">
        <f t="shared" si="4145"/>
        <v>1.8148270588845172E-2</v>
      </c>
      <c r="U3329" s="21">
        <f t="shared" si="4154"/>
        <v>1.0387015114334219</v>
      </c>
    </row>
    <row r="3330" spans="1:21" ht="16" hidden="1" thickBot="1" x14ac:dyDescent="0.25">
      <c r="A3330" s="14"/>
      <c r="B3330" s="15"/>
      <c r="C3330" s="16"/>
      <c r="D3330" s="16"/>
      <c r="E3330" s="17"/>
      <c r="F3330" s="17"/>
      <c r="G3330" s="18"/>
      <c r="H3330" s="19"/>
      <c r="I3330" s="20"/>
      <c r="J3330" s="20"/>
      <c r="K3330" s="19"/>
      <c r="L3330" s="19"/>
      <c r="M3330" s="19"/>
      <c r="N3330" s="19"/>
      <c r="O3330" s="19"/>
      <c r="P3330" s="19"/>
      <c r="Q3330" s="19"/>
      <c r="R3330" s="19"/>
      <c r="S3330" s="19"/>
      <c r="T3330" s="19"/>
      <c r="U3330" s="21"/>
    </row>
    <row r="3331" spans="1:21" ht="16" hidden="1" thickBot="1" x14ac:dyDescent="0.25">
      <c r="A3331" s="14"/>
      <c r="B3331" s="15"/>
      <c r="C3331" s="16"/>
      <c r="D3331" s="16"/>
      <c r="E3331" s="17"/>
      <c r="F3331" s="17"/>
      <c r="G3331" s="18"/>
      <c r="H3331" s="19"/>
      <c r="I3331" s="20"/>
      <c r="J3331" s="20"/>
      <c r="K3331" s="19"/>
      <c r="L3331" s="19"/>
      <c r="M3331" s="19"/>
      <c r="N3331" s="19"/>
      <c r="O3331" s="19"/>
      <c r="P3331" s="19"/>
      <c r="Q3331" s="19"/>
      <c r="R3331" s="19"/>
      <c r="S3331" s="19"/>
      <c r="T3331" s="19"/>
      <c r="U3331" s="21"/>
    </row>
    <row r="3332" spans="1:21" ht="16" hidden="1" thickBot="1" x14ac:dyDescent="0.25">
      <c r="A3332" s="14"/>
      <c r="B3332" s="15"/>
      <c r="C3332" s="16"/>
      <c r="D3332" s="16"/>
      <c r="E3332" s="17"/>
      <c r="F3332" s="17"/>
      <c r="G3332" s="18"/>
      <c r="H3332" s="19"/>
      <c r="I3332" s="20"/>
      <c r="J3332" s="20"/>
      <c r="K3332" s="19"/>
      <c r="L3332" s="19"/>
      <c r="M3332" s="19"/>
      <c r="N3332" s="19"/>
      <c r="O3332" s="19"/>
      <c r="P3332" s="19"/>
      <c r="Q3332" s="19"/>
      <c r="R3332" s="19"/>
      <c r="S3332" s="19"/>
      <c r="T3332" s="19"/>
      <c r="U3332" s="21"/>
    </row>
    <row r="3333" spans="1:21" ht="16" hidden="1" thickBot="1" x14ac:dyDescent="0.25">
      <c r="A3333" s="14"/>
      <c r="B3333" s="15"/>
      <c r="C3333" s="16"/>
      <c r="D3333" s="16"/>
      <c r="E3333" s="17"/>
      <c r="F3333" s="17"/>
      <c r="G3333" s="18"/>
      <c r="H3333" s="19"/>
      <c r="I3333" s="20"/>
      <c r="J3333" s="20"/>
      <c r="K3333" s="19"/>
      <c r="L3333" s="19"/>
      <c r="M3333" s="19"/>
      <c r="N3333" s="19"/>
      <c r="O3333" s="19"/>
      <c r="P3333" s="19"/>
      <c r="Q3333" s="19"/>
      <c r="R3333" s="19"/>
      <c r="S3333" s="19"/>
      <c r="T3333" s="19"/>
      <c r="U3333" s="21"/>
    </row>
    <row r="3334" spans="1:21" ht="16" hidden="1" thickBot="1" x14ac:dyDescent="0.25">
      <c r="A3334" s="14"/>
      <c r="B3334" s="15"/>
      <c r="C3334" s="16"/>
      <c r="D3334" s="16"/>
      <c r="E3334" s="17"/>
      <c r="F3334" s="17"/>
      <c r="G3334" s="18"/>
      <c r="H3334" s="19"/>
      <c r="I3334" s="20"/>
      <c r="J3334" s="20"/>
      <c r="K3334" s="19"/>
      <c r="L3334" s="19"/>
      <c r="M3334" s="19"/>
      <c r="N3334" s="19"/>
      <c r="O3334" s="19"/>
      <c r="P3334" s="19"/>
      <c r="Q3334" s="19"/>
      <c r="R3334" s="19"/>
      <c r="S3334" s="19"/>
      <c r="T3334" s="19"/>
      <c r="U3334" s="21"/>
    </row>
    <row r="3335" spans="1:21" ht="16" hidden="1" thickBot="1" x14ac:dyDescent="0.25">
      <c r="A3335" s="14"/>
      <c r="B3335" s="15"/>
      <c r="C3335" s="16"/>
      <c r="D3335" s="16"/>
      <c r="E3335" s="17"/>
      <c r="F3335" s="17"/>
      <c r="G3335" s="18"/>
      <c r="H3335" s="19"/>
      <c r="I3335" s="20"/>
      <c r="J3335" s="20"/>
      <c r="K3335" s="19"/>
      <c r="L3335" s="19"/>
      <c r="M3335" s="19"/>
      <c r="N3335" s="19"/>
      <c r="O3335" s="19"/>
      <c r="P3335" s="19"/>
      <c r="Q3335" s="19"/>
      <c r="R3335" s="19"/>
      <c r="S3335" s="19"/>
      <c r="T3335" s="19"/>
      <c r="U3335" s="21"/>
    </row>
    <row r="3336" spans="1:21" ht="16" hidden="1" thickBot="1" x14ac:dyDescent="0.25">
      <c r="A3336" s="14"/>
      <c r="B3336" s="15"/>
      <c r="C3336" s="16"/>
      <c r="D3336" s="16"/>
      <c r="E3336" s="17"/>
      <c r="F3336" s="17"/>
      <c r="G3336" s="18"/>
      <c r="H3336" s="19"/>
      <c r="I3336" s="20"/>
      <c r="J3336" s="20"/>
      <c r="K3336" s="19"/>
      <c r="L3336" s="19"/>
      <c r="M3336" s="19"/>
      <c r="N3336" s="19"/>
      <c r="O3336" s="19"/>
      <c r="P3336" s="19"/>
      <c r="Q3336" s="19"/>
      <c r="R3336" s="19"/>
      <c r="S3336" s="19"/>
      <c r="T3336" s="19"/>
      <c r="U3336" s="21"/>
    </row>
    <row r="3337" spans="1:21" ht="16" hidden="1" thickBot="1" x14ac:dyDescent="0.25">
      <c r="A3337" s="14"/>
      <c r="B3337" s="15"/>
      <c r="C3337" s="16"/>
      <c r="D3337" s="16"/>
      <c r="E3337" s="17"/>
      <c r="F3337" s="17"/>
      <c r="G3337" s="18"/>
      <c r="H3337" s="19"/>
      <c r="I3337" s="20"/>
      <c r="J3337" s="20"/>
      <c r="K3337" s="19"/>
      <c r="L3337" s="19"/>
      <c r="M3337" s="19"/>
      <c r="N3337" s="19"/>
      <c r="O3337" s="19"/>
      <c r="P3337" s="19"/>
      <c r="Q3337" s="19"/>
      <c r="R3337" s="19"/>
      <c r="S3337" s="19"/>
      <c r="T3337" s="19"/>
      <c r="U3337" s="21"/>
    </row>
    <row r="3338" spans="1:21" ht="16" hidden="1" thickBot="1" x14ac:dyDescent="0.25">
      <c r="A3338" s="14"/>
      <c r="B3338" s="15"/>
      <c r="C3338" s="16"/>
      <c r="D3338" s="16"/>
      <c r="E3338" s="17"/>
      <c r="F3338" s="17"/>
      <c r="G3338" s="18"/>
      <c r="H3338" s="19"/>
      <c r="I3338" s="20"/>
      <c r="J3338" s="20"/>
      <c r="K3338" s="19"/>
      <c r="L3338" s="19"/>
      <c r="M3338" s="19"/>
      <c r="N3338" s="19"/>
      <c r="O3338" s="19"/>
      <c r="P3338" s="19"/>
      <c r="Q3338" s="19"/>
      <c r="R3338" s="19"/>
      <c r="S3338" s="19"/>
      <c r="T3338" s="19"/>
      <c r="U3338" s="21"/>
    </row>
    <row r="3339" spans="1:21" ht="16" hidden="1" thickBot="1" x14ac:dyDescent="0.25">
      <c r="A3339" s="14"/>
      <c r="B3339" s="15"/>
      <c r="C3339" s="16"/>
      <c r="D3339" s="16"/>
      <c r="E3339" s="17"/>
      <c r="F3339" s="17"/>
      <c r="G3339" s="18"/>
      <c r="H3339" s="19"/>
      <c r="I3339" s="20"/>
      <c r="J3339" s="20"/>
      <c r="K3339" s="19"/>
      <c r="L3339" s="19"/>
      <c r="M3339" s="19"/>
      <c r="N3339" s="19"/>
      <c r="O3339" s="19"/>
      <c r="P3339" s="19"/>
      <c r="Q3339" s="19"/>
      <c r="R3339" s="19"/>
      <c r="S3339" s="19"/>
      <c r="T3339" s="19"/>
      <c r="U3339" s="21"/>
    </row>
    <row r="3340" spans="1:21" ht="16" hidden="1" thickBot="1" x14ac:dyDescent="0.25">
      <c r="A3340" s="14"/>
      <c r="B3340" s="15"/>
      <c r="C3340" s="16"/>
      <c r="D3340" s="16"/>
      <c r="E3340" s="17"/>
      <c r="F3340" s="17"/>
      <c r="G3340" s="18"/>
      <c r="H3340" s="19"/>
      <c r="I3340" s="20"/>
      <c r="J3340" s="20"/>
      <c r="K3340" s="19"/>
      <c r="L3340" s="19"/>
      <c r="M3340" s="19"/>
      <c r="N3340" s="19"/>
      <c r="O3340" s="19"/>
      <c r="P3340" s="19"/>
      <c r="Q3340" s="19"/>
      <c r="R3340" s="19"/>
      <c r="S3340" s="19"/>
      <c r="T3340" s="19"/>
      <c r="U3340" s="21"/>
    </row>
    <row r="3341" spans="1:21" ht="16" hidden="1" thickBot="1" x14ac:dyDescent="0.25">
      <c r="A3341" s="14"/>
      <c r="B3341" s="15"/>
      <c r="C3341" s="16"/>
      <c r="D3341" s="16"/>
      <c r="E3341" s="17"/>
      <c r="F3341" s="17"/>
      <c r="G3341" s="18"/>
      <c r="H3341" s="19"/>
      <c r="I3341" s="20"/>
      <c r="J3341" s="20"/>
      <c r="K3341" s="19"/>
      <c r="L3341" s="19"/>
      <c r="M3341" s="19"/>
      <c r="N3341" s="19"/>
      <c r="O3341" s="19"/>
      <c r="P3341" s="19"/>
      <c r="Q3341" s="19"/>
      <c r="R3341" s="19"/>
      <c r="S3341" s="19"/>
      <c r="T3341" s="19"/>
      <c r="U3341" s="21"/>
    </row>
    <row r="3342" spans="1:21" ht="16" hidden="1" thickBot="1" x14ac:dyDescent="0.25">
      <c r="A3342" s="14"/>
      <c r="B3342" s="15"/>
      <c r="C3342" s="16"/>
      <c r="D3342" s="16"/>
      <c r="E3342" s="17"/>
      <c r="F3342" s="17"/>
      <c r="G3342" s="18"/>
      <c r="H3342" s="19"/>
      <c r="I3342" s="20"/>
      <c r="J3342" s="20"/>
      <c r="K3342" s="19"/>
      <c r="L3342" s="19"/>
      <c r="M3342" s="19"/>
      <c r="N3342" s="19"/>
      <c r="O3342" s="19"/>
      <c r="P3342" s="19"/>
      <c r="Q3342" s="19"/>
      <c r="R3342" s="19"/>
      <c r="S3342" s="19"/>
      <c r="T3342" s="19"/>
      <c r="U3342" s="21"/>
    </row>
    <row r="3343" spans="1:21" ht="16" hidden="1" thickBot="1" x14ac:dyDescent="0.25">
      <c r="A3343" s="14"/>
      <c r="B3343" s="15"/>
      <c r="C3343" s="16"/>
      <c r="D3343" s="16"/>
      <c r="E3343" s="17"/>
      <c r="F3343" s="17"/>
      <c r="G3343" s="18"/>
      <c r="H3343" s="19"/>
      <c r="I3343" s="20"/>
      <c r="J3343" s="20"/>
      <c r="K3343" s="19"/>
      <c r="L3343" s="19"/>
      <c r="M3343" s="19"/>
      <c r="N3343" s="19"/>
      <c r="O3343" s="19"/>
      <c r="P3343" s="19"/>
      <c r="Q3343" s="19"/>
      <c r="R3343" s="19"/>
      <c r="S3343" s="19"/>
      <c r="T3343" s="19"/>
      <c r="U3343" s="21"/>
    </row>
    <row r="3344" spans="1:21" ht="16" hidden="1" thickBot="1" x14ac:dyDescent="0.25">
      <c r="A3344" s="14"/>
      <c r="B3344" s="15"/>
      <c r="C3344" s="16"/>
      <c r="D3344" s="16"/>
      <c r="E3344" s="17"/>
      <c r="F3344" s="17"/>
      <c r="G3344" s="18"/>
      <c r="H3344" s="19"/>
      <c r="I3344" s="20"/>
      <c r="J3344" s="20"/>
      <c r="K3344" s="19"/>
      <c r="L3344" s="19"/>
      <c r="M3344" s="19"/>
      <c r="N3344" s="19"/>
      <c r="O3344" s="19"/>
      <c r="P3344" s="19"/>
      <c r="Q3344" s="19"/>
      <c r="R3344" s="19"/>
      <c r="S3344" s="19"/>
      <c r="T3344" s="19"/>
      <c r="U3344" s="21"/>
    </row>
    <row r="3345" spans="1:21" ht="16" hidden="1" thickBot="1" x14ac:dyDescent="0.25">
      <c r="A3345" s="14"/>
      <c r="B3345" s="15"/>
      <c r="C3345" s="16"/>
      <c r="D3345" s="16"/>
      <c r="E3345" s="17"/>
      <c r="F3345" s="17"/>
      <c r="G3345" s="18"/>
      <c r="H3345" s="19"/>
      <c r="I3345" s="20"/>
      <c r="J3345" s="20"/>
      <c r="K3345" s="19"/>
      <c r="L3345" s="19"/>
      <c r="M3345" s="19"/>
      <c r="N3345" s="19"/>
      <c r="O3345" s="19"/>
      <c r="P3345" s="19"/>
      <c r="Q3345" s="19"/>
      <c r="R3345" s="19"/>
      <c r="S3345" s="19"/>
      <c r="T3345" s="19"/>
      <c r="U3345" s="21"/>
    </row>
    <row r="3346" spans="1:21" ht="16" hidden="1" thickBot="1" x14ac:dyDescent="0.25">
      <c r="A3346" s="14"/>
      <c r="B3346" s="15"/>
      <c r="C3346" s="16"/>
      <c r="D3346" s="16"/>
      <c r="E3346" s="17"/>
      <c r="F3346" s="17"/>
      <c r="G3346" s="18"/>
      <c r="H3346" s="19"/>
      <c r="I3346" s="20"/>
      <c r="J3346" s="20"/>
      <c r="K3346" s="19"/>
      <c r="L3346" s="19"/>
      <c r="M3346" s="19"/>
      <c r="N3346" s="19"/>
      <c r="O3346" s="19"/>
      <c r="P3346" s="19"/>
      <c r="Q3346" s="19"/>
      <c r="R3346" s="19"/>
      <c r="S3346" s="19"/>
      <c r="T3346" s="19"/>
      <c r="U3346" s="21"/>
    </row>
    <row r="3347" spans="1:21" ht="16" hidden="1" thickBot="1" x14ac:dyDescent="0.25">
      <c r="A3347" s="14"/>
      <c r="B3347" s="15"/>
      <c r="C3347" s="16"/>
      <c r="D3347" s="16"/>
      <c r="E3347" s="17"/>
      <c r="F3347" s="17"/>
      <c r="G3347" s="18"/>
      <c r="H3347" s="19"/>
      <c r="I3347" s="20"/>
      <c r="J3347" s="20"/>
      <c r="K3347" s="19"/>
      <c r="L3347" s="19"/>
      <c r="M3347" s="19"/>
      <c r="N3347" s="19"/>
      <c r="O3347" s="19"/>
      <c r="P3347" s="19"/>
      <c r="Q3347" s="19"/>
      <c r="R3347" s="19"/>
      <c r="S3347" s="19"/>
      <c r="T3347" s="19"/>
      <c r="U3347" s="21"/>
    </row>
    <row r="3348" spans="1:21" ht="16" hidden="1" thickBot="1" x14ac:dyDescent="0.25">
      <c r="A3348" s="14"/>
      <c r="B3348" s="15"/>
      <c r="C3348" s="16"/>
      <c r="D3348" s="16"/>
      <c r="E3348" s="17"/>
      <c r="F3348" s="17"/>
      <c r="G3348" s="18"/>
      <c r="H3348" s="19"/>
      <c r="I3348" s="20"/>
      <c r="J3348" s="20"/>
      <c r="K3348" s="19"/>
      <c r="L3348" s="19"/>
      <c r="M3348" s="19"/>
      <c r="N3348" s="19"/>
      <c r="O3348" s="19"/>
      <c r="P3348" s="19"/>
      <c r="Q3348" s="19"/>
      <c r="R3348" s="19"/>
      <c r="S3348" s="19"/>
      <c r="T3348" s="19"/>
      <c r="U3348" s="21"/>
    </row>
    <row r="3349" spans="1:21" ht="16" hidden="1" thickBot="1" x14ac:dyDescent="0.25">
      <c r="A3349" s="14"/>
      <c r="B3349" s="15"/>
      <c r="C3349" s="16"/>
      <c r="D3349" s="16"/>
      <c r="E3349" s="17"/>
      <c r="F3349" s="17"/>
      <c r="G3349" s="18"/>
      <c r="H3349" s="19"/>
      <c r="I3349" s="20"/>
      <c r="J3349" s="20"/>
      <c r="K3349" s="19"/>
      <c r="L3349" s="19"/>
      <c r="M3349" s="19"/>
      <c r="N3349" s="19"/>
      <c r="O3349" s="19"/>
      <c r="P3349" s="19"/>
      <c r="Q3349" s="19"/>
      <c r="R3349" s="19"/>
      <c r="S3349" s="19"/>
      <c r="T3349" s="19"/>
      <c r="U3349" s="21"/>
    </row>
    <row r="3350" spans="1:21" ht="16" hidden="1" thickBot="1" x14ac:dyDescent="0.25">
      <c r="A3350" s="14"/>
      <c r="B3350" s="15"/>
      <c r="C3350" s="16"/>
      <c r="D3350" s="16"/>
      <c r="E3350" s="17"/>
      <c r="F3350" s="17"/>
      <c r="G3350" s="18"/>
      <c r="H3350" s="19"/>
      <c r="I3350" s="20"/>
      <c r="J3350" s="20"/>
      <c r="K3350" s="19"/>
      <c r="L3350" s="19"/>
      <c r="M3350" s="19"/>
      <c r="N3350" s="19"/>
      <c r="O3350" s="19"/>
      <c r="P3350" s="19"/>
      <c r="Q3350" s="19"/>
      <c r="R3350" s="19"/>
      <c r="S3350" s="19"/>
      <c r="T3350" s="19"/>
      <c r="U3350" s="21"/>
    </row>
    <row r="3351" spans="1:21" ht="16" hidden="1" thickBot="1" x14ac:dyDescent="0.25">
      <c r="A3351" s="14"/>
      <c r="B3351" s="15"/>
      <c r="C3351" s="16"/>
      <c r="D3351" s="16"/>
      <c r="E3351" s="17"/>
      <c r="F3351" s="17"/>
      <c r="G3351" s="18"/>
      <c r="H3351" s="19"/>
      <c r="I3351" s="20"/>
      <c r="J3351" s="20"/>
      <c r="K3351" s="19"/>
      <c r="L3351" s="19"/>
      <c r="M3351" s="19"/>
      <c r="N3351" s="19"/>
      <c r="O3351" s="19"/>
      <c r="P3351" s="19"/>
      <c r="Q3351" s="19"/>
      <c r="R3351" s="19"/>
      <c r="S3351" s="19"/>
      <c r="T3351" s="19"/>
      <c r="U3351" s="21"/>
    </row>
    <row r="3352" spans="1:21" ht="16" hidden="1" thickBot="1" x14ac:dyDescent="0.25">
      <c r="A3352" s="14"/>
      <c r="B3352" s="15"/>
      <c r="C3352" s="16"/>
      <c r="D3352" s="16"/>
      <c r="E3352" s="17"/>
      <c r="F3352" s="17"/>
      <c r="G3352" s="18"/>
      <c r="H3352" s="19"/>
      <c r="I3352" s="20"/>
      <c r="J3352" s="20"/>
      <c r="K3352" s="19"/>
      <c r="L3352" s="19"/>
      <c r="M3352" s="19"/>
      <c r="N3352" s="19"/>
      <c r="O3352" s="19"/>
      <c r="P3352" s="19"/>
      <c r="Q3352" s="19"/>
      <c r="R3352" s="19"/>
      <c r="S3352" s="19"/>
      <c r="T3352" s="19"/>
      <c r="U3352" s="21"/>
    </row>
    <row r="3353" spans="1:21" ht="16" hidden="1" thickBot="1" x14ac:dyDescent="0.25">
      <c r="A3353" s="14">
        <v>2019</v>
      </c>
      <c r="B3353" s="15" t="s">
        <v>64</v>
      </c>
      <c r="C3353" s="16" t="s">
        <v>22</v>
      </c>
      <c r="D3353" s="16" t="str">
        <f>A3353&amp;"_"&amp;B3353&amp;"_"&amp;C3353</f>
        <v>2019_2019 Sample Plot # 02_Avi</v>
      </c>
      <c r="E3353" s="17">
        <v>3.8</v>
      </c>
      <c r="F3353" s="17">
        <f t="shared" ref="F3353:F3408" si="4164">G3353/100</f>
        <v>0.9</v>
      </c>
      <c r="G3353" s="18">
        <v>90</v>
      </c>
      <c r="H3353" s="19">
        <f t="shared" si="4148"/>
        <v>1.6549968173138128</v>
      </c>
      <c r="I3353" s="20">
        <f t="shared" ref="I3353:I3408" si="4165">J3353/3.142</f>
        <v>165.49968173138129</v>
      </c>
      <c r="J3353" s="20">
        <v>520</v>
      </c>
      <c r="K3353" s="19">
        <f t="shared" ref="K3353:K3356" si="4166">2.14*(LOG(H3353,10))+0.2</f>
        <v>0.66822592867200736</v>
      </c>
      <c r="L3353" s="19">
        <f t="shared" ref="L3353:L3356" si="4167">10^K3353</f>
        <v>4.6582836372835894</v>
      </c>
      <c r="M3353" s="19">
        <f t="shared" si="4151"/>
        <v>0.18633134549134356</v>
      </c>
      <c r="N3353" s="19">
        <f t="shared" ref="N3353:N3356" si="4168">0.923*L3353</f>
        <v>4.2995957972127536</v>
      </c>
      <c r="O3353" s="19">
        <f t="shared" ref="O3353:O3406" si="4169">N3353*40/1000</f>
        <v>0.17198383188851013</v>
      </c>
      <c r="P3353" s="19">
        <f t="shared" si="4158"/>
        <v>0.35831517737985369</v>
      </c>
      <c r="Q3353" s="19">
        <f t="shared" si="4153"/>
        <v>2.2359761458961227</v>
      </c>
      <c r="R3353" s="19">
        <f t="shared" si="4159"/>
        <v>1.6768423609129739</v>
      </c>
      <c r="S3353" s="19">
        <f t="shared" si="4160"/>
        <v>3.9128185068090966</v>
      </c>
      <c r="T3353" s="19">
        <f t="shared" ref="T3353:T3406" si="4170">S3353*40/1000</f>
        <v>0.15651274027236386</v>
      </c>
      <c r="U3353" s="21">
        <f t="shared" si="4154"/>
        <v>8.9578794344963431</v>
      </c>
    </row>
    <row r="3354" spans="1:21" ht="16" hidden="1" thickBot="1" x14ac:dyDescent="0.25">
      <c r="A3354" s="14">
        <v>2019</v>
      </c>
      <c r="B3354" s="15" t="s">
        <v>64</v>
      </c>
      <c r="C3354" s="16" t="s">
        <v>22</v>
      </c>
      <c r="D3354" s="16" t="str">
        <f>A3354&amp;"_"&amp;B3354&amp;"_"&amp;C3354</f>
        <v>2019_2019 Sample Plot # 02_Avi</v>
      </c>
      <c r="E3354" s="17">
        <v>2.6</v>
      </c>
      <c r="F3354" s="17">
        <f t="shared" si="4164"/>
        <v>0.9</v>
      </c>
      <c r="G3354" s="18">
        <v>90</v>
      </c>
      <c r="H3354" s="19">
        <f t="shared" si="4148"/>
        <v>0.82749840865690638</v>
      </c>
      <c r="I3354" s="20">
        <f t="shared" si="4165"/>
        <v>82.749840865690643</v>
      </c>
      <c r="J3354" s="20">
        <v>260</v>
      </c>
      <c r="K3354" s="19">
        <f t="shared" si="4166"/>
        <v>2.4021737951087752E-2</v>
      </c>
      <c r="L3354" s="19">
        <f t="shared" si="4167"/>
        <v>1.0568704079338389</v>
      </c>
      <c r="M3354" s="19">
        <f t="shared" si="4151"/>
        <v>4.2274816317353553E-2</v>
      </c>
      <c r="N3354" s="19">
        <f t="shared" si="4168"/>
        <v>0.97549138652293332</v>
      </c>
      <c r="O3354" s="19">
        <f t="shared" si="4169"/>
        <v>3.9019655460917332E-2</v>
      </c>
      <c r="P3354" s="19">
        <f t="shared" si="4158"/>
        <v>8.1294471778270885E-2</v>
      </c>
      <c r="Q3354" s="19">
        <f t="shared" si="4153"/>
        <v>0.50729779580824264</v>
      </c>
      <c r="R3354" s="19">
        <f t="shared" si="4159"/>
        <v>0.38044164074394399</v>
      </c>
      <c r="S3354" s="19">
        <f t="shared" si="4160"/>
        <v>0.88773943655218668</v>
      </c>
      <c r="T3354" s="19">
        <f t="shared" si="4170"/>
        <v>3.5509577462087466E-2</v>
      </c>
      <c r="U3354" s="21">
        <f t="shared" si="4154"/>
        <v>2.0323617944567722</v>
      </c>
    </row>
    <row r="3355" spans="1:21" ht="16" hidden="1" thickBot="1" x14ac:dyDescent="0.25">
      <c r="A3355" s="14">
        <v>2019</v>
      </c>
      <c r="B3355" s="15" t="s">
        <v>64</v>
      </c>
      <c r="C3355" s="16" t="s">
        <v>22</v>
      </c>
      <c r="D3355" s="16" t="str">
        <f>A3355&amp;"_"&amp;B3355&amp;"_"&amp;C3355</f>
        <v>2019_2019 Sample Plot # 02_Avi</v>
      </c>
      <c r="E3355" s="17">
        <v>6.1</v>
      </c>
      <c r="F3355" s="17">
        <f t="shared" si="4164"/>
        <v>1.2</v>
      </c>
      <c r="G3355" s="18">
        <v>120</v>
      </c>
      <c r="H3355" s="19">
        <f t="shared" ref="H3355:H3408" si="4171">I3355/100</f>
        <v>2.3551877784850417</v>
      </c>
      <c r="I3355" s="20">
        <f t="shared" si="4165"/>
        <v>235.51877784850416</v>
      </c>
      <c r="J3355" s="20">
        <v>740</v>
      </c>
      <c r="K3355" s="19">
        <f t="shared" si="4166"/>
        <v>0.99613465351782637</v>
      </c>
      <c r="L3355" s="19">
        <f t="shared" si="4167"/>
        <v>9.9113920113942324</v>
      </c>
      <c r="M3355" s="19">
        <f t="shared" si="4151"/>
        <v>0.39645568045576929</v>
      </c>
      <c r="N3355" s="19">
        <f t="shared" si="4168"/>
        <v>9.1482148265168775</v>
      </c>
      <c r="O3355" s="19">
        <f t="shared" si="4169"/>
        <v>0.3659285930606751</v>
      </c>
      <c r="P3355" s="19">
        <f t="shared" si="4158"/>
        <v>0.76238427351644433</v>
      </c>
      <c r="Q3355" s="19">
        <f t="shared" si="4153"/>
        <v>4.7574681654692315</v>
      </c>
      <c r="R3355" s="19">
        <f t="shared" si="4159"/>
        <v>3.5678037823415822</v>
      </c>
      <c r="S3355" s="19">
        <f t="shared" si="4160"/>
        <v>8.3252719478108137</v>
      </c>
      <c r="T3355" s="19">
        <f t="shared" si="4170"/>
        <v>0.33301087791243256</v>
      </c>
      <c r="U3355" s="21">
        <f t="shared" si="4154"/>
        <v>19.059606837911112</v>
      </c>
    </row>
    <row r="3356" spans="1:21" ht="16" hidden="1" thickBot="1" x14ac:dyDescent="0.25">
      <c r="A3356" s="14">
        <v>2019</v>
      </c>
      <c r="B3356" s="15" t="s">
        <v>64</v>
      </c>
      <c r="C3356" s="16" t="s">
        <v>22</v>
      </c>
      <c r="D3356" s="16" t="str">
        <f>A3356&amp;"_"&amp;B3356&amp;"_"&amp;C3356</f>
        <v>2019_2019 Sample Plot # 02_Avi</v>
      </c>
      <c r="E3356" s="17">
        <v>2.8</v>
      </c>
      <c r="F3356" s="17">
        <f t="shared" si="4164"/>
        <v>1</v>
      </c>
      <c r="G3356" s="18">
        <v>100</v>
      </c>
      <c r="H3356" s="19">
        <f t="shared" si="4171"/>
        <v>0.97071928707829414</v>
      </c>
      <c r="I3356" s="20">
        <f t="shared" si="4165"/>
        <v>97.071928707829414</v>
      </c>
      <c r="J3356" s="20">
        <v>305</v>
      </c>
      <c r="K3356" s="19">
        <f t="shared" si="4166"/>
        <v>0.17238042949565907</v>
      </c>
      <c r="L3356" s="19">
        <f t="shared" si="4167"/>
        <v>1.4872378495067573</v>
      </c>
      <c r="M3356" s="19">
        <f t="shared" si="4151"/>
        <v>5.9489513980270289E-2</v>
      </c>
      <c r="N3356" s="19">
        <f t="shared" si="4168"/>
        <v>1.3727205350947371</v>
      </c>
      <c r="O3356" s="19">
        <f t="shared" si="4169"/>
        <v>5.4908821403789491E-2</v>
      </c>
      <c r="P3356" s="19">
        <f t="shared" si="4158"/>
        <v>0.11439833538405977</v>
      </c>
      <c r="Q3356" s="19">
        <f t="shared" si="4153"/>
        <v>0.71387416776324353</v>
      </c>
      <c r="R3356" s="19">
        <f t="shared" si="4159"/>
        <v>0.53536100868694747</v>
      </c>
      <c r="S3356" s="19">
        <f t="shared" si="4160"/>
        <v>1.249235176450191</v>
      </c>
      <c r="T3356" s="19">
        <f t="shared" si="4170"/>
        <v>4.9969407058007641E-2</v>
      </c>
      <c r="U3356" s="21">
        <f t="shared" si="4154"/>
        <v>2.8599583846014944</v>
      </c>
    </row>
    <row r="3357" spans="1:21" ht="16" hidden="1" thickBot="1" x14ac:dyDescent="0.25">
      <c r="A3357" s="14"/>
      <c r="B3357" s="15"/>
      <c r="C3357" s="16"/>
      <c r="D3357" s="16"/>
      <c r="E3357" s="17"/>
      <c r="F3357" s="17"/>
      <c r="G3357" s="18"/>
      <c r="H3357" s="19"/>
      <c r="I3357" s="20"/>
      <c r="J3357" s="20"/>
      <c r="K3357" s="19"/>
      <c r="L3357" s="19"/>
      <c r="M3357" s="19"/>
      <c r="N3357" s="19"/>
      <c r="O3357" s="19"/>
      <c r="P3357" s="19"/>
      <c r="Q3357" s="19"/>
      <c r="R3357" s="19"/>
      <c r="S3357" s="19"/>
      <c r="T3357" s="19"/>
      <c r="U3357" s="21"/>
    </row>
    <row r="3358" spans="1:21" ht="16" hidden="1" thickBot="1" x14ac:dyDescent="0.25">
      <c r="A3358" s="14"/>
      <c r="B3358" s="15"/>
      <c r="C3358" s="16"/>
      <c r="D3358" s="16"/>
      <c r="E3358" s="17"/>
      <c r="F3358" s="17"/>
      <c r="G3358" s="18"/>
      <c r="H3358" s="19"/>
      <c r="I3358" s="20"/>
      <c r="J3358" s="20"/>
      <c r="K3358" s="19"/>
      <c r="L3358" s="19"/>
      <c r="M3358" s="19"/>
      <c r="N3358" s="19"/>
      <c r="O3358" s="19"/>
      <c r="P3358" s="19"/>
      <c r="Q3358" s="19"/>
      <c r="R3358" s="19"/>
      <c r="S3358" s="19"/>
      <c r="T3358" s="19"/>
      <c r="U3358" s="21"/>
    </row>
    <row r="3359" spans="1:21" ht="16" hidden="1" thickBot="1" x14ac:dyDescent="0.25">
      <c r="A3359" s="14"/>
      <c r="B3359" s="15"/>
      <c r="C3359" s="16"/>
      <c r="D3359" s="16"/>
      <c r="E3359" s="17"/>
      <c r="F3359" s="17"/>
      <c r="G3359" s="18"/>
      <c r="H3359" s="19"/>
      <c r="I3359" s="20"/>
      <c r="J3359" s="20"/>
      <c r="K3359" s="19"/>
      <c r="L3359" s="19"/>
      <c r="M3359" s="19"/>
      <c r="N3359" s="19"/>
      <c r="O3359" s="19"/>
      <c r="P3359" s="19"/>
      <c r="Q3359" s="19"/>
      <c r="R3359" s="19"/>
      <c r="S3359" s="19"/>
      <c r="T3359" s="19"/>
      <c r="U3359" s="21"/>
    </row>
    <row r="3360" spans="1:21" ht="16" hidden="1" thickBot="1" x14ac:dyDescent="0.25">
      <c r="A3360" s="14"/>
      <c r="B3360" s="15"/>
      <c r="C3360" s="16"/>
      <c r="D3360" s="16"/>
      <c r="E3360" s="17"/>
      <c r="F3360" s="17"/>
      <c r="G3360" s="18"/>
      <c r="H3360" s="19"/>
      <c r="I3360" s="20"/>
      <c r="J3360" s="20"/>
      <c r="K3360" s="19"/>
      <c r="L3360" s="19"/>
      <c r="M3360" s="19"/>
      <c r="N3360" s="19"/>
      <c r="O3360" s="19"/>
      <c r="P3360" s="19"/>
      <c r="Q3360" s="19"/>
      <c r="R3360" s="19"/>
      <c r="S3360" s="19"/>
      <c r="T3360" s="19"/>
      <c r="U3360" s="21"/>
    </row>
    <row r="3361" spans="1:21" ht="16" hidden="1" thickBot="1" x14ac:dyDescent="0.25">
      <c r="A3361" s="14">
        <v>2019</v>
      </c>
      <c r="B3361" s="15" t="s">
        <v>64</v>
      </c>
      <c r="C3361" s="16" t="s">
        <v>22</v>
      </c>
      <c r="D3361" s="16" t="str">
        <f>A3361&amp;"_"&amp;B3361&amp;"_"&amp;C3361</f>
        <v>2019_2019 Sample Plot # 02_Avi</v>
      </c>
      <c r="E3361" s="17">
        <v>2.1</v>
      </c>
      <c r="F3361" s="17">
        <f t="shared" si="4164"/>
        <v>0.7</v>
      </c>
      <c r="G3361" s="18">
        <v>70</v>
      </c>
      <c r="H3361" s="19">
        <f t="shared" si="4171"/>
        <v>1.0821133036282624</v>
      </c>
      <c r="I3361" s="20">
        <f t="shared" si="4165"/>
        <v>108.21133036282623</v>
      </c>
      <c r="J3361" s="20">
        <v>340</v>
      </c>
      <c r="K3361" s="19">
        <f t="shared" ref="K3361:K3362" si="4172">2.14*(LOG(H3361,10))+0.2</f>
        <v>0.27334365576396341</v>
      </c>
      <c r="L3361" s="19">
        <f t="shared" ref="L3361:L3362" si="4173">10^K3361</f>
        <v>1.8764787720893337</v>
      </c>
      <c r="M3361" s="19">
        <f t="shared" si="4151"/>
        <v>7.5059150883573358E-2</v>
      </c>
      <c r="N3361" s="19">
        <f t="shared" ref="N3361:N3362" si="4174">0.923*L3361</f>
        <v>1.731989906638455</v>
      </c>
      <c r="O3361" s="19">
        <f t="shared" si="4169"/>
        <v>6.9279596265538201E-2</v>
      </c>
      <c r="P3361" s="19">
        <f t="shared" si="4158"/>
        <v>0.14433874714911155</v>
      </c>
      <c r="Q3361" s="19">
        <f t="shared" si="4153"/>
        <v>0.90070981060288013</v>
      </c>
      <c r="R3361" s="19">
        <f t="shared" si="4159"/>
        <v>0.67547606358899748</v>
      </c>
      <c r="S3361" s="19">
        <f t="shared" si="4160"/>
        <v>1.5761858741918777</v>
      </c>
      <c r="T3361" s="19">
        <f t="shared" si="4170"/>
        <v>6.3047434967675106E-2</v>
      </c>
      <c r="U3361" s="21">
        <f t="shared" si="4154"/>
        <v>3.6084686787277889</v>
      </c>
    </row>
    <row r="3362" spans="1:21" ht="16" hidden="1" thickBot="1" x14ac:dyDescent="0.25">
      <c r="A3362" s="14">
        <v>2019</v>
      </c>
      <c r="B3362" s="15" t="s">
        <v>64</v>
      </c>
      <c r="C3362" s="16" t="s">
        <v>22</v>
      </c>
      <c r="D3362" s="16" t="str">
        <f>A3362&amp;"_"&amp;B3362&amp;"_"&amp;C3362</f>
        <v>2019_2019 Sample Plot # 02_Avi</v>
      </c>
      <c r="E3362" s="17">
        <v>2.7</v>
      </c>
      <c r="F3362" s="17">
        <f t="shared" si="4164"/>
        <v>0.5</v>
      </c>
      <c r="G3362" s="18">
        <v>50</v>
      </c>
      <c r="H3362" s="19">
        <f t="shared" si="4171"/>
        <v>1.591343093570974</v>
      </c>
      <c r="I3362" s="20">
        <f t="shared" si="4165"/>
        <v>159.13430935709741</v>
      </c>
      <c r="J3362" s="20">
        <v>500</v>
      </c>
      <c r="K3362" s="19">
        <f t="shared" si="4172"/>
        <v>0.63177458257261765</v>
      </c>
      <c r="L3362" s="19">
        <f t="shared" si="4173"/>
        <v>4.2832614308671619</v>
      </c>
      <c r="M3362" s="19">
        <f t="shared" si="4151"/>
        <v>0.17133045723468648</v>
      </c>
      <c r="N3362" s="19">
        <f t="shared" si="4174"/>
        <v>3.9534503006903905</v>
      </c>
      <c r="O3362" s="19">
        <f t="shared" si="4169"/>
        <v>0.15813801202761563</v>
      </c>
      <c r="P3362" s="19">
        <f t="shared" si="4158"/>
        <v>0.32946846926230211</v>
      </c>
      <c r="Q3362" s="19">
        <f t="shared" si="4153"/>
        <v>2.0559654868162376</v>
      </c>
      <c r="R3362" s="19">
        <f t="shared" si="4159"/>
        <v>1.5418456172692523</v>
      </c>
      <c r="S3362" s="19">
        <f t="shared" si="4160"/>
        <v>3.5978111040854897</v>
      </c>
      <c r="T3362" s="19">
        <f t="shared" si="4170"/>
        <v>0.14391244416341958</v>
      </c>
      <c r="U3362" s="21">
        <f t="shared" si="4154"/>
        <v>8.236711731557552</v>
      </c>
    </row>
    <row r="3363" spans="1:21" ht="16" hidden="1" thickBot="1" x14ac:dyDescent="0.25">
      <c r="A3363" s="14"/>
      <c r="B3363" s="15"/>
      <c r="C3363" s="16"/>
      <c r="D3363" s="16"/>
      <c r="E3363" s="17"/>
      <c r="F3363" s="17"/>
      <c r="G3363" s="18"/>
      <c r="H3363" s="19"/>
      <c r="I3363" s="20"/>
      <c r="J3363" s="20"/>
      <c r="K3363" s="19"/>
      <c r="L3363" s="19"/>
      <c r="M3363" s="19"/>
      <c r="N3363" s="19"/>
      <c r="O3363" s="19"/>
      <c r="P3363" s="19"/>
      <c r="Q3363" s="19"/>
      <c r="R3363" s="19"/>
      <c r="S3363" s="19"/>
      <c r="T3363" s="19"/>
      <c r="U3363" s="21"/>
    </row>
    <row r="3364" spans="1:21" ht="16" hidden="1" thickBot="1" x14ac:dyDescent="0.25">
      <c r="A3364" s="14"/>
      <c r="B3364" s="15"/>
      <c r="C3364" s="16"/>
      <c r="D3364" s="16"/>
      <c r="E3364" s="17"/>
      <c r="F3364" s="17"/>
      <c r="G3364" s="18"/>
      <c r="H3364" s="19"/>
      <c r="I3364" s="20"/>
      <c r="J3364" s="20"/>
      <c r="K3364" s="19"/>
      <c r="L3364" s="19"/>
      <c r="M3364" s="19"/>
      <c r="N3364" s="19"/>
      <c r="O3364" s="19"/>
      <c r="P3364" s="19"/>
      <c r="Q3364" s="19"/>
      <c r="R3364" s="19"/>
      <c r="S3364" s="19"/>
      <c r="T3364" s="19"/>
      <c r="U3364" s="21"/>
    </row>
    <row r="3365" spans="1:21" ht="16" hidden="1" thickBot="1" x14ac:dyDescent="0.25">
      <c r="A3365" s="14"/>
      <c r="B3365" s="15"/>
      <c r="C3365" s="16"/>
      <c r="D3365" s="16"/>
      <c r="E3365" s="17"/>
      <c r="F3365" s="17"/>
      <c r="G3365" s="18"/>
      <c r="H3365" s="19"/>
      <c r="I3365" s="20"/>
      <c r="J3365" s="20"/>
      <c r="K3365" s="19"/>
      <c r="L3365" s="19"/>
      <c r="M3365" s="19"/>
      <c r="N3365" s="19"/>
      <c r="O3365" s="19"/>
      <c r="P3365" s="19"/>
      <c r="Q3365" s="19"/>
      <c r="R3365" s="19"/>
      <c r="S3365" s="19"/>
      <c r="T3365" s="19"/>
      <c r="U3365" s="21"/>
    </row>
    <row r="3366" spans="1:21" ht="16" hidden="1" thickBot="1" x14ac:dyDescent="0.25">
      <c r="A3366" s="14"/>
      <c r="B3366" s="15"/>
      <c r="C3366" s="16"/>
      <c r="D3366" s="16"/>
      <c r="E3366" s="17"/>
      <c r="F3366" s="17"/>
      <c r="G3366" s="18"/>
      <c r="H3366" s="19"/>
      <c r="I3366" s="20"/>
      <c r="J3366" s="20"/>
      <c r="K3366" s="19"/>
      <c r="L3366" s="19"/>
      <c r="M3366" s="19"/>
      <c r="N3366" s="19"/>
      <c r="O3366" s="19"/>
      <c r="P3366" s="19"/>
      <c r="Q3366" s="19"/>
      <c r="R3366" s="19"/>
      <c r="S3366" s="19"/>
      <c r="T3366" s="19"/>
      <c r="U3366" s="21"/>
    </row>
    <row r="3367" spans="1:21" ht="16" hidden="1" thickBot="1" x14ac:dyDescent="0.25">
      <c r="A3367" s="14"/>
      <c r="B3367" s="15"/>
      <c r="C3367" s="16"/>
      <c r="D3367" s="16"/>
      <c r="E3367" s="17"/>
      <c r="F3367" s="17"/>
      <c r="G3367" s="18"/>
      <c r="H3367" s="19"/>
      <c r="I3367" s="20"/>
      <c r="J3367" s="20"/>
      <c r="K3367" s="19"/>
      <c r="L3367" s="19"/>
      <c r="M3367" s="19"/>
      <c r="N3367" s="19"/>
      <c r="O3367" s="19"/>
      <c r="P3367" s="19"/>
      <c r="Q3367" s="19"/>
      <c r="R3367" s="19"/>
      <c r="S3367" s="19"/>
      <c r="T3367" s="19"/>
      <c r="U3367" s="21"/>
    </row>
    <row r="3368" spans="1:21" ht="16" hidden="1" thickBot="1" x14ac:dyDescent="0.25">
      <c r="A3368" s="14">
        <v>2019</v>
      </c>
      <c r="B3368" s="15" t="s">
        <v>64</v>
      </c>
      <c r="C3368" s="16" t="s">
        <v>22</v>
      </c>
      <c r="D3368" s="16" t="str">
        <f>A3368&amp;"_"&amp;B3368&amp;"_"&amp;C3368</f>
        <v>2019_2019 Sample Plot # 02_Avi</v>
      </c>
      <c r="E3368" s="17">
        <v>3.2</v>
      </c>
      <c r="F3368" s="17">
        <f t="shared" si="4164"/>
        <v>0.5</v>
      </c>
      <c r="G3368" s="18">
        <v>50</v>
      </c>
      <c r="H3368" s="19">
        <f t="shared" si="4171"/>
        <v>1.591343093570974</v>
      </c>
      <c r="I3368" s="20">
        <f t="shared" si="4165"/>
        <v>159.13430935709741</v>
      </c>
      <c r="J3368" s="20">
        <v>500</v>
      </c>
      <c r="K3368" s="19">
        <f t="shared" ref="K3368:K3371" si="4175">2.14*(LOG(H3368,10))+0.2</f>
        <v>0.63177458257261765</v>
      </c>
      <c r="L3368" s="19">
        <f t="shared" ref="L3368:L3371" si="4176">10^K3368</f>
        <v>4.2832614308671619</v>
      </c>
      <c r="M3368" s="19">
        <f t="shared" ref="M3368:M3434" si="4177">L3368*40/1000</f>
        <v>0.17133045723468648</v>
      </c>
      <c r="N3368" s="19">
        <f t="shared" ref="N3368:N3371" si="4178">0.923*L3368</f>
        <v>3.9534503006903905</v>
      </c>
      <c r="O3368" s="19">
        <f t="shared" si="4169"/>
        <v>0.15813801202761563</v>
      </c>
      <c r="P3368" s="19">
        <f t="shared" si="4158"/>
        <v>0.32946846926230211</v>
      </c>
      <c r="Q3368" s="19">
        <f t="shared" ref="Q3368:Q3434" si="4179">L3368*0.48</f>
        <v>2.0559654868162376</v>
      </c>
      <c r="R3368" s="19">
        <f t="shared" si="4159"/>
        <v>1.5418456172692523</v>
      </c>
      <c r="S3368" s="19">
        <f t="shared" si="4160"/>
        <v>3.5978111040854897</v>
      </c>
      <c r="T3368" s="19">
        <f t="shared" si="4170"/>
        <v>0.14391244416341958</v>
      </c>
      <c r="U3368" s="21">
        <f t="shared" ref="U3368:U3434" si="4180">(L3368+N3368)</f>
        <v>8.236711731557552</v>
      </c>
    </row>
    <row r="3369" spans="1:21" ht="16" hidden="1" thickBot="1" x14ac:dyDescent="0.25">
      <c r="A3369" s="14">
        <v>2019</v>
      </c>
      <c r="B3369" s="15" t="s">
        <v>64</v>
      </c>
      <c r="C3369" s="16" t="s">
        <v>22</v>
      </c>
      <c r="D3369" s="16" t="str">
        <f>A3369&amp;"_"&amp;B3369&amp;"_"&amp;C3369</f>
        <v>2019_2019 Sample Plot # 02_Avi</v>
      </c>
      <c r="E3369" s="17">
        <v>7.8</v>
      </c>
      <c r="F3369" s="17">
        <f t="shared" si="4164"/>
        <v>1.1000000000000001</v>
      </c>
      <c r="G3369" s="18">
        <v>110</v>
      </c>
      <c r="H3369" s="19">
        <f t="shared" si="4171"/>
        <v>2.2278803309993633</v>
      </c>
      <c r="I3369" s="20">
        <f t="shared" si="4165"/>
        <v>222.78803309993634</v>
      </c>
      <c r="J3369" s="20">
        <v>700</v>
      </c>
      <c r="K3369" s="19">
        <f t="shared" si="4175"/>
        <v>0.94448857892404692</v>
      </c>
      <c r="L3369" s="19">
        <f t="shared" si="4176"/>
        <v>8.8001196882893549</v>
      </c>
      <c r="M3369" s="19">
        <f t="shared" si="4177"/>
        <v>0.35200478753157421</v>
      </c>
      <c r="N3369" s="19">
        <f t="shared" si="4178"/>
        <v>8.1225104722910757</v>
      </c>
      <c r="O3369" s="19">
        <f t="shared" si="4169"/>
        <v>0.32490041889164301</v>
      </c>
      <c r="P3369" s="19">
        <f t="shared" si="4158"/>
        <v>0.67690520642321728</v>
      </c>
      <c r="Q3369" s="19">
        <f t="shared" si="4179"/>
        <v>4.2240574503788899</v>
      </c>
      <c r="R3369" s="19">
        <f t="shared" si="4159"/>
        <v>3.1677790841935196</v>
      </c>
      <c r="S3369" s="19">
        <f t="shared" si="4160"/>
        <v>7.3918365345724091</v>
      </c>
      <c r="T3369" s="19">
        <f t="shared" si="4170"/>
        <v>0.29567346138289635</v>
      </c>
      <c r="U3369" s="21">
        <f t="shared" si="4180"/>
        <v>16.922630160580432</v>
      </c>
    </row>
    <row r="3370" spans="1:21" ht="16" hidden="1" thickBot="1" x14ac:dyDescent="0.25">
      <c r="A3370" s="14">
        <v>2019</v>
      </c>
      <c r="B3370" s="15" t="s">
        <v>64</v>
      </c>
      <c r="C3370" s="16" t="s">
        <v>22</v>
      </c>
      <c r="D3370" s="16" t="str">
        <f>A3370&amp;"_"&amp;B3370&amp;"_"&amp;C3370</f>
        <v>2019_2019 Sample Plot # 02_Avi</v>
      </c>
      <c r="E3370" s="17">
        <v>4.9000000000000004</v>
      </c>
      <c r="F3370" s="17">
        <f t="shared" si="4164"/>
        <v>0.5</v>
      </c>
      <c r="G3370" s="18">
        <v>50</v>
      </c>
      <c r="H3370" s="19">
        <f t="shared" si="4171"/>
        <v>1.3208147676639084</v>
      </c>
      <c r="I3370" s="20">
        <f t="shared" si="4165"/>
        <v>132.08147676639084</v>
      </c>
      <c r="J3370" s="20">
        <v>415</v>
      </c>
      <c r="K3370" s="19">
        <f t="shared" si="4175"/>
        <v>0.4586017002574157</v>
      </c>
      <c r="L3370" s="19">
        <f t="shared" si="4176"/>
        <v>2.8747607075662289</v>
      </c>
      <c r="M3370" s="19">
        <f t="shared" si="4177"/>
        <v>0.11499042830264915</v>
      </c>
      <c r="N3370" s="19">
        <f t="shared" si="4178"/>
        <v>2.6534041330836295</v>
      </c>
      <c r="O3370" s="19">
        <f t="shared" si="4169"/>
        <v>0.10613616532334519</v>
      </c>
      <c r="P3370" s="19">
        <f t="shared" si="4158"/>
        <v>0.22112659362599435</v>
      </c>
      <c r="Q3370" s="19">
        <f t="shared" si="4179"/>
        <v>1.3798851396317899</v>
      </c>
      <c r="R3370" s="19">
        <f t="shared" si="4159"/>
        <v>1.0348276119026156</v>
      </c>
      <c r="S3370" s="19">
        <f t="shared" si="4160"/>
        <v>2.4147127515344056</v>
      </c>
      <c r="T3370" s="19">
        <f t="shared" si="4170"/>
        <v>9.6588510061376226E-2</v>
      </c>
      <c r="U3370" s="21">
        <f t="shared" si="4180"/>
        <v>5.5281648406498585</v>
      </c>
    </row>
    <row r="3371" spans="1:21" ht="16" hidden="1" thickBot="1" x14ac:dyDescent="0.25">
      <c r="A3371" s="14">
        <v>2019</v>
      </c>
      <c r="B3371" s="15" t="s">
        <v>64</v>
      </c>
      <c r="C3371" s="16" t="s">
        <v>22</v>
      </c>
      <c r="D3371" s="16" t="str">
        <f>A3371&amp;"_"&amp;B3371&amp;"_"&amp;C3371</f>
        <v>2019_2019 Sample Plot # 02_Avi</v>
      </c>
      <c r="E3371" s="17">
        <v>4</v>
      </c>
      <c r="F3371" s="17">
        <f t="shared" si="4164"/>
        <v>0.5</v>
      </c>
      <c r="G3371" s="18">
        <v>50</v>
      </c>
      <c r="H3371" s="19">
        <f t="shared" si="4171"/>
        <v>1.3049013367281987</v>
      </c>
      <c r="I3371" s="20">
        <f t="shared" si="4165"/>
        <v>130.49013367281987</v>
      </c>
      <c r="J3371" s="20">
        <v>410</v>
      </c>
      <c r="K3371" s="19">
        <f t="shared" si="4175"/>
        <v>0.44733622667377138</v>
      </c>
      <c r="L3371" s="19">
        <f t="shared" si="4176"/>
        <v>2.8011491034875604</v>
      </c>
      <c r="M3371" s="19">
        <f t="shared" si="4177"/>
        <v>0.11204596413950242</v>
      </c>
      <c r="N3371" s="19">
        <f t="shared" si="4178"/>
        <v>2.5854606225190184</v>
      </c>
      <c r="O3371" s="19">
        <f t="shared" si="4169"/>
        <v>0.10341842490076074</v>
      </c>
      <c r="P3371" s="19">
        <f t="shared" si="4158"/>
        <v>0.21546438904026316</v>
      </c>
      <c r="Q3371" s="19">
        <f t="shared" si="4179"/>
        <v>1.3445515696740289</v>
      </c>
      <c r="R3371" s="19">
        <f t="shared" si="4159"/>
        <v>1.0083296427824173</v>
      </c>
      <c r="S3371" s="19">
        <f t="shared" si="4160"/>
        <v>2.3528812124564462</v>
      </c>
      <c r="T3371" s="19">
        <f t="shared" si="4170"/>
        <v>9.4115248498257836E-2</v>
      </c>
      <c r="U3371" s="21">
        <f t="shared" si="4180"/>
        <v>5.3866097260065793</v>
      </c>
    </row>
    <row r="3372" spans="1:21" ht="16" hidden="1" thickBot="1" x14ac:dyDescent="0.25">
      <c r="A3372" s="14"/>
      <c r="B3372" s="15"/>
      <c r="C3372" s="16"/>
      <c r="D3372" s="16"/>
      <c r="E3372" s="17"/>
      <c r="F3372" s="17"/>
      <c r="G3372" s="18"/>
      <c r="H3372" s="19"/>
      <c r="I3372" s="20"/>
      <c r="J3372" s="20"/>
      <c r="K3372" s="19"/>
      <c r="L3372" s="19"/>
      <c r="M3372" s="19"/>
      <c r="N3372" s="19"/>
      <c r="O3372" s="19"/>
      <c r="P3372" s="19"/>
      <c r="Q3372" s="19"/>
      <c r="R3372" s="19"/>
      <c r="S3372" s="19"/>
      <c r="T3372" s="19"/>
      <c r="U3372" s="21"/>
    </row>
    <row r="3373" spans="1:21" ht="16" hidden="1" thickBot="1" x14ac:dyDescent="0.25">
      <c r="A3373" s="14"/>
      <c r="B3373" s="15"/>
      <c r="C3373" s="16"/>
      <c r="D3373" s="16"/>
      <c r="E3373" s="17"/>
      <c r="F3373" s="17"/>
      <c r="G3373" s="18"/>
      <c r="H3373" s="19"/>
      <c r="I3373" s="20"/>
      <c r="J3373" s="20"/>
      <c r="K3373" s="19"/>
      <c r="L3373" s="19"/>
      <c r="M3373" s="19"/>
      <c r="N3373" s="19"/>
      <c r="O3373" s="19"/>
      <c r="P3373" s="19"/>
      <c r="Q3373" s="19"/>
      <c r="R3373" s="19"/>
      <c r="S3373" s="19"/>
      <c r="T3373" s="19"/>
      <c r="U3373" s="21"/>
    </row>
    <row r="3374" spans="1:21" ht="16" hidden="1" thickBot="1" x14ac:dyDescent="0.25">
      <c r="A3374" s="14"/>
      <c r="B3374" s="15"/>
      <c r="C3374" s="16"/>
      <c r="D3374" s="16"/>
      <c r="E3374" s="17"/>
      <c r="F3374" s="17"/>
      <c r="G3374" s="18"/>
      <c r="H3374" s="19"/>
      <c r="I3374" s="20"/>
      <c r="J3374" s="20"/>
      <c r="K3374" s="19"/>
      <c r="L3374" s="19"/>
      <c r="M3374" s="19"/>
      <c r="N3374" s="19"/>
      <c r="O3374" s="19"/>
      <c r="P3374" s="19"/>
      <c r="Q3374" s="19"/>
      <c r="R3374" s="19"/>
      <c r="S3374" s="19"/>
      <c r="T3374" s="19"/>
      <c r="U3374" s="21"/>
    </row>
    <row r="3375" spans="1:21" ht="16" hidden="1" thickBot="1" x14ac:dyDescent="0.25">
      <c r="A3375" s="14"/>
      <c r="B3375" s="15"/>
      <c r="C3375" s="16"/>
      <c r="D3375" s="16"/>
      <c r="E3375" s="17"/>
      <c r="F3375" s="17"/>
      <c r="G3375" s="18"/>
      <c r="H3375" s="19"/>
      <c r="I3375" s="20"/>
      <c r="J3375" s="20"/>
      <c r="K3375" s="19"/>
      <c r="L3375" s="19"/>
      <c r="M3375" s="19"/>
      <c r="N3375" s="19"/>
      <c r="O3375" s="19"/>
      <c r="P3375" s="19"/>
      <c r="Q3375" s="19"/>
      <c r="R3375" s="19"/>
      <c r="S3375" s="19"/>
      <c r="T3375" s="19"/>
      <c r="U3375" s="21"/>
    </row>
    <row r="3376" spans="1:21" ht="16" hidden="1" thickBot="1" x14ac:dyDescent="0.25">
      <c r="A3376" s="14"/>
      <c r="B3376" s="15"/>
      <c r="C3376" s="16"/>
      <c r="D3376" s="16"/>
      <c r="E3376" s="17"/>
      <c r="F3376" s="17"/>
      <c r="G3376" s="18"/>
      <c r="H3376" s="19"/>
      <c r="I3376" s="20"/>
      <c r="J3376" s="20"/>
      <c r="K3376" s="19"/>
      <c r="L3376" s="19"/>
      <c r="M3376" s="19"/>
      <c r="N3376" s="19"/>
      <c r="O3376" s="19"/>
      <c r="P3376" s="19"/>
      <c r="Q3376" s="19"/>
      <c r="R3376" s="19"/>
      <c r="S3376" s="19"/>
      <c r="T3376" s="19"/>
      <c r="U3376" s="21"/>
    </row>
    <row r="3377" spans="1:21" ht="16" hidden="1" thickBot="1" x14ac:dyDescent="0.25">
      <c r="A3377" s="14"/>
      <c r="B3377" s="15"/>
      <c r="C3377" s="16"/>
      <c r="D3377" s="16"/>
      <c r="E3377" s="17"/>
      <c r="F3377" s="17"/>
      <c r="G3377" s="18"/>
      <c r="H3377" s="19"/>
      <c r="I3377" s="20"/>
      <c r="J3377" s="20"/>
      <c r="K3377" s="19"/>
      <c r="L3377" s="19"/>
      <c r="M3377" s="19"/>
      <c r="N3377" s="19"/>
      <c r="O3377" s="19"/>
      <c r="P3377" s="19"/>
      <c r="Q3377" s="19"/>
      <c r="R3377" s="19"/>
      <c r="S3377" s="19"/>
      <c r="T3377" s="19"/>
      <c r="U3377" s="21"/>
    </row>
    <row r="3378" spans="1:21" ht="16" hidden="1" thickBot="1" x14ac:dyDescent="0.25">
      <c r="A3378" s="14">
        <v>2019</v>
      </c>
      <c r="B3378" s="15" t="s">
        <v>64</v>
      </c>
      <c r="C3378" s="16" t="s">
        <v>22</v>
      </c>
      <c r="D3378" s="16" t="str">
        <f>A3378&amp;"_"&amp;B3378&amp;"_"&amp;C3378</f>
        <v>2019_2019 Sample Plot # 02_Avi</v>
      </c>
      <c r="E3378" s="17">
        <v>4.0999999999999996</v>
      </c>
      <c r="F3378" s="17">
        <f t="shared" si="4164"/>
        <v>1</v>
      </c>
      <c r="G3378" s="18">
        <v>100</v>
      </c>
      <c r="H3378" s="19">
        <f t="shared" si="4171"/>
        <v>1.3049013367281987</v>
      </c>
      <c r="I3378" s="20">
        <f t="shared" si="4165"/>
        <v>130.49013367281987</v>
      </c>
      <c r="J3378" s="20">
        <v>410</v>
      </c>
      <c r="K3378" s="19">
        <f t="shared" ref="K3378:K3380" si="4181">2.14*(LOG(H3378,10))+0.2</f>
        <v>0.44733622667377138</v>
      </c>
      <c r="L3378" s="19">
        <f t="shared" ref="L3378:L3380" si="4182">10^K3378</f>
        <v>2.8011491034875604</v>
      </c>
      <c r="M3378" s="19">
        <f t="shared" si="4177"/>
        <v>0.11204596413950242</v>
      </c>
      <c r="N3378" s="19">
        <f t="shared" ref="N3378:N3380" si="4183">0.923*L3378</f>
        <v>2.5854606225190184</v>
      </c>
      <c r="O3378" s="19">
        <f t="shared" si="4169"/>
        <v>0.10341842490076074</v>
      </c>
      <c r="P3378" s="19">
        <f t="shared" si="4158"/>
        <v>0.21546438904026316</v>
      </c>
      <c r="Q3378" s="19">
        <f t="shared" si="4179"/>
        <v>1.3445515696740289</v>
      </c>
      <c r="R3378" s="19">
        <f t="shared" si="4159"/>
        <v>1.0083296427824173</v>
      </c>
      <c r="S3378" s="19">
        <f t="shared" si="4160"/>
        <v>2.3528812124564462</v>
      </c>
      <c r="T3378" s="19">
        <f t="shared" si="4170"/>
        <v>9.4115248498257836E-2</v>
      </c>
      <c r="U3378" s="21">
        <f t="shared" si="4180"/>
        <v>5.3866097260065793</v>
      </c>
    </row>
    <row r="3379" spans="1:21" ht="16" hidden="1" thickBot="1" x14ac:dyDescent="0.25">
      <c r="A3379" s="14">
        <v>2019</v>
      </c>
      <c r="B3379" s="15" t="s">
        <v>64</v>
      </c>
      <c r="C3379" s="16" t="s">
        <v>22</v>
      </c>
      <c r="D3379" s="16" t="str">
        <f>A3379&amp;"_"&amp;B3379&amp;"_"&amp;C3379</f>
        <v>2019_2019 Sample Plot # 02_Avi</v>
      </c>
      <c r="E3379" s="17">
        <v>4.8</v>
      </c>
      <c r="F3379" s="17">
        <f t="shared" si="4164"/>
        <v>0.7</v>
      </c>
      <c r="G3379" s="18">
        <v>70</v>
      </c>
      <c r="H3379" s="19">
        <f t="shared" si="4171"/>
        <v>1.3685550604710377</v>
      </c>
      <c r="I3379" s="20">
        <f t="shared" si="4165"/>
        <v>136.85550604710377</v>
      </c>
      <c r="J3379" s="20">
        <v>430</v>
      </c>
      <c r="K3379" s="19">
        <f t="shared" si="4181"/>
        <v>0.49160126823385264</v>
      </c>
      <c r="L3379" s="19">
        <f t="shared" si="4182"/>
        <v>3.1017105571303882</v>
      </c>
      <c r="M3379" s="19">
        <f t="shared" si="4177"/>
        <v>0.12406842228521553</v>
      </c>
      <c r="N3379" s="19">
        <f t="shared" si="4183"/>
        <v>2.8628788442313486</v>
      </c>
      <c r="O3379" s="19">
        <f t="shared" si="4169"/>
        <v>0.11451515376925395</v>
      </c>
      <c r="P3379" s="19">
        <f t="shared" si="4158"/>
        <v>0.23858357605446948</v>
      </c>
      <c r="Q3379" s="19">
        <f t="shared" si="4179"/>
        <v>1.4888210674225864</v>
      </c>
      <c r="R3379" s="19">
        <f t="shared" si="4159"/>
        <v>1.1165227492502261</v>
      </c>
      <c r="S3379" s="19">
        <f t="shared" si="4160"/>
        <v>2.6053438166728125</v>
      </c>
      <c r="T3379" s="19">
        <f t="shared" si="4170"/>
        <v>0.1042137526669125</v>
      </c>
      <c r="U3379" s="21">
        <f t="shared" si="4180"/>
        <v>5.9645894013617369</v>
      </c>
    </row>
    <row r="3380" spans="1:21" ht="16" hidden="1" thickBot="1" x14ac:dyDescent="0.25">
      <c r="A3380" s="14">
        <v>2019</v>
      </c>
      <c r="B3380" s="15" t="s">
        <v>64</v>
      </c>
      <c r="C3380" s="16" t="s">
        <v>22</v>
      </c>
      <c r="D3380" s="16" t="str">
        <f>A3380&amp;"_"&amp;B3380&amp;"_"&amp;C3380</f>
        <v>2019_2019 Sample Plot # 02_Avi</v>
      </c>
      <c r="E3380" s="17">
        <v>2</v>
      </c>
      <c r="F3380" s="17">
        <f t="shared" si="4164"/>
        <v>0.9</v>
      </c>
      <c r="G3380" s="18">
        <v>90</v>
      </c>
      <c r="H3380" s="19">
        <f t="shared" si="4171"/>
        <v>0.63653723742838952</v>
      </c>
      <c r="I3380" s="20">
        <f t="shared" si="4165"/>
        <v>63.653723742838956</v>
      </c>
      <c r="J3380" s="20">
        <v>200</v>
      </c>
      <c r="K3380" s="19">
        <f t="shared" si="4181"/>
        <v>-0.21981703598554303</v>
      </c>
      <c r="L3380" s="19">
        <f t="shared" si="4182"/>
        <v>0.60281349201055145</v>
      </c>
      <c r="M3380" s="19">
        <f t="shared" si="4177"/>
        <v>2.4112539680422061E-2</v>
      </c>
      <c r="N3380" s="19">
        <f t="shared" si="4183"/>
        <v>0.55639685312573905</v>
      </c>
      <c r="O3380" s="19">
        <f t="shared" si="4169"/>
        <v>2.2255874125029565E-2</v>
      </c>
      <c r="P3380" s="19">
        <f t="shared" si="4158"/>
        <v>4.6368413805451626E-2</v>
      </c>
      <c r="Q3380" s="19">
        <f t="shared" si="4179"/>
        <v>0.28935047616506471</v>
      </c>
      <c r="R3380" s="19">
        <f t="shared" si="4159"/>
        <v>0.21699477271903825</v>
      </c>
      <c r="S3380" s="19">
        <f t="shared" si="4160"/>
        <v>0.50634524888410293</v>
      </c>
      <c r="T3380" s="19">
        <f t="shared" si="4170"/>
        <v>2.0253809955364119E-2</v>
      </c>
      <c r="U3380" s="21">
        <f t="shared" si="4180"/>
        <v>1.1592103451362905</v>
      </c>
    </row>
    <row r="3381" spans="1:21" ht="16" hidden="1" thickBot="1" x14ac:dyDescent="0.25">
      <c r="A3381" s="14"/>
      <c r="B3381" s="15"/>
      <c r="C3381" s="16"/>
      <c r="D3381" s="16"/>
      <c r="E3381" s="17"/>
      <c r="F3381" s="17"/>
      <c r="G3381" s="18"/>
      <c r="H3381" s="19"/>
      <c r="I3381" s="20"/>
      <c r="J3381" s="20"/>
      <c r="K3381" s="19"/>
      <c r="L3381" s="19"/>
      <c r="M3381" s="19"/>
      <c r="N3381" s="19"/>
      <c r="O3381" s="19"/>
      <c r="P3381" s="19"/>
      <c r="Q3381" s="19"/>
      <c r="R3381" s="19"/>
      <c r="S3381" s="19"/>
      <c r="T3381" s="19"/>
      <c r="U3381" s="21"/>
    </row>
    <row r="3382" spans="1:21" ht="16" hidden="1" thickBot="1" x14ac:dyDescent="0.25">
      <c r="A3382" s="14"/>
      <c r="B3382" s="15"/>
      <c r="C3382" s="16"/>
      <c r="D3382" s="16"/>
      <c r="E3382" s="17"/>
      <c r="F3382" s="17"/>
      <c r="G3382" s="18"/>
      <c r="H3382" s="19"/>
      <c r="I3382" s="20"/>
      <c r="J3382" s="20"/>
      <c r="K3382" s="19"/>
      <c r="L3382" s="19"/>
      <c r="M3382" s="19"/>
      <c r="N3382" s="19"/>
      <c r="O3382" s="19"/>
      <c r="P3382" s="19"/>
      <c r="Q3382" s="19"/>
      <c r="R3382" s="19"/>
      <c r="S3382" s="19"/>
      <c r="T3382" s="19"/>
      <c r="U3382" s="21"/>
    </row>
    <row r="3383" spans="1:21" ht="16" hidden="1" thickBot="1" x14ac:dyDescent="0.25">
      <c r="A3383" s="14"/>
      <c r="B3383" s="15"/>
      <c r="C3383" s="16"/>
      <c r="D3383" s="16"/>
      <c r="E3383" s="17"/>
      <c r="F3383" s="17"/>
      <c r="G3383" s="18"/>
      <c r="H3383" s="19"/>
      <c r="I3383" s="20"/>
      <c r="J3383" s="20"/>
      <c r="K3383" s="19"/>
      <c r="L3383" s="19"/>
      <c r="M3383" s="19"/>
      <c r="N3383" s="19"/>
      <c r="O3383" s="19"/>
      <c r="P3383" s="19"/>
      <c r="Q3383" s="19"/>
      <c r="R3383" s="19"/>
      <c r="S3383" s="19"/>
      <c r="T3383" s="19"/>
      <c r="U3383" s="21"/>
    </row>
    <row r="3384" spans="1:21" ht="16" hidden="1" thickBot="1" x14ac:dyDescent="0.25">
      <c r="A3384" s="14">
        <v>2019</v>
      </c>
      <c r="B3384" s="15" t="s">
        <v>64</v>
      </c>
      <c r="C3384" s="16" t="s">
        <v>22</v>
      </c>
      <c r="D3384" s="16" t="str">
        <f>A3384&amp;"_"&amp;B3384&amp;"_"&amp;C3384</f>
        <v>2019_2019 Sample Plot # 02_Avi</v>
      </c>
      <c r="E3384" s="17">
        <v>5.0999999999999996</v>
      </c>
      <c r="F3384" s="17">
        <f t="shared" si="4164"/>
        <v>1</v>
      </c>
      <c r="G3384" s="18">
        <v>100</v>
      </c>
      <c r="H3384" s="19">
        <f t="shared" si="4171"/>
        <v>1.1775938892425208</v>
      </c>
      <c r="I3384" s="20">
        <f t="shared" si="4165"/>
        <v>117.75938892425208</v>
      </c>
      <c r="J3384" s="20">
        <v>370</v>
      </c>
      <c r="K3384" s="19">
        <f t="shared" ref="K3384:K3385" si="4184">2.14*(LOG(H3384,10))+0.2</f>
        <v>0.35193046279690676</v>
      </c>
      <c r="L3384" s="19">
        <f t="shared" ref="L3384:L3385" si="4185">10^K3384</f>
        <v>2.2486945265494382</v>
      </c>
      <c r="M3384" s="19">
        <f t="shared" si="4177"/>
        <v>8.9947781061977539E-2</v>
      </c>
      <c r="N3384" s="19">
        <f t="shared" ref="N3384:N3385" si="4186">0.923*L3384</f>
        <v>2.0755450480051314</v>
      </c>
      <c r="O3384" s="19">
        <f t="shared" si="4169"/>
        <v>8.3021801920205265E-2</v>
      </c>
      <c r="P3384" s="19">
        <f t="shared" si="4158"/>
        <v>0.17296958298218279</v>
      </c>
      <c r="Q3384" s="19">
        <f t="shared" si="4179"/>
        <v>1.0793733727437302</v>
      </c>
      <c r="R3384" s="19">
        <f t="shared" si="4159"/>
        <v>0.80946256872200129</v>
      </c>
      <c r="S3384" s="19">
        <f t="shared" si="4160"/>
        <v>1.8888359414657314</v>
      </c>
      <c r="T3384" s="19">
        <f t="shared" si="4170"/>
        <v>7.5553437658629263E-2</v>
      </c>
      <c r="U3384" s="21">
        <f t="shared" si="4180"/>
        <v>4.3242395745545696</v>
      </c>
    </row>
    <row r="3385" spans="1:21" ht="16" hidden="1" thickBot="1" x14ac:dyDescent="0.25">
      <c r="A3385" s="14">
        <v>2019</v>
      </c>
      <c r="B3385" s="15" t="s">
        <v>64</v>
      </c>
      <c r="C3385" s="16" t="s">
        <v>22</v>
      </c>
      <c r="D3385" s="16" t="str">
        <f>A3385&amp;"_"&amp;B3385&amp;"_"&amp;C3385</f>
        <v>2019_2019 Sample Plot # 02_Avi</v>
      </c>
      <c r="E3385" s="17">
        <v>3.1</v>
      </c>
      <c r="F3385" s="17">
        <f t="shared" si="4164"/>
        <v>1</v>
      </c>
      <c r="G3385" s="18">
        <v>100</v>
      </c>
      <c r="H3385" s="19">
        <f t="shared" si="4171"/>
        <v>0.54105665181413121</v>
      </c>
      <c r="I3385" s="20">
        <f t="shared" si="4165"/>
        <v>54.105665181413116</v>
      </c>
      <c r="J3385" s="20">
        <v>170</v>
      </c>
      <c r="K3385" s="19">
        <f t="shared" si="4184"/>
        <v>-0.37086053495695631</v>
      </c>
      <c r="L3385" s="19">
        <f t="shared" si="4185"/>
        <v>0.4257351075542738</v>
      </c>
      <c r="M3385" s="19">
        <f t="shared" si="4177"/>
        <v>1.7029404302170953E-2</v>
      </c>
      <c r="N3385" s="19">
        <f t="shared" si="4186"/>
        <v>0.39295350427259473</v>
      </c>
      <c r="O3385" s="19">
        <f t="shared" si="4169"/>
        <v>1.571814017090379E-2</v>
      </c>
      <c r="P3385" s="19">
        <f t="shared" si="4158"/>
        <v>3.2747544473074743E-2</v>
      </c>
      <c r="Q3385" s="19">
        <f t="shared" si="4179"/>
        <v>0.20435285162605141</v>
      </c>
      <c r="R3385" s="19">
        <f t="shared" si="4159"/>
        <v>0.15325186666631196</v>
      </c>
      <c r="S3385" s="19">
        <f t="shared" si="4160"/>
        <v>0.3576047182923634</v>
      </c>
      <c r="T3385" s="19">
        <f t="shared" si="4170"/>
        <v>1.4304188731694535E-2</v>
      </c>
      <c r="U3385" s="21">
        <f t="shared" si="4180"/>
        <v>0.81868861182686858</v>
      </c>
    </row>
    <row r="3386" spans="1:21" ht="16" hidden="1" thickBot="1" x14ac:dyDescent="0.25">
      <c r="A3386" s="14"/>
      <c r="B3386" s="15"/>
      <c r="C3386" s="16"/>
      <c r="D3386" s="16"/>
      <c r="E3386" s="17"/>
      <c r="F3386" s="17"/>
      <c r="G3386" s="18"/>
      <c r="H3386" s="19"/>
      <c r="I3386" s="20"/>
      <c r="J3386" s="20"/>
      <c r="K3386" s="19"/>
      <c r="L3386" s="19"/>
      <c r="M3386" s="19"/>
      <c r="N3386" s="19"/>
      <c r="O3386" s="19"/>
      <c r="P3386" s="19"/>
      <c r="Q3386" s="19"/>
      <c r="R3386" s="19"/>
      <c r="S3386" s="19"/>
      <c r="T3386" s="19"/>
      <c r="U3386" s="21"/>
    </row>
    <row r="3387" spans="1:21" ht="16" hidden="1" thickBot="1" x14ac:dyDescent="0.25">
      <c r="A3387" s="14"/>
      <c r="B3387" s="15"/>
      <c r="C3387" s="16"/>
      <c r="D3387" s="16"/>
      <c r="E3387" s="17"/>
      <c r="F3387" s="17"/>
      <c r="G3387" s="18"/>
      <c r="H3387" s="19"/>
      <c r="I3387" s="20"/>
      <c r="J3387" s="20"/>
      <c r="K3387" s="19"/>
      <c r="L3387" s="19"/>
      <c r="M3387" s="19"/>
      <c r="N3387" s="19"/>
      <c r="O3387" s="19"/>
      <c r="P3387" s="19"/>
      <c r="Q3387" s="19"/>
      <c r="R3387" s="19"/>
      <c r="S3387" s="19"/>
      <c r="T3387" s="19"/>
      <c r="U3387" s="21"/>
    </row>
    <row r="3388" spans="1:21" ht="16" hidden="1" thickBot="1" x14ac:dyDescent="0.25">
      <c r="A3388" s="14"/>
      <c r="B3388" s="15"/>
      <c r="C3388" s="16"/>
      <c r="D3388" s="16"/>
      <c r="E3388" s="17"/>
      <c r="F3388" s="17"/>
      <c r="G3388" s="18"/>
      <c r="H3388" s="19"/>
      <c r="I3388" s="20"/>
      <c r="J3388" s="20"/>
      <c r="K3388" s="19"/>
      <c r="L3388" s="19"/>
      <c r="M3388" s="19"/>
      <c r="N3388" s="19"/>
      <c r="O3388" s="19"/>
      <c r="P3388" s="19"/>
      <c r="Q3388" s="19"/>
      <c r="R3388" s="19"/>
      <c r="S3388" s="19"/>
      <c r="T3388" s="19"/>
      <c r="U3388" s="21"/>
    </row>
    <row r="3389" spans="1:21" ht="16" hidden="1" thickBot="1" x14ac:dyDescent="0.25">
      <c r="A3389" s="14">
        <v>2019</v>
      </c>
      <c r="B3389" s="15" t="s">
        <v>64</v>
      </c>
      <c r="C3389" s="16" t="s">
        <v>22</v>
      </c>
      <c r="D3389" s="16" t="str">
        <f>A3389&amp;"_"&amp;B3389&amp;"_"&amp;C3389</f>
        <v>2019_2019 Sample Plot # 02_Avi</v>
      </c>
      <c r="E3389" s="17">
        <v>2.7</v>
      </c>
      <c r="F3389" s="17">
        <f t="shared" si="4164"/>
        <v>1</v>
      </c>
      <c r="G3389" s="18">
        <v>100</v>
      </c>
      <c r="H3389" s="19">
        <f t="shared" si="4171"/>
        <v>0.76384468491406754</v>
      </c>
      <c r="I3389" s="20">
        <f t="shared" si="4165"/>
        <v>76.38446849140675</v>
      </c>
      <c r="J3389" s="20">
        <v>240</v>
      </c>
      <c r="K3389" s="19">
        <f t="shared" ref="K3389:K3393" si="4187">2.14*(LOG(H3389,10))+0.2</f>
        <v>-5.0369169443625683E-2</v>
      </c>
      <c r="L3389" s="19">
        <f t="shared" ref="L3389:L3393" si="4188">10^K3389</f>
        <v>0.89049365747644271</v>
      </c>
      <c r="M3389" s="19">
        <f t="shared" si="4177"/>
        <v>3.561974629905771E-2</v>
      </c>
      <c r="N3389" s="19">
        <f t="shared" ref="N3389:N3393" si="4189">0.923*L3389</f>
        <v>0.82192564585075667</v>
      </c>
      <c r="O3389" s="19">
        <f t="shared" si="4169"/>
        <v>3.2877025834030266E-2</v>
      </c>
      <c r="P3389" s="19">
        <f t="shared" ref="P3389:P3406" si="4190">M3389+O3389</f>
        <v>6.8496772133087969E-2</v>
      </c>
      <c r="Q3389" s="19">
        <f t="shared" si="4179"/>
        <v>0.42743695558869249</v>
      </c>
      <c r="R3389" s="19">
        <f t="shared" ref="R3389:R3406" si="4191">N3389*0.39</f>
        <v>0.32055100188179514</v>
      </c>
      <c r="S3389" s="19">
        <f t="shared" ref="S3389:S3406" si="4192">R3389+Q3389</f>
        <v>0.74798795747048763</v>
      </c>
      <c r="T3389" s="19">
        <f t="shared" si="4170"/>
        <v>2.9919518298819503E-2</v>
      </c>
      <c r="U3389" s="21">
        <f t="shared" si="4180"/>
        <v>1.7124193033271995</v>
      </c>
    </row>
    <row r="3390" spans="1:21" ht="16" hidden="1" thickBot="1" x14ac:dyDescent="0.25">
      <c r="A3390" s="14">
        <v>2019</v>
      </c>
      <c r="B3390" s="15" t="s">
        <v>64</v>
      </c>
      <c r="C3390" s="16" t="s">
        <v>22</v>
      </c>
      <c r="D3390" s="16" t="str">
        <f>A3390&amp;"_"&amp;B3390&amp;"_"&amp;C3390</f>
        <v>2019_2019 Sample Plot # 02_Avi</v>
      </c>
      <c r="E3390" s="17">
        <v>3</v>
      </c>
      <c r="F3390" s="17">
        <f t="shared" si="4164"/>
        <v>0.8</v>
      </c>
      <c r="G3390" s="18">
        <v>80</v>
      </c>
      <c r="H3390" s="19">
        <f t="shared" si="4171"/>
        <v>0.31826861871419476</v>
      </c>
      <c r="I3390" s="20">
        <f t="shared" si="4165"/>
        <v>31.826861871419478</v>
      </c>
      <c r="J3390" s="20">
        <v>100</v>
      </c>
      <c r="K3390" s="19">
        <f t="shared" si="4187"/>
        <v>-0.86402122670646264</v>
      </c>
      <c r="L3390" s="19">
        <f t="shared" si="4188"/>
        <v>0.13676619777080096</v>
      </c>
      <c r="M3390" s="19">
        <f t="shared" si="4177"/>
        <v>5.4706479108320386E-3</v>
      </c>
      <c r="N3390" s="19">
        <f t="shared" si="4189"/>
        <v>0.1262352005424493</v>
      </c>
      <c r="O3390" s="19">
        <f t="shared" si="4169"/>
        <v>5.0494080216979716E-3</v>
      </c>
      <c r="P3390" s="19">
        <f t="shared" si="4190"/>
        <v>1.052005593253001E-2</v>
      </c>
      <c r="Q3390" s="19">
        <f t="shared" si="4179"/>
        <v>6.5647774929984457E-2</v>
      </c>
      <c r="R3390" s="19">
        <f t="shared" si="4191"/>
        <v>4.9231728211555227E-2</v>
      </c>
      <c r="S3390" s="19">
        <f t="shared" si="4192"/>
        <v>0.11487950314153969</v>
      </c>
      <c r="T3390" s="19">
        <f t="shared" si="4170"/>
        <v>4.5951801256615878E-3</v>
      </c>
      <c r="U3390" s="21">
        <f t="shared" si="4180"/>
        <v>0.26300139831325026</v>
      </c>
    </row>
    <row r="3391" spans="1:21" ht="16" hidden="1" thickBot="1" x14ac:dyDescent="0.25">
      <c r="A3391" s="14">
        <v>2019</v>
      </c>
      <c r="B3391" s="15" t="s">
        <v>64</v>
      </c>
      <c r="C3391" s="16" t="s">
        <v>22</v>
      </c>
      <c r="D3391" s="16" t="str">
        <f>A3391&amp;"_"&amp;B3391&amp;"_"&amp;C3391</f>
        <v>2019_2019 Sample Plot # 02_Avi</v>
      </c>
      <c r="E3391" s="17">
        <v>4.2</v>
      </c>
      <c r="F3391" s="17">
        <f t="shared" si="4164"/>
        <v>1</v>
      </c>
      <c r="G3391" s="18">
        <v>100</v>
      </c>
      <c r="H3391" s="19">
        <f t="shared" si="4171"/>
        <v>0.95480585614258429</v>
      </c>
      <c r="I3391" s="20">
        <f t="shared" si="4165"/>
        <v>95.48058561425843</v>
      </c>
      <c r="J3391" s="20">
        <v>300</v>
      </c>
      <c r="K3391" s="19">
        <f t="shared" si="4187"/>
        <v>0.15701825839361488</v>
      </c>
      <c r="L3391" s="19">
        <f t="shared" si="4188"/>
        <v>1.4355497847584109</v>
      </c>
      <c r="M3391" s="19">
        <f t="shared" si="4177"/>
        <v>5.7421991390336435E-2</v>
      </c>
      <c r="N3391" s="19">
        <f t="shared" si="4189"/>
        <v>1.3250124513320134</v>
      </c>
      <c r="O3391" s="19">
        <f t="shared" si="4169"/>
        <v>5.300049805328054E-2</v>
      </c>
      <c r="P3391" s="19">
        <f t="shared" si="4190"/>
        <v>0.11042248944361698</v>
      </c>
      <c r="Q3391" s="19">
        <f t="shared" si="4179"/>
        <v>0.68906389668403722</v>
      </c>
      <c r="R3391" s="19">
        <f t="shared" si="4191"/>
        <v>0.51675485601948523</v>
      </c>
      <c r="S3391" s="19">
        <f t="shared" si="4192"/>
        <v>1.2058187527035225</v>
      </c>
      <c r="T3391" s="19">
        <f t="shared" si="4170"/>
        <v>4.8232750108140897E-2</v>
      </c>
      <c r="U3391" s="21">
        <f t="shared" si="4180"/>
        <v>2.7605622360904243</v>
      </c>
    </row>
    <row r="3392" spans="1:21" ht="16" hidden="1" thickBot="1" x14ac:dyDescent="0.25">
      <c r="A3392" s="14">
        <v>2019</v>
      </c>
      <c r="B3392" s="15" t="s">
        <v>64</v>
      </c>
      <c r="C3392" s="16" t="s">
        <v>22</v>
      </c>
      <c r="D3392" s="16" t="str">
        <f>A3392&amp;"_"&amp;B3392&amp;"_"&amp;C3392</f>
        <v>2019_2019 Sample Plot # 02_Avi</v>
      </c>
      <c r="E3392" s="17">
        <v>2</v>
      </c>
      <c r="F3392" s="17">
        <f t="shared" si="4164"/>
        <v>0.6</v>
      </c>
      <c r="G3392" s="18">
        <v>60</v>
      </c>
      <c r="H3392" s="19">
        <f t="shared" si="4171"/>
        <v>1.0821133036282624</v>
      </c>
      <c r="I3392" s="20">
        <f t="shared" si="4165"/>
        <v>108.21133036282623</v>
      </c>
      <c r="J3392" s="20">
        <v>340</v>
      </c>
      <c r="K3392" s="19">
        <f t="shared" si="4187"/>
        <v>0.27334365576396341</v>
      </c>
      <c r="L3392" s="19">
        <f t="shared" si="4188"/>
        <v>1.8764787720893337</v>
      </c>
      <c r="M3392" s="19">
        <f t="shared" si="4177"/>
        <v>7.5059150883573358E-2</v>
      </c>
      <c r="N3392" s="19">
        <f t="shared" si="4189"/>
        <v>1.731989906638455</v>
      </c>
      <c r="O3392" s="19">
        <f t="shared" si="4169"/>
        <v>6.9279596265538201E-2</v>
      </c>
      <c r="P3392" s="19">
        <f t="shared" si="4190"/>
        <v>0.14433874714911155</v>
      </c>
      <c r="Q3392" s="19">
        <f t="shared" si="4179"/>
        <v>0.90070981060288013</v>
      </c>
      <c r="R3392" s="19">
        <f t="shared" si="4191"/>
        <v>0.67547606358899748</v>
      </c>
      <c r="S3392" s="19">
        <f t="shared" si="4192"/>
        <v>1.5761858741918777</v>
      </c>
      <c r="T3392" s="19">
        <f t="shared" si="4170"/>
        <v>6.3047434967675106E-2</v>
      </c>
      <c r="U3392" s="21">
        <f t="shared" si="4180"/>
        <v>3.6084686787277889</v>
      </c>
    </row>
    <row r="3393" spans="1:21" ht="16" hidden="1" thickBot="1" x14ac:dyDescent="0.25">
      <c r="A3393" s="14">
        <v>2019</v>
      </c>
      <c r="B3393" s="15" t="s">
        <v>64</v>
      </c>
      <c r="C3393" s="16" t="s">
        <v>22</v>
      </c>
      <c r="D3393" s="16" t="str">
        <f>A3393&amp;"_"&amp;B3393&amp;"_"&amp;C3393</f>
        <v>2019_2019 Sample Plot # 02_Avi</v>
      </c>
      <c r="E3393" s="17">
        <v>7.5</v>
      </c>
      <c r="F3393" s="17">
        <f t="shared" si="4164"/>
        <v>1</v>
      </c>
      <c r="G3393" s="18">
        <v>100</v>
      </c>
      <c r="H3393" s="19">
        <f t="shared" si="4171"/>
        <v>1.5276893698281351</v>
      </c>
      <c r="I3393" s="20">
        <f t="shared" si="4165"/>
        <v>152.7689369828135</v>
      </c>
      <c r="J3393" s="20">
        <v>480</v>
      </c>
      <c r="K3393" s="19">
        <f t="shared" si="4187"/>
        <v>0.59383502127729404</v>
      </c>
      <c r="L3393" s="19">
        <f t="shared" si="4188"/>
        <v>3.9249580673158659</v>
      </c>
      <c r="M3393" s="19">
        <f t="shared" si="4177"/>
        <v>0.15699832269263464</v>
      </c>
      <c r="N3393" s="19">
        <f t="shared" si="4189"/>
        <v>3.6227362961325444</v>
      </c>
      <c r="O3393" s="19">
        <f t="shared" si="4169"/>
        <v>0.1449094518453018</v>
      </c>
      <c r="P3393" s="19">
        <f t="shared" si="4190"/>
        <v>0.30190777453793644</v>
      </c>
      <c r="Q3393" s="19">
        <f t="shared" si="4179"/>
        <v>1.8839798723116157</v>
      </c>
      <c r="R3393" s="19">
        <f t="shared" si="4191"/>
        <v>1.4128671554916923</v>
      </c>
      <c r="S3393" s="19">
        <f t="shared" si="4192"/>
        <v>3.2968470278033077</v>
      </c>
      <c r="T3393" s="19">
        <f t="shared" si="4170"/>
        <v>0.13187388111213233</v>
      </c>
      <c r="U3393" s="21">
        <f t="shared" si="4180"/>
        <v>7.5476943634484108</v>
      </c>
    </row>
    <row r="3394" spans="1:21" ht="16" hidden="1" thickBot="1" x14ac:dyDescent="0.25">
      <c r="A3394" s="14"/>
      <c r="B3394" s="15"/>
      <c r="C3394" s="16"/>
      <c r="D3394" s="16"/>
      <c r="E3394" s="17"/>
      <c r="F3394" s="17"/>
      <c r="G3394" s="18"/>
      <c r="H3394" s="19"/>
      <c r="I3394" s="20"/>
      <c r="J3394" s="20"/>
      <c r="K3394" s="19"/>
      <c r="L3394" s="19"/>
      <c r="M3394" s="19"/>
      <c r="N3394" s="19"/>
      <c r="O3394" s="19"/>
      <c r="P3394" s="19"/>
      <c r="Q3394" s="19"/>
      <c r="R3394" s="19"/>
      <c r="S3394" s="19"/>
      <c r="T3394" s="19"/>
      <c r="U3394" s="21"/>
    </row>
    <row r="3395" spans="1:21" ht="16" hidden="1" thickBot="1" x14ac:dyDescent="0.25">
      <c r="A3395" s="14"/>
      <c r="B3395" s="15"/>
      <c r="C3395" s="16"/>
      <c r="D3395" s="16"/>
      <c r="E3395" s="17"/>
      <c r="F3395" s="17"/>
      <c r="G3395" s="18"/>
      <c r="H3395" s="19"/>
      <c r="I3395" s="20"/>
      <c r="J3395" s="20"/>
      <c r="K3395" s="19"/>
      <c r="L3395" s="19"/>
      <c r="M3395" s="19"/>
      <c r="N3395" s="19"/>
      <c r="O3395" s="19"/>
      <c r="P3395" s="19"/>
      <c r="Q3395" s="19"/>
      <c r="R3395" s="19"/>
      <c r="S3395" s="19"/>
      <c r="T3395" s="19"/>
      <c r="U3395" s="21"/>
    </row>
    <row r="3396" spans="1:21" ht="16" hidden="1" thickBot="1" x14ac:dyDescent="0.25">
      <c r="A3396" s="14"/>
      <c r="B3396" s="15"/>
      <c r="C3396" s="16"/>
      <c r="D3396" s="16"/>
      <c r="E3396" s="17"/>
      <c r="F3396" s="17"/>
      <c r="G3396" s="18"/>
      <c r="H3396" s="19"/>
      <c r="I3396" s="20"/>
      <c r="J3396" s="20"/>
      <c r="K3396" s="19"/>
      <c r="L3396" s="19"/>
      <c r="M3396" s="19"/>
      <c r="N3396" s="19"/>
      <c r="O3396" s="19"/>
      <c r="P3396" s="19"/>
      <c r="Q3396" s="19"/>
      <c r="R3396" s="19"/>
      <c r="S3396" s="19"/>
      <c r="T3396" s="19"/>
      <c r="U3396" s="21"/>
    </row>
    <row r="3397" spans="1:21" ht="16" hidden="1" thickBot="1" x14ac:dyDescent="0.25">
      <c r="A3397" s="14">
        <v>2019</v>
      </c>
      <c r="B3397" s="15" t="s">
        <v>64</v>
      </c>
      <c r="C3397" s="16" t="s">
        <v>22</v>
      </c>
      <c r="D3397" s="16" t="str">
        <f>A3397&amp;"_"&amp;B3397&amp;"_"&amp;C3397</f>
        <v>2019_2019 Sample Plot # 02_Avi</v>
      </c>
      <c r="E3397" s="17">
        <v>3.8</v>
      </c>
      <c r="F3397" s="17">
        <f t="shared" si="4164"/>
        <v>1</v>
      </c>
      <c r="G3397" s="18">
        <v>100</v>
      </c>
      <c r="H3397" s="19">
        <f t="shared" si="4171"/>
        <v>1.5276893698281351</v>
      </c>
      <c r="I3397" s="20">
        <f t="shared" si="4165"/>
        <v>152.7689369828135</v>
      </c>
      <c r="J3397" s="20">
        <v>480</v>
      </c>
      <c r="K3397" s="19">
        <f t="shared" ref="K3397:K3398" si="4193">2.14*(LOG(H3397,10))+0.2</f>
        <v>0.59383502127729404</v>
      </c>
      <c r="L3397" s="19">
        <f t="shared" ref="L3397:L3398" si="4194">10^K3397</f>
        <v>3.9249580673158659</v>
      </c>
      <c r="M3397" s="19">
        <f t="shared" si="4177"/>
        <v>0.15699832269263464</v>
      </c>
      <c r="N3397" s="19">
        <f t="shared" ref="N3397:N3398" si="4195">0.923*L3397</f>
        <v>3.6227362961325444</v>
      </c>
      <c r="O3397" s="19">
        <f t="shared" si="4169"/>
        <v>0.1449094518453018</v>
      </c>
      <c r="P3397" s="19">
        <f t="shared" si="4190"/>
        <v>0.30190777453793644</v>
      </c>
      <c r="Q3397" s="19">
        <f t="shared" si="4179"/>
        <v>1.8839798723116157</v>
      </c>
      <c r="R3397" s="19">
        <f t="shared" si="4191"/>
        <v>1.4128671554916923</v>
      </c>
      <c r="S3397" s="19">
        <f t="shared" si="4192"/>
        <v>3.2968470278033077</v>
      </c>
      <c r="T3397" s="19">
        <f t="shared" si="4170"/>
        <v>0.13187388111213233</v>
      </c>
      <c r="U3397" s="21">
        <f t="shared" si="4180"/>
        <v>7.5476943634484108</v>
      </c>
    </row>
    <row r="3398" spans="1:21" ht="16" hidden="1" thickBot="1" x14ac:dyDescent="0.25">
      <c r="A3398" s="14">
        <v>2019</v>
      </c>
      <c r="B3398" s="15" t="s">
        <v>64</v>
      </c>
      <c r="C3398" s="16" t="s">
        <v>22</v>
      </c>
      <c r="D3398" s="16" t="str">
        <f>A3398&amp;"_"&amp;B3398&amp;"_"&amp;C3398</f>
        <v>2019_2019 Sample Plot # 02_Avi</v>
      </c>
      <c r="E3398" s="17">
        <v>4</v>
      </c>
      <c r="F3398" s="17">
        <f t="shared" si="4164"/>
        <v>1</v>
      </c>
      <c r="G3398" s="18">
        <v>100</v>
      </c>
      <c r="H3398" s="19">
        <f t="shared" si="4171"/>
        <v>1.3049013367281987</v>
      </c>
      <c r="I3398" s="20">
        <f t="shared" si="4165"/>
        <v>130.49013367281987</v>
      </c>
      <c r="J3398" s="20">
        <v>410</v>
      </c>
      <c r="K3398" s="19">
        <f t="shared" si="4193"/>
        <v>0.44733622667377138</v>
      </c>
      <c r="L3398" s="19">
        <f t="shared" si="4194"/>
        <v>2.8011491034875604</v>
      </c>
      <c r="M3398" s="19">
        <f t="shared" si="4177"/>
        <v>0.11204596413950242</v>
      </c>
      <c r="N3398" s="19">
        <f t="shared" si="4195"/>
        <v>2.5854606225190184</v>
      </c>
      <c r="O3398" s="19">
        <f t="shared" si="4169"/>
        <v>0.10341842490076074</v>
      </c>
      <c r="P3398" s="19">
        <f t="shared" si="4190"/>
        <v>0.21546438904026316</v>
      </c>
      <c r="Q3398" s="19">
        <f t="shared" si="4179"/>
        <v>1.3445515696740289</v>
      </c>
      <c r="R3398" s="19">
        <f t="shared" si="4191"/>
        <v>1.0083296427824173</v>
      </c>
      <c r="S3398" s="19">
        <f t="shared" si="4192"/>
        <v>2.3528812124564462</v>
      </c>
      <c r="T3398" s="19">
        <f t="shared" si="4170"/>
        <v>9.4115248498257836E-2</v>
      </c>
      <c r="U3398" s="21">
        <f t="shared" si="4180"/>
        <v>5.3866097260065793</v>
      </c>
    </row>
    <row r="3399" spans="1:21" ht="16" hidden="1" thickBot="1" x14ac:dyDescent="0.25">
      <c r="A3399" s="14"/>
      <c r="B3399" s="15"/>
      <c r="C3399" s="16"/>
      <c r="D3399" s="16"/>
      <c r="E3399" s="17"/>
      <c r="F3399" s="17"/>
      <c r="G3399" s="18"/>
      <c r="H3399" s="19"/>
      <c r="I3399" s="20"/>
      <c r="J3399" s="20"/>
      <c r="K3399" s="19"/>
      <c r="L3399" s="19"/>
      <c r="M3399" s="19"/>
      <c r="N3399" s="19"/>
      <c r="O3399" s="19"/>
      <c r="P3399" s="19"/>
      <c r="Q3399" s="19"/>
      <c r="R3399" s="19"/>
      <c r="S3399" s="19"/>
      <c r="T3399" s="19"/>
      <c r="U3399" s="21"/>
    </row>
    <row r="3400" spans="1:21" ht="16" hidden="1" thickBot="1" x14ac:dyDescent="0.25">
      <c r="A3400" s="14"/>
      <c r="B3400" s="15"/>
      <c r="C3400" s="16"/>
      <c r="D3400" s="16"/>
      <c r="E3400" s="17"/>
      <c r="F3400" s="17"/>
      <c r="G3400" s="18"/>
      <c r="H3400" s="19"/>
      <c r="I3400" s="20"/>
      <c r="J3400" s="20"/>
      <c r="K3400" s="19"/>
      <c r="L3400" s="19"/>
      <c r="M3400" s="19"/>
      <c r="N3400" s="19"/>
      <c r="O3400" s="19"/>
      <c r="P3400" s="19"/>
      <c r="Q3400" s="19"/>
      <c r="R3400" s="19"/>
      <c r="S3400" s="19"/>
      <c r="T3400" s="19"/>
      <c r="U3400" s="21"/>
    </row>
    <row r="3401" spans="1:21" ht="16" hidden="1" thickBot="1" x14ac:dyDescent="0.25">
      <c r="A3401" s="14"/>
      <c r="B3401" s="15"/>
      <c r="C3401" s="16"/>
      <c r="D3401" s="16"/>
      <c r="E3401" s="17"/>
      <c r="F3401" s="17"/>
      <c r="G3401" s="18"/>
      <c r="H3401" s="19"/>
      <c r="I3401" s="20"/>
      <c r="J3401" s="20"/>
      <c r="K3401" s="19"/>
      <c r="L3401" s="19"/>
      <c r="M3401" s="19"/>
      <c r="N3401" s="19"/>
      <c r="O3401" s="19"/>
      <c r="P3401" s="19"/>
      <c r="Q3401" s="19"/>
      <c r="R3401" s="19"/>
      <c r="S3401" s="19"/>
      <c r="T3401" s="19"/>
      <c r="U3401" s="21"/>
    </row>
    <row r="3402" spans="1:21" ht="16" hidden="1" thickBot="1" x14ac:dyDescent="0.25">
      <c r="A3402" s="14"/>
      <c r="B3402" s="15"/>
      <c r="C3402" s="16"/>
      <c r="D3402" s="16"/>
      <c r="E3402" s="17"/>
      <c r="F3402" s="17"/>
      <c r="G3402" s="18"/>
      <c r="H3402" s="19"/>
      <c r="I3402" s="20"/>
      <c r="J3402" s="20"/>
      <c r="K3402" s="19"/>
      <c r="L3402" s="19"/>
      <c r="M3402" s="19"/>
      <c r="N3402" s="19"/>
      <c r="O3402" s="19"/>
      <c r="P3402" s="19"/>
      <c r="Q3402" s="19"/>
      <c r="R3402" s="19"/>
      <c r="S3402" s="19"/>
      <c r="T3402" s="19"/>
      <c r="U3402" s="21"/>
    </row>
    <row r="3403" spans="1:21" ht="16" hidden="1" thickBot="1" x14ac:dyDescent="0.25">
      <c r="A3403" s="14"/>
      <c r="B3403" s="15"/>
      <c r="C3403" s="16"/>
      <c r="D3403" s="16"/>
      <c r="E3403" s="17"/>
      <c r="F3403" s="17"/>
      <c r="G3403" s="18"/>
      <c r="H3403" s="19"/>
      <c r="I3403" s="20"/>
      <c r="J3403" s="20"/>
      <c r="K3403" s="19"/>
      <c r="L3403" s="19"/>
      <c r="M3403" s="19"/>
      <c r="N3403" s="19"/>
      <c r="O3403" s="19"/>
      <c r="P3403" s="19"/>
      <c r="Q3403" s="19"/>
      <c r="R3403" s="19"/>
      <c r="S3403" s="19"/>
      <c r="T3403" s="19"/>
      <c r="U3403" s="21"/>
    </row>
    <row r="3404" spans="1:21" ht="16" hidden="1" thickBot="1" x14ac:dyDescent="0.25">
      <c r="A3404" s="14">
        <v>2019</v>
      </c>
      <c r="B3404" s="15" t="s">
        <v>64</v>
      </c>
      <c r="C3404" s="16" t="s">
        <v>22</v>
      </c>
      <c r="D3404" s="16" t="str">
        <f>A3404&amp;"_"&amp;B3404&amp;"_"&amp;C3404</f>
        <v>2019_2019 Sample Plot # 02_Avi</v>
      </c>
      <c r="E3404" s="17">
        <v>2.1</v>
      </c>
      <c r="F3404" s="17">
        <f t="shared" si="4164"/>
        <v>1</v>
      </c>
      <c r="G3404" s="18">
        <v>100</v>
      </c>
      <c r="H3404" s="19">
        <f t="shared" si="4171"/>
        <v>1.3049013367281987</v>
      </c>
      <c r="I3404" s="20">
        <f t="shared" si="4165"/>
        <v>130.49013367281987</v>
      </c>
      <c r="J3404" s="20">
        <v>410</v>
      </c>
      <c r="K3404" s="19">
        <f t="shared" ref="K3404:K3406" si="4196">2.14*(LOG(H3404,10))+0.2</f>
        <v>0.44733622667377138</v>
      </c>
      <c r="L3404" s="19">
        <f t="shared" ref="L3404:L3406" si="4197">10^K3404</f>
        <v>2.8011491034875604</v>
      </c>
      <c r="M3404" s="19">
        <f t="shared" si="4177"/>
        <v>0.11204596413950242</v>
      </c>
      <c r="N3404" s="19">
        <f t="shared" ref="N3404:N3406" si="4198">0.923*L3404</f>
        <v>2.5854606225190184</v>
      </c>
      <c r="O3404" s="19">
        <f t="shared" si="4169"/>
        <v>0.10341842490076074</v>
      </c>
      <c r="P3404" s="19">
        <f t="shared" si="4190"/>
        <v>0.21546438904026316</v>
      </c>
      <c r="Q3404" s="19">
        <f t="shared" si="4179"/>
        <v>1.3445515696740289</v>
      </c>
      <c r="R3404" s="19">
        <f t="shared" si="4191"/>
        <v>1.0083296427824173</v>
      </c>
      <c r="S3404" s="19">
        <f t="shared" si="4192"/>
        <v>2.3528812124564462</v>
      </c>
      <c r="T3404" s="19">
        <f t="shared" si="4170"/>
        <v>9.4115248498257836E-2</v>
      </c>
      <c r="U3404" s="21">
        <f t="shared" si="4180"/>
        <v>5.3866097260065793</v>
      </c>
    </row>
    <row r="3405" spans="1:21" ht="16" hidden="1" thickBot="1" x14ac:dyDescent="0.25">
      <c r="A3405" s="23">
        <v>2019</v>
      </c>
      <c r="B3405" s="24" t="s">
        <v>64</v>
      </c>
      <c r="C3405" s="25" t="s">
        <v>22</v>
      </c>
      <c r="D3405" s="25" t="str">
        <f>A3405&amp;"_"&amp;B3405&amp;"_"&amp;C3405</f>
        <v>2019_2019 Sample Plot # 02_Avi</v>
      </c>
      <c r="E3405" s="26">
        <v>4.0999999999999996</v>
      </c>
      <c r="F3405" s="26">
        <f t="shared" si="4164"/>
        <v>1.2</v>
      </c>
      <c r="G3405" s="27">
        <v>120</v>
      </c>
      <c r="H3405" s="28">
        <f t="shared" si="4171"/>
        <v>1.273074474856779</v>
      </c>
      <c r="I3405" s="29">
        <f t="shared" si="4165"/>
        <v>127.30744748567791</v>
      </c>
      <c r="J3405" s="29">
        <v>400</v>
      </c>
      <c r="K3405" s="28">
        <f t="shared" si="4196"/>
        <v>0.4243871547353768</v>
      </c>
      <c r="L3405" s="28">
        <f t="shared" si="4197"/>
        <v>2.6569730830634852</v>
      </c>
      <c r="M3405" s="28">
        <f t="shared" si="4177"/>
        <v>0.10627892332253941</v>
      </c>
      <c r="N3405" s="28">
        <f t="shared" si="4198"/>
        <v>2.4523861556675968</v>
      </c>
      <c r="O3405" s="28">
        <f t="shared" si="4169"/>
        <v>9.8095446226703867E-2</v>
      </c>
      <c r="P3405" s="28">
        <f t="shared" si="4190"/>
        <v>0.20437436954924326</v>
      </c>
      <c r="Q3405" s="28">
        <f t="shared" si="4179"/>
        <v>1.2753470798704729</v>
      </c>
      <c r="R3405" s="28">
        <f t="shared" si="4191"/>
        <v>0.95643060071036279</v>
      </c>
      <c r="S3405" s="28">
        <f t="shared" si="4192"/>
        <v>2.2317776805808358</v>
      </c>
      <c r="T3405" s="28">
        <f t="shared" si="4170"/>
        <v>8.9271107223233434E-2</v>
      </c>
      <c r="U3405" s="30">
        <f t="shared" si="4180"/>
        <v>5.1093592387310824</v>
      </c>
    </row>
    <row r="3406" spans="1:21" ht="16" hidden="1" thickBot="1" x14ac:dyDescent="0.25">
      <c r="A3406" s="31">
        <v>2019</v>
      </c>
      <c r="B3406" s="32" t="s">
        <v>65</v>
      </c>
      <c r="C3406" s="33" t="s">
        <v>22</v>
      </c>
      <c r="D3406" s="33" t="str">
        <f>A3406&amp;"_"&amp;B3406&amp;"_"&amp;C3406</f>
        <v>2019_2019 Sample Plot # 03_Avi</v>
      </c>
      <c r="E3406" s="34">
        <v>1.8</v>
      </c>
      <c r="F3406" s="34">
        <f t="shared" si="4164"/>
        <v>0.8</v>
      </c>
      <c r="G3406" s="35">
        <v>80</v>
      </c>
      <c r="H3406" s="36">
        <f t="shared" si="4171"/>
        <v>0.63653723742838952</v>
      </c>
      <c r="I3406" s="22">
        <f t="shared" si="4165"/>
        <v>63.653723742838956</v>
      </c>
      <c r="J3406" s="22">
        <v>200</v>
      </c>
      <c r="K3406" s="36">
        <f t="shared" si="4196"/>
        <v>-0.21981703598554303</v>
      </c>
      <c r="L3406" s="36">
        <f t="shared" si="4197"/>
        <v>0.60281349201055145</v>
      </c>
      <c r="M3406" s="36">
        <f t="shared" si="4177"/>
        <v>2.4112539680422061E-2</v>
      </c>
      <c r="N3406" s="36">
        <f t="shared" si="4198"/>
        <v>0.55639685312573905</v>
      </c>
      <c r="O3406" s="36">
        <f t="shared" si="4169"/>
        <v>2.2255874125029565E-2</v>
      </c>
      <c r="P3406" s="36">
        <f t="shared" si="4190"/>
        <v>4.6368413805451626E-2</v>
      </c>
      <c r="Q3406" s="36">
        <f t="shared" si="4179"/>
        <v>0.28935047616506471</v>
      </c>
      <c r="R3406" s="36">
        <f t="shared" si="4191"/>
        <v>0.21699477271903825</v>
      </c>
      <c r="S3406" s="36">
        <f t="shared" si="4192"/>
        <v>0.50634524888410293</v>
      </c>
      <c r="T3406" s="36">
        <f t="shared" si="4170"/>
        <v>2.0253809955364119E-2</v>
      </c>
      <c r="U3406" s="37">
        <f t="shared" si="4180"/>
        <v>1.1592103451362905</v>
      </c>
    </row>
    <row r="3407" spans="1:21" ht="16" hidden="1" thickBot="1" x14ac:dyDescent="0.25">
      <c r="A3407" s="14"/>
      <c r="B3407" s="15"/>
      <c r="C3407" s="16"/>
      <c r="D3407" s="16"/>
      <c r="E3407" s="17"/>
      <c r="F3407" s="17"/>
      <c r="G3407" s="18"/>
      <c r="H3407" s="19"/>
      <c r="I3407" s="20"/>
      <c r="J3407" s="20"/>
      <c r="K3407" s="19"/>
      <c r="L3407" s="19"/>
      <c r="M3407" s="19"/>
      <c r="N3407" s="19"/>
      <c r="O3407" s="19"/>
      <c r="P3407" s="19"/>
      <c r="Q3407" s="19"/>
      <c r="R3407" s="19"/>
      <c r="S3407" s="19"/>
      <c r="T3407" s="19"/>
      <c r="U3407" s="21"/>
    </row>
    <row r="3408" spans="1:21" ht="16" hidden="1" thickBot="1" x14ac:dyDescent="0.25">
      <c r="A3408" s="14">
        <v>2019</v>
      </c>
      <c r="B3408" s="15" t="s">
        <v>65</v>
      </c>
      <c r="C3408" s="16" t="s">
        <v>22</v>
      </c>
      <c r="D3408" s="16" t="str">
        <f>A3408&amp;"_"&amp;B3408&amp;"_"&amp;C3408</f>
        <v>2019_2019 Sample Plot # 03_Avi</v>
      </c>
      <c r="E3408" s="17">
        <v>1</v>
      </c>
      <c r="F3408" s="17">
        <f t="shared" si="4164"/>
        <v>0.4</v>
      </c>
      <c r="G3408" s="18">
        <v>40</v>
      </c>
      <c r="H3408" s="19">
        <f t="shared" si="4171"/>
        <v>0.47740292807129214</v>
      </c>
      <c r="I3408" s="20">
        <f t="shared" si="4165"/>
        <v>47.740292807129215</v>
      </c>
      <c r="J3408" s="20">
        <v>150</v>
      </c>
      <c r="K3408" s="19">
        <f>2.14*(LOG(H3408,10))+0.2</f>
        <v>-0.48718593232730484</v>
      </c>
      <c r="L3408" s="19">
        <f t="shared" ref="L3408" si="4199">10^K3408</f>
        <v>0.32569723201992123</v>
      </c>
      <c r="M3408" s="19">
        <f t="shared" ref="M3408" si="4200">L3408*40/1000</f>
        <v>1.3027889280796848E-2</v>
      </c>
      <c r="N3408" s="19">
        <f t="shared" ref="N3408" si="4201">0.923*L3408</f>
        <v>0.3006185451543873</v>
      </c>
      <c r="O3408" s="19">
        <f t="shared" ref="O3408:O3466" si="4202">N3408*40/1000</f>
        <v>1.2024741806175491E-2</v>
      </c>
      <c r="P3408" s="19">
        <f t="shared" ref="P3408:P3466" si="4203">M3408+O3408</f>
        <v>2.5052631086972338E-2</v>
      </c>
      <c r="Q3408" s="19">
        <f t="shared" ref="Q3408" si="4204">L3408*0.48</f>
        <v>0.15633467136956219</v>
      </c>
      <c r="R3408" s="19">
        <f t="shared" ref="R3408:R3466" si="4205">N3408*0.39</f>
        <v>0.11724123261021105</v>
      </c>
      <c r="S3408" s="19">
        <f t="shared" ref="S3408:S3466" si="4206">R3408+Q3408</f>
        <v>0.27357590397977327</v>
      </c>
      <c r="T3408" s="19">
        <f t="shared" ref="T3408:T3466" si="4207">S3408*40/1000</f>
        <v>1.0943036159190931E-2</v>
      </c>
      <c r="U3408" s="21">
        <f t="shared" ref="U3408" si="4208">(L3408+N3408)</f>
        <v>0.62631577717430853</v>
      </c>
    </row>
    <row r="3409" spans="1:21" ht="16" hidden="1" thickBot="1" x14ac:dyDescent="0.25">
      <c r="A3409" s="14"/>
      <c r="B3409" s="15"/>
      <c r="C3409" s="16"/>
      <c r="D3409" s="16"/>
      <c r="E3409" s="17"/>
      <c r="F3409" s="17"/>
      <c r="G3409" s="18"/>
      <c r="H3409" s="19"/>
      <c r="I3409" s="20"/>
      <c r="J3409" s="20"/>
      <c r="K3409" s="19"/>
      <c r="L3409" s="19"/>
      <c r="M3409" s="19"/>
      <c r="N3409" s="19"/>
      <c r="O3409" s="19"/>
      <c r="P3409" s="19"/>
      <c r="Q3409" s="19"/>
      <c r="R3409" s="19"/>
      <c r="S3409" s="19"/>
      <c r="T3409" s="19"/>
      <c r="U3409" s="21"/>
    </row>
    <row r="3410" spans="1:21" ht="16" hidden="1" thickBot="1" x14ac:dyDescent="0.25">
      <c r="A3410" s="14"/>
      <c r="B3410" s="15"/>
      <c r="C3410" s="16"/>
      <c r="D3410" s="16"/>
      <c r="E3410" s="17"/>
      <c r="F3410" s="17"/>
      <c r="G3410" s="18"/>
      <c r="H3410" s="19"/>
      <c r="I3410" s="20"/>
      <c r="J3410" s="20"/>
      <c r="K3410" s="19"/>
      <c r="L3410" s="19"/>
      <c r="M3410" s="19"/>
      <c r="N3410" s="19"/>
      <c r="O3410" s="19"/>
      <c r="P3410" s="19"/>
      <c r="Q3410" s="19"/>
      <c r="R3410" s="19"/>
      <c r="S3410" s="19"/>
      <c r="T3410" s="19"/>
      <c r="U3410" s="21"/>
    </row>
    <row r="3411" spans="1:21" ht="16" hidden="1" thickBot="1" x14ac:dyDescent="0.25">
      <c r="A3411" s="14"/>
      <c r="B3411" s="15"/>
      <c r="C3411" s="16"/>
      <c r="D3411" s="16"/>
      <c r="E3411" s="17"/>
      <c r="F3411" s="17"/>
      <c r="G3411" s="18"/>
      <c r="H3411" s="19"/>
      <c r="I3411" s="20"/>
      <c r="J3411" s="20"/>
      <c r="K3411" s="19"/>
      <c r="L3411" s="19"/>
      <c r="M3411" s="19"/>
      <c r="N3411" s="19"/>
      <c r="O3411" s="19"/>
      <c r="P3411" s="19"/>
      <c r="Q3411" s="19"/>
      <c r="R3411" s="19"/>
      <c r="S3411" s="19"/>
      <c r="T3411" s="19"/>
      <c r="U3411" s="21"/>
    </row>
    <row r="3412" spans="1:21" ht="16" hidden="1" thickBot="1" x14ac:dyDescent="0.25">
      <c r="A3412" s="14"/>
      <c r="B3412" s="15"/>
      <c r="C3412" s="16"/>
      <c r="D3412" s="16"/>
      <c r="E3412" s="17"/>
      <c r="F3412" s="17"/>
      <c r="G3412" s="18"/>
      <c r="H3412" s="19"/>
      <c r="I3412" s="20"/>
      <c r="J3412" s="20"/>
      <c r="K3412" s="19"/>
      <c r="L3412" s="19"/>
      <c r="M3412" s="19"/>
      <c r="N3412" s="19"/>
      <c r="O3412" s="19"/>
      <c r="P3412" s="19"/>
      <c r="Q3412" s="19"/>
      <c r="R3412" s="19"/>
      <c r="S3412" s="19"/>
      <c r="T3412" s="19"/>
      <c r="U3412" s="21"/>
    </row>
    <row r="3413" spans="1:21" ht="16" hidden="1" thickBot="1" x14ac:dyDescent="0.25">
      <c r="A3413" s="14"/>
      <c r="B3413" s="15"/>
      <c r="C3413" s="16"/>
      <c r="D3413" s="16"/>
      <c r="E3413" s="17"/>
      <c r="F3413" s="17"/>
      <c r="G3413" s="18"/>
      <c r="H3413" s="19"/>
      <c r="I3413" s="20"/>
      <c r="J3413" s="20"/>
      <c r="K3413" s="19"/>
      <c r="L3413" s="19"/>
      <c r="M3413" s="19"/>
      <c r="N3413" s="19"/>
      <c r="O3413" s="19"/>
      <c r="P3413" s="19"/>
      <c r="Q3413" s="19"/>
      <c r="R3413" s="19"/>
      <c r="S3413" s="19"/>
      <c r="T3413" s="19"/>
      <c r="U3413" s="21"/>
    </row>
    <row r="3414" spans="1:21" ht="16" hidden="1" thickBot="1" x14ac:dyDescent="0.25">
      <c r="A3414" s="14"/>
      <c r="B3414" s="15"/>
      <c r="C3414" s="16"/>
      <c r="D3414" s="16"/>
      <c r="E3414" s="17"/>
      <c r="F3414" s="17"/>
      <c r="G3414" s="18"/>
      <c r="H3414" s="19"/>
      <c r="I3414" s="20"/>
      <c r="J3414" s="20"/>
      <c r="K3414" s="19"/>
      <c r="L3414" s="19"/>
      <c r="M3414" s="19"/>
      <c r="N3414" s="19"/>
      <c r="O3414" s="19"/>
      <c r="P3414" s="19"/>
      <c r="Q3414" s="19"/>
      <c r="R3414" s="19"/>
      <c r="S3414" s="19"/>
      <c r="T3414" s="19"/>
      <c r="U3414" s="21"/>
    </row>
    <row r="3415" spans="1:21" ht="16" hidden="1" thickBot="1" x14ac:dyDescent="0.25">
      <c r="A3415" s="14"/>
      <c r="B3415" s="15"/>
      <c r="C3415" s="16"/>
      <c r="D3415" s="16"/>
      <c r="E3415" s="17"/>
      <c r="F3415" s="17"/>
      <c r="G3415" s="18"/>
      <c r="H3415" s="19"/>
      <c r="I3415" s="20"/>
      <c r="J3415" s="20"/>
      <c r="K3415" s="19"/>
      <c r="L3415" s="19"/>
      <c r="M3415" s="19"/>
      <c r="N3415" s="19"/>
      <c r="O3415" s="19"/>
      <c r="P3415" s="19"/>
      <c r="Q3415" s="19"/>
      <c r="R3415" s="19"/>
      <c r="S3415" s="19"/>
      <c r="T3415" s="19"/>
      <c r="U3415" s="21"/>
    </row>
    <row r="3416" spans="1:21" ht="16" hidden="1" thickBot="1" x14ac:dyDescent="0.25">
      <c r="A3416" s="14"/>
      <c r="B3416" s="15"/>
      <c r="C3416" s="16"/>
      <c r="D3416" s="16"/>
      <c r="E3416" s="17"/>
      <c r="F3416" s="17"/>
      <c r="G3416" s="18"/>
      <c r="H3416" s="19"/>
      <c r="I3416" s="20"/>
      <c r="J3416" s="20"/>
      <c r="K3416" s="19"/>
      <c r="L3416" s="19"/>
      <c r="M3416" s="19"/>
      <c r="N3416" s="19"/>
      <c r="O3416" s="19"/>
      <c r="P3416" s="19"/>
      <c r="Q3416" s="19"/>
      <c r="R3416" s="19"/>
      <c r="S3416" s="19"/>
      <c r="T3416" s="19"/>
      <c r="U3416" s="21"/>
    </row>
    <row r="3417" spans="1:21" ht="16" hidden="1" thickBot="1" x14ac:dyDescent="0.25">
      <c r="A3417" s="14"/>
      <c r="B3417" s="15"/>
      <c r="C3417" s="16"/>
      <c r="D3417" s="16"/>
      <c r="E3417" s="17"/>
      <c r="F3417" s="17"/>
      <c r="G3417" s="18"/>
      <c r="H3417" s="19"/>
      <c r="I3417" s="20"/>
      <c r="J3417" s="20"/>
      <c r="K3417" s="19"/>
      <c r="L3417" s="19"/>
      <c r="M3417" s="19"/>
      <c r="N3417" s="19"/>
      <c r="O3417" s="19"/>
      <c r="P3417" s="19"/>
      <c r="Q3417" s="19"/>
      <c r="R3417" s="19"/>
      <c r="S3417" s="19"/>
      <c r="T3417" s="19"/>
      <c r="U3417" s="21"/>
    </row>
    <row r="3418" spans="1:21" ht="16" hidden="1" thickBot="1" x14ac:dyDescent="0.25">
      <c r="A3418" s="14"/>
      <c r="B3418" s="15"/>
      <c r="C3418" s="16"/>
      <c r="D3418" s="16"/>
      <c r="E3418" s="17"/>
      <c r="F3418" s="17"/>
      <c r="G3418" s="18"/>
      <c r="H3418" s="19"/>
      <c r="I3418" s="20"/>
      <c r="J3418" s="20"/>
      <c r="K3418" s="19"/>
      <c r="L3418" s="19"/>
      <c r="M3418" s="19"/>
      <c r="N3418" s="19"/>
      <c r="O3418" s="19"/>
      <c r="P3418" s="19"/>
      <c r="Q3418" s="19"/>
      <c r="R3418" s="19"/>
      <c r="S3418" s="19"/>
      <c r="T3418" s="19"/>
      <c r="U3418" s="21"/>
    </row>
    <row r="3419" spans="1:21" ht="16" hidden="1" thickBot="1" x14ac:dyDescent="0.25">
      <c r="A3419" s="14">
        <v>2019</v>
      </c>
      <c r="B3419" s="15" t="s">
        <v>65</v>
      </c>
      <c r="C3419" s="16" t="s">
        <v>22</v>
      </c>
      <c r="D3419" s="16" t="str">
        <f>A3419&amp;"_"&amp;B3419&amp;"_"&amp;C3419</f>
        <v>2019_2019 Sample Plot # 03_Avi</v>
      </c>
      <c r="E3419" s="17">
        <v>1</v>
      </c>
      <c r="F3419" s="17">
        <f t="shared" ref="F3419:F3466" si="4209">G3419/100</f>
        <v>0.3</v>
      </c>
      <c r="G3419" s="18">
        <v>30</v>
      </c>
      <c r="H3419" s="19">
        <f t="shared" ref="H3419:H3476" si="4210">I3419/100</f>
        <v>0.28644175684277529</v>
      </c>
      <c r="I3419" s="20">
        <f t="shared" ref="I3419:I3466" si="4211">J3419/3.142</f>
        <v>28.644175684277531</v>
      </c>
      <c r="J3419" s="20">
        <v>90</v>
      </c>
      <c r="K3419" s="19">
        <f t="shared" ref="K3419:K3420" si="4212">2.14*(LOG(H3419,10))+0.2</f>
        <v>-0.9619422565063076</v>
      </c>
      <c r="L3419" s="19">
        <f t="shared" ref="L3419:L3420" si="4213">10^K3419</f>
        <v>0.10915854632481539</v>
      </c>
      <c r="M3419" s="19">
        <f t="shared" si="4177"/>
        <v>4.3663418529926151E-3</v>
      </c>
      <c r="N3419" s="19">
        <f t="shared" ref="N3419:N3420" si="4214">0.923*L3419</f>
        <v>0.10075333825780461</v>
      </c>
      <c r="O3419" s="19">
        <f t="shared" si="4202"/>
        <v>4.0301335303121848E-3</v>
      </c>
      <c r="P3419" s="19">
        <f t="shared" si="4203"/>
        <v>8.3964753833047998E-3</v>
      </c>
      <c r="Q3419" s="19">
        <f t="shared" si="4179"/>
        <v>5.2396102235911388E-2</v>
      </c>
      <c r="R3419" s="19">
        <f t="shared" si="4205"/>
        <v>3.9293801920543797E-2</v>
      </c>
      <c r="S3419" s="19">
        <f t="shared" si="4206"/>
        <v>9.1689904156455185E-2</v>
      </c>
      <c r="T3419" s="19">
        <f t="shared" si="4207"/>
        <v>3.6675961662582073E-3</v>
      </c>
      <c r="U3419" s="21">
        <f t="shared" si="4180"/>
        <v>0.20991188458262</v>
      </c>
    </row>
    <row r="3420" spans="1:21" ht="16" hidden="1" thickBot="1" x14ac:dyDescent="0.25">
      <c r="A3420" s="14">
        <v>2019</v>
      </c>
      <c r="B3420" s="15" t="s">
        <v>65</v>
      </c>
      <c r="C3420" s="16" t="s">
        <v>22</v>
      </c>
      <c r="D3420" s="16" t="str">
        <f>A3420&amp;"_"&amp;B3420&amp;"_"&amp;C3420</f>
        <v>2019_2019 Sample Plot # 03_Avi</v>
      </c>
      <c r="E3420" s="17">
        <v>1.3</v>
      </c>
      <c r="F3420" s="17">
        <f t="shared" si="4209"/>
        <v>0.5</v>
      </c>
      <c r="G3420" s="18">
        <v>50</v>
      </c>
      <c r="H3420" s="19">
        <f t="shared" si="4210"/>
        <v>0.668364099299809</v>
      </c>
      <c r="I3420" s="20">
        <f t="shared" si="4211"/>
        <v>66.836409929980903</v>
      </c>
      <c r="J3420" s="20">
        <v>210</v>
      </c>
      <c r="K3420" s="19">
        <f t="shared" si="4212"/>
        <v>-0.17447193597587546</v>
      </c>
      <c r="L3420" s="19">
        <f t="shared" si="4213"/>
        <v>0.66915705944654136</v>
      </c>
      <c r="M3420" s="19">
        <f t="shared" si="4177"/>
        <v>2.6766282377861654E-2</v>
      </c>
      <c r="N3420" s="19">
        <f t="shared" si="4214"/>
        <v>0.6176319658691577</v>
      </c>
      <c r="O3420" s="19">
        <f t="shared" si="4202"/>
        <v>2.470527863476631E-2</v>
      </c>
      <c r="P3420" s="19">
        <f t="shared" si="4203"/>
        <v>5.1471561012627967E-2</v>
      </c>
      <c r="Q3420" s="19">
        <f t="shared" si="4179"/>
        <v>0.32119538853433982</v>
      </c>
      <c r="R3420" s="19">
        <f t="shared" si="4205"/>
        <v>0.2408764666889715</v>
      </c>
      <c r="S3420" s="19">
        <f t="shared" si="4206"/>
        <v>0.56207185522331127</v>
      </c>
      <c r="T3420" s="19">
        <f t="shared" si="4207"/>
        <v>2.2482874208932451E-2</v>
      </c>
      <c r="U3420" s="21">
        <f t="shared" si="4180"/>
        <v>1.2867890253156991</v>
      </c>
    </row>
    <row r="3421" spans="1:21" ht="16" hidden="1" thickBot="1" x14ac:dyDescent="0.25">
      <c r="A3421" s="14"/>
      <c r="B3421" s="15"/>
      <c r="C3421" s="16"/>
      <c r="D3421" s="16"/>
      <c r="E3421" s="17"/>
      <c r="F3421" s="17"/>
      <c r="G3421" s="18"/>
      <c r="H3421" s="19"/>
      <c r="I3421" s="20"/>
      <c r="J3421" s="20"/>
      <c r="K3421" s="19"/>
      <c r="L3421" s="19"/>
      <c r="M3421" s="19"/>
      <c r="N3421" s="19"/>
      <c r="O3421" s="19"/>
      <c r="P3421" s="19"/>
      <c r="Q3421" s="19"/>
      <c r="R3421" s="19"/>
      <c r="S3421" s="19"/>
      <c r="T3421" s="19"/>
      <c r="U3421" s="21"/>
    </row>
    <row r="3422" spans="1:21" ht="16" hidden="1" thickBot="1" x14ac:dyDescent="0.25">
      <c r="A3422" s="14"/>
      <c r="B3422" s="15"/>
      <c r="C3422" s="16"/>
      <c r="D3422" s="16"/>
      <c r="E3422" s="17"/>
      <c r="F3422" s="17"/>
      <c r="G3422" s="18"/>
      <c r="H3422" s="19"/>
      <c r="I3422" s="20"/>
      <c r="J3422" s="20"/>
      <c r="K3422" s="19"/>
      <c r="L3422" s="19"/>
      <c r="M3422" s="19"/>
      <c r="N3422" s="19"/>
      <c r="O3422" s="19"/>
      <c r="P3422" s="19"/>
      <c r="Q3422" s="19"/>
      <c r="R3422" s="19"/>
      <c r="S3422" s="19"/>
      <c r="T3422" s="19"/>
      <c r="U3422" s="21"/>
    </row>
    <row r="3423" spans="1:21" ht="16" hidden="1" thickBot="1" x14ac:dyDescent="0.25">
      <c r="A3423" s="14"/>
      <c r="B3423" s="15"/>
      <c r="C3423" s="16"/>
      <c r="D3423" s="16"/>
      <c r="E3423" s="17"/>
      <c r="F3423" s="17"/>
      <c r="G3423" s="18"/>
      <c r="H3423" s="19"/>
      <c r="I3423" s="20"/>
      <c r="J3423" s="20"/>
      <c r="K3423" s="19"/>
      <c r="L3423" s="19"/>
      <c r="M3423" s="19"/>
      <c r="N3423" s="19"/>
      <c r="O3423" s="19"/>
      <c r="P3423" s="19"/>
      <c r="Q3423" s="19"/>
      <c r="R3423" s="19"/>
      <c r="S3423" s="19"/>
      <c r="T3423" s="19"/>
      <c r="U3423" s="21"/>
    </row>
    <row r="3424" spans="1:21" ht="16" hidden="1" thickBot="1" x14ac:dyDescent="0.25">
      <c r="A3424" s="14"/>
      <c r="B3424" s="15"/>
      <c r="C3424" s="16"/>
      <c r="D3424" s="16"/>
      <c r="E3424" s="17"/>
      <c r="F3424" s="17"/>
      <c r="G3424" s="18"/>
      <c r="H3424" s="19"/>
      <c r="I3424" s="20"/>
      <c r="J3424" s="20"/>
      <c r="K3424" s="19"/>
      <c r="L3424" s="19"/>
      <c r="M3424" s="19"/>
      <c r="N3424" s="19"/>
      <c r="O3424" s="19"/>
      <c r="P3424" s="19"/>
      <c r="Q3424" s="19"/>
      <c r="R3424" s="19"/>
      <c r="S3424" s="19"/>
      <c r="T3424" s="19"/>
      <c r="U3424" s="21"/>
    </row>
    <row r="3425" spans="1:21" ht="16" hidden="1" thickBot="1" x14ac:dyDescent="0.25">
      <c r="A3425" s="14">
        <v>2019</v>
      </c>
      <c r="B3425" s="15" t="s">
        <v>65</v>
      </c>
      <c r="C3425" s="16" t="s">
        <v>22</v>
      </c>
      <c r="D3425" s="16" t="str">
        <f>A3425&amp;"_"&amp;B3425&amp;"_"&amp;C3425</f>
        <v>2019_2019 Sample Plot # 03_Avi</v>
      </c>
      <c r="E3425" s="17">
        <v>2.1</v>
      </c>
      <c r="F3425" s="17">
        <f t="shared" si="4209"/>
        <v>0.3</v>
      </c>
      <c r="G3425" s="18">
        <v>30</v>
      </c>
      <c r="H3425" s="19">
        <f t="shared" si="4210"/>
        <v>0.31826861871419476</v>
      </c>
      <c r="I3425" s="20">
        <f t="shared" si="4211"/>
        <v>31.826861871419478</v>
      </c>
      <c r="J3425" s="20">
        <v>100</v>
      </c>
      <c r="K3425" s="19">
        <f>2.14*(LOG(H3425,10))+0.2</f>
        <v>-0.86402122670646264</v>
      </c>
      <c r="L3425" s="19">
        <f t="shared" ref="L3425" si="4215">10^K3425</f>
        <v>0.13676619777080096</v>
      </c>
      <c r="M3425" s="19">
        <f t="shared" si="4177"/>
        <v>5.4706479108320386E-3</v>
      </c>
      <c r="N3425" s="19">
        <f t="shared" ref="N3425" si="4216">0.923*L3425</f>
        <v>0.1262352005424493</v>
      </c>
      <c r="O3425" s="19">
        <f t="shared" si="4202"/>
        <v>5.0494080216979716E-3</v>
      </c>
      <c r="P3425" s="19">
        <f t="shared" si="4203"/>
        <v>1.052005593253001E-2</v>
      </c>
      <c r="Q3425" s="19">
        <f t="shared" si="4179"/>
        <v>6.5647774929984457E-2</v>
      </c>
      <c r="R3425" s="19">
        <f t="shared" si="4205"/>
        <v>4.9231728211555227E-2</v>
      </c>
      <c r="S3425" s="19">
        <f t="shared" si="4206"/>
        <v>0.11487950314153969</v>
      </c>
      <c r="T3425" s="19">
        <f t="shared" si="4207"/>
        <v>4.5951801256615878E-3</v>
      </c>
      <c r="U3425" s="21">
        <f t="shared" si="4180"/>
        <v>0.26300139831325026</v>
      </c>
    </row>
    <row r="3426" spans="1:21" ht="16" hidden="1" thickBot="1" x14ac:dyDescent="0.25">
      <c r="A3426" s="14"/>
      <c r="B3426" s="15"/>
      <c r="C3426" s="16"/>
      <c r="D3426" s="16"/>
      <c r="E3426" s="17"/>
      <c r="F3426" s="17"/>
      <c r="G3426" s="18"/>
      <c r="H3426" s="19"/>
      <c r="I3426" s="20"/>
      <c r="J3426" s="20"/>
      <c r="K3426" s="19"/>
      <c r="L3426" s="19"/>
      <c r="M3426" s="19"/>
      <c r="N3426" s="19"/>
      <c r="O3426" s="19"/>
      <c r="P3426" s="19"/>
      <c r="Q3426" s="19"/>
      <c r="R3426" s="19"/>
      <c r="S3426" s="19"/>
      <c r="T3426" s="19"/>
      <c r="U3426" s="21"/>
    </row>
    <row r="3427" spans="1:21" ht="16" hidden="1" thickBot="1" x14ac:dyDescent="0.25">
      <c r="A3427" s="14">
        <v>2019</v>
      </c>
      <c r="B3427" s="15" t="s">
        <v>65</v>
      </c>
      <c r="C3427" s="16" t="s">
        <v>22</v>
      </c>
      <c r="D3427" s="16" t="str">
        <f>A3427&amp;"_"&amp;B3427&amp;"_"&amp;C3427</f>
        <v>2019_2019 Sample Plot # 03_Avi</v>
      </c>
      <c r="E3427" s="17">
        <v>1.7</v>
      </c>
      <c r="F3427" s="17">
        <f t="shared" si="4209"/>
        <v>0.7</v>
      </c>
      <c r="G3427" s="18">
        <v>70</v>
      </c>
      <c r="H3427" s="19">
        <f t="shared" si="4210"/>
        <v>0.82749840865690638</v>
      </c>
      <c r="I3427" s="20">
        <f t="shared" si="4211"/>
        <v>82.749840865690643</v>
      </c>
      <c r="J3427" s="20">
        <v>260</v>
      </c>
      <c r="K3427" s="19">
        <f>2.14*(LOG(H3427,10))+0.2</f>
        <v>2.4021737951087752E-2</v>
      </c>
      <c r="L3427" s="19">
        <f t="shared" ref="L3427" si="4217">10^K3427</f>
        <v>1.0568704079338389</v>
      </c>
      <c r="M3427" s="19">
        <f t="shared" ref="M3427" si="4218">L3427*40/1000</f>
        <v>4.2274816317353553E-2</v>
      </c>
      <c r="N3427" s="19">
        <f t="shared" ref="N3427" si="4219">0.923*L3427</f>
        <v>0.97549138652293332</v>
      </c>
      <c r="O3427" s="19">
        <f t="shared" ref="O3427" si="4220">N3427*40/1000</f>
        <v>3.9019655460917332E-2</v>
      </c>
      <c r="P3427" s="19">
        <f t="shared" ref="P3427" si="4221">M3427+O3427</f>
        <v>8.1294471778270885E-2</v>
      </c>
      <c r="Q3427" s="19">
        <f t="shared" ref="Q3427" si="4222">L3427*0.48</f>
        <v>0.50729779580824264</v>
      </c>
      <c r="R3427" s="19">
        <f t="shared" ref="R3427" si="4223">N3427*0.39</f>
        <v>0.38044164074394399</v>
      </c>
      <c r="S3427" s="19">
        <f t="shared" ref="S3427" si="4224">R3427+Q3427</f>
        <v>0.88773943655218668</v>
      </c>
      <c r="T3427" s="19">
        <f t="shared" ref="T3427" si="4225">S3427*40/1000</f>
        <v>3.5509577462087466E-2</v>
      </c>
      <c r="U3427" s="21">
        <f t="shared" ref="U3427" si="4226">(L3427+N3427)</f>
        <v>2.0323617944567722</v>
      </c>
    </row>
    <row r="3428" spans="1:21" ht="16" hidden="1" thickBot="1" x14ac:dyDescent="0.25">
      <c r="A3428" s="14"/>
      <c r="B3428" s="15"/>
      <c r="C3428" s="16"/>
      <c r="D3428" s="16"/>
      <c r="E3428" s="17"/>
      <c r="F3428" s="17"/>
      <c r="G3428" s="18"/>
      <c r="H3428" s="19"/>
      <c r="I3428" s="20"/>
      <c r="J3428" s="20"/>
      <c r="K3428" s="19"/>
      <c r="L3428" s="19"/>
      <c r="M3428" s="19"/>
      <c r="N3428" s="19"/>
      <c r="O3428" s="19"/>
      <c r="P3428" s="19"/>
      <c r="Q3428" s="19"/>
      <c r="R3428" s="19"/>
      <c r="S3428" s="19"/>
      <c r="T3428" s="19"/>
      <c r="U3428" s="21"/>
    </row>
    <row r="3429" spans="1:21" ht="16" hidden="1" thickBot="1" x14ac:dyDescent="0.25">
      <c r="A3429" s="14"/>
      <c r="B3429" s="15"/>
      <c r="C3429" s="16"/>
      <c r="D3429" s="16"/>
      <c r="E3429" s="17"/>
      <c r="F3429" s="17"/>
      <c r="G3429" s="18"/>
      <c r="H3429" s="19"/>
      <c r="I3429" s="20"/>
      <c r="J3429" s="20"/>
      <c r="K3429" s="19"/>
      <c r="L3429" s="19"/>
      <c r="M3429" s="19"/>
      <c r="N3429" s="19"/>
      <c r="O3429" s="19"/>
      <c r="P3429" s="19"/>
      <c r="Q3429" s="19"/>
      <c r="R3429" s="19"/>
      <c r="S3429" s="19"/>
      <c r="T3429" s="19"/>
      <c r="U3429" s="21"/>
    </row>
    <row r="3430" spans="1:21" ht="16" hidden="1" thickBot="1" x14ac:dyDescent="0.25">
      <c r="A3430" s="14"/>
      <c r="B3430" s="15"/>
      <c r="C3430" s="16"/>
      <c r="D3430" s="16"/>
      <c r="E3430" s="17"/>
      <c r="F3430" s="17"/>
      <c r="G3430" s="18"/>
      <c r="H3430" s="19"/>
      <c r="I3430" s="20"/>
      <c r="J3430" s="20"/>
      <c r="K3430" s="19"/>
      <c r="L3430" s="19"/>
      <c r="M3430" s="19"/>
      <c r="N3430" s="19"/>
      <c r="O3430" s="19"/>
      <c r="P3430" s="19"/>
      <c r="Q3430" s="19"/>
      <c r="R3430" s="19"/>
      <c r="S3430" s="19"/>
      <c r="T3430" s="19"/>
      <c r="U3430" s="21"/>
    </row>
    <row r="3431" spans="1:21" ht="16" hidden="1" thickBot="1" x14ac:dyDescent="0.25">
      <c r="A3431" s="14"/>
      <c r="B3431" s="15"/>
      <c r="C3431" s="16"/>
      <c r="D3431" s="16"/>
      <c r="E3431" s="17"/>
      <c r="F3431" s="17"/>
      <c r="G3431" s="18"/>
      <c r="H3431" s="19"/>
      <c r="I3431" s="20"/>
      <c r="J3431" s="20"/>
      <c r="K3431" s="19"/>
      <c r="L3431" s="19"/>
      <c r="M3431" s="19"/>
      <c r="N3431" s="19"/>
      <c r="O3431" s="19"/>
      <c r="P3431" s="19"/>
      <c r="Q3431" s="19"/>
      <c r="R3431" s="19"/>
      <c r="S3431" s="19"/>
      <c r="T3431" s="19"/>
      <c r="U3431" s="21"/>
    </row>
    <row r="3432" spans="1:21" ht="16" hidden="1" thickBot="1" x14ac:dyDescent="0.25">
      <c r="A3432" s="14"/>
      <c r="B3432" s="15"/>
      <c r="C3432" s="16"/>
      <c r="D3432" s="16"/>
      <c r="E3432" s="17"/>
      <c r="F3432" s="17"/>
      <c r="G3432" s="18"/>
      <c r="H3432" s="19"/>
      <c r="I3432" s="20"/>
      <c r="J3432" s="20"/>
      <c r="K3432" s="19"/>
      <c r="L3432" s="19"/>
      <c r="M3432" s="19"/>
      <c r="N3432" s="19"/>
      <c r="O3432" s="19"/>
      <c r="P3432" s="19"/>
      <c r="Q3432" s="19"/>
      <c r="R3432" s="19"/>
      <c r="S3432" s="19"/>
      <c r="T3432" s="19"/>
      <c r="U3432" s="21"/>
    </row>
    <row r="3433" spans="1:21" ht="16" hidden="1" thickBot="1" x14ac:dyDescent="0.25">
      <c r="A3433" s="14"/>
      <c r="B3433" s="15"/>
      <c r="C3433" s="16"/>
      <c r="D3433" s="16"/>
      <c r="E3433" s="17"/>
      <c r="F3433" s="17"/>
      <c r="G3433" s="18"/>
      <c r="H3433" s="19"/>
      <c r="I3433" s="20"/>
      <c r="J3433" s="20"/>
      <c r="K3433" s="19"/>
      <c r="L3433" s="19"/>
      <c r="M3433" s="19"/>
      <c r="N3433" s="19"/>
      <c r="O3433" s="19"/>
      <c r="P3433" s="19"/>
      <c r="Q3433" s="19"/>
      <c r="R3433" s="19"/>
      <c r="S3433" s="19"/>
      <c r="T3433" s="19"/>
      <c r="U3433" s="21"/>
    </row>
    <row r="3434" spans="1:21" ht="16" hidden="1" thickBot="1" x14ac:dyDescent="0.25">
      <c r="A3434" s="14">
        <v>2019</v>
      </c>
      <c r="B3434" s="15" t="s">
        <v>65</v>
      </c>
      <c r="C3434" s="16" t="s">
        <v>22</v>
      </c>
      <c r="D3434" s="16" t="str">
        <f>A3434&amp;"_"&amp;B3434&amp;"_"&amp;C3434</f>
        <v>2019_2019 Sample Plot # 03_Avi</v>
      </c>
      <c r="E3434" s="17">
        <v>1</v>
      </c>
      <c r="F3434" s="17">
        <f t="shared" si="4209"/>
        <v>0.3</v>
      </c>
      <c r="G3434" s="18">
        <v>30</v>
      </c>
      <c r="H3434" s="19">
        <f t="shared" si="4210"/>
        <v>7.9567154678548691E-2</v>
      </c>
      <c r="I3434" s="20">
        <f t="shared" si="4211"/>
        <v>7.9567154678548695</v>
      </c>
      <c r="J3434" s="20">
        <v>25</v>
      </c>
      <c r="K3434" s="19">
        <f>2.14*(LOG(H3434,10))+0.2</f>
        <v>-2.1524296081483021</v>
      </c>
      <c r="L3434" s="19">
        <f t="shared" ref="L3434" si="4227">10^K3434</f>
        <v>7.0399632468670032E-3</v>
      </c>
      <c r="M3434" s="19">
        <f t="shared" si="4177"/>
        <v>2.8159852987468014E-4</v>
      </c>
      <c r="N3434" s="19">
        <f t="shared" ref="N3434" si="4228">0.923*L3434</f>
        <v>6.4978860768582442E-3</v>
      </c>
      <c r="O3434" s="19">
        <f t="shared" si="4202"/>
        <v>2.5991544307432977E-4</v>
      </c>
      <c r="P3434" s="19">
        <f t="shared" si="4203"/>
        <v>5.4151397294900996E-4</v>
      </c>
      <c r="Q3434" s="19">
        <f t="shared" si="4179"/>
        <v>3.3791823584961612E-3</v>
      </c>
      <c r="R3434" s="19">
        <f t="shared" si="4205"/>
        <v>2.5341755699747155E-3</v>
      </c>
      <c r="S3434" s="19">
        <f t="shared" si="4206"/>
        <v>5.9133579284708767E-3</v>
      </c>
      <c r="T3434" s="19">
        <f t="shared" si="4207"/>
        <v>2.3653431713883507E-4</v>
      </c>
      <c r="U3434" s="21">
        <f t="shared" si="4180"/>
        <v>1.3537849323725247E-2</v>
      </c>
    </row>
    <row r="3435" spans="1:21" ht="16" hidden="1" thickBot="1" x14ac:dyDescent="0.25">
      <c r="A3435" s="14"/>
      <c r="B3435" s="15"/>
      <c r="C3435" s="16"/>
      <c r="D3435" s="16"/>
      <c r="E3435" s="17"/>
      <c r="F3435" s="17"/>
      <c r="G3435" s="18"/>
      <c r="H3435" s="19"/>
      <c r="I3435" s="20"/>
      <c r="J3435" s="20"/>
      <c r="K3435" s="19"/>
      <c r="L3435" s="19"/>
      <c r="M3435" s="19"/>
      <c r="N3435" s="19"/>
      <c r="O3435" s="19"/>
      <c r="P3435" s="19"/>
      <c r="Q3435" s="19"/>
      <c r="R3435" s="19"/>
      <c r="S3435" s="19"/>
      <c r="T3435" s="19"/>
      <c r="U3435" s="21"/>
    </row>
    <row r="3436" spans="1:21" ht="16" hidden="1" thickBot="1" x14ac:dyDescent="0.25">
      <c r="A3436" s="14"/>
      <c r="B3436" s="15"/>
      <c r="C3436" s="16"/>
      <c r="D3436" s="16"/>
      <c r="E3436" s="17"/>
      <c r="F3436" s="17"/>
      <c r="G3436" s="18"/>
      <c r="H3436" s="19"/>
      <c r="I3436" s="20"/>
      <c r="J3436" s="20"/>
      <c r="K3436" s="19"/>
      <c r="L3436" s="19"/>
      <c r="M3436" s="19"/>
      <c r="N3436" s="19"/>
      <c r="O3436" s="19"/>
      <c r="P3436" s="19"/>
      <c r="Q3436" s="19"/>
      <c r="R3436" s="19"/>
      <c r="S3436" s="19"/>
      <c r="T3436" s="19"/>
      <c r="U3436" s="21"/>
    </row>
    <row r="3437" spans="1:21" ht="16" hidden="1" thickBot="1" x14ac:dyDescent="0.25">
      <c r="A3437" s="14"/>
      <c r="B3437" s="15"/>
      <c r="C3437" s="16"/>
      <c r="D3437" s="16"/>
      <c r="E3437" s="17"/>
      <c r="F3437" s="17"/>
      <c r="G3437" s="18"/>
      <c r="H3437" s="19"/>
      <c r="I3437" s="20"/>
      <c r="J3437" s="20"/>
      <c r="K3437" s="19"/>
      <c r="L3437" s="19"/>
      <c r="M3437" s="19"/>
      <c r="N3437" s="19"/>
      <c r="O3437" s="19"/>
      <c r="P3437" s="19"/>
      <c r="Q3437" s="19"/>
      <c r="R3437" s="19"/>
      <c r="S3437" s="19"/>
      <c r="T3437" s="19"/>
      <c r="U3437" s="21"/>
    </row>
    <row r="3438" spans="1:21" ht="16" hidden="1" thickBot="1" x14ac:dyDescent="0.25">
      <c r="A3438" s="14"/>
      <c r="B3438" s="15"/>
      <c r="C3438" s="16"/>
      <c r="D3438" s="16"/>
      <c r="E3438" s="17"/>
      <c r="F3438" s="17"/>
      <c r="G3438" s="18"/>
      <c r="H3438" s="19"/>
      <c r="I3438" s="20"/>
      <c r="J3438" s="20"/>
      <c r="K3438" s="19"/>
      <c r="L3438" s="19"/>
      <c r="M3438" s="19"/>
      <c r="N3438" s="19"/>
      <c r="O3438" s="19"/>
      <c r="P3438" s="19"/>
      <c r="Q3438" s="19"/>
      <c r="R3438" s="19"/>
      <c r="S3438" s="19"/>
      <c r="T3438" s="19"/>
      <c r="U3438" s="21"/>
    </row>
    <row r="3439" spans="1:21" ht="16" hidden="1" thickBot="1" x14ac:dyDescent="0.25">
      <c r="A3439" s="14"/>
      <c r="B3439" s="15"/>
      <c r="C3439" s="16"/>
      <c r="D3439" s="16"/>
      <c r="E3439" s="17"/>
      <c r="F3439" s="17"/>
      <c r="G3439" s="18"/>
      <c r="H3439" s="19"/>
      <c r="I3439" s="20"/>
      <c r="J3439" s="20"/>
      <c r="K3439" s="19"/>
      <c r="L3439" s="19"/>
      <c r="M3439" s="19"/>
      <c r="N3439" s="19"/>
      <c r="O3439" s="19"/>
      <c r="P3439" s="19"/>
      <c r="Q3439" s="19"/>
      <c r="R3439" s="19"/>
      <c r="S3439" s="19"/>
      <c r="T3439" s="19"/>
      <c r="U3439" s="21"/>
    </row>
    <row r="3440" spans="1:21" ht="16" hidden="1" thickBot="1" x14ac:dyDescent="0.25">
      <c r="A3440" s="14"/>
      <c r="B3440" s="15"/>
      <c r="C3440" s="16"/>
      <c r="D3440" s="16"/>
      <c r="E3440" s="17"/>
      <c r="F3440" s="17"/>
      <c r="G3440" s="18"/>
      <c r="H3440" s="19"/>
      <c r="I3440" s="20"/>
      <c r="J3440" s="20"/>
      <c r="K3440" s="19"/>
      <c r="L3440" s="19"/>
      <c r="M3440" s="19"/>
      <c r="N3440" s="19"/>
      <c r="O3440" s="19"/>
      <c r="P3440" s="19"/>
      <c r="Q3440" s="19"/>
      <c r="R3440" s="19"/>
      <c r="S3440" s="19"/>
      <c r="T3440" s="19"/>
      <c r="U3440" s="21"/>
    </row>
    <row r="3441" spans="1:21" ht="16" hidden="1" thickBot="1" x14ac:dyDescent="0.25">
      <c r="A3441" s="14"/>
      <c r="B3441" s="15"/>
      <c r="C3441" s="16"/>
      <c r="D3441" s="16"/>
      <c r="E3441" s="17"/>
      <c r="F3441" s="17"/>
      <c r="G3441" s="18"/>
      <c r="H3441" s="19"/>
      <c r="I3441" s="20"/>
      <c r="J3441" s="20"/>
      <c r="K3441" s="19"/>
      <c r="L3441" s="19"/>
      <c r="M3441" s="19"/>
      <c r="N3441" s="19"/>
      <c r="O3441" s="19"/>
      <c r="P3441" s="19"/>
      <c r="Q3441" s="19"/>
      <c r="R3441" s="19"/>
      <c r="S3441" s="19"/>
      <c r="T3441" s="19"/>
      <c r="U3441" s="21"/>
    </row>
    <row r="3442" spans="1:21" ht="16" hidden="1" thickBot="1" x14ac:dyDescent="0.25">
      <c r="A3442" s="14"/>
      <c r="B3442" s="15"/>
      <c r="C3442" s="16"/>
      <c r="D3442" s="16"/>
      <c r="E3442" s="17"/>
      <c r="F3442" s="17"/>
      <c r="G3442" s="18"/>
      <c r="H3442" s="19"/>
      <c r="I3442" s="20"/>
      <c r="J3442" s="20"/>
      <c r="K3442" s="19"/>
      <c r="L3442" s="19"/>
      <c r="M3442" s="19"/>
      <c r="N3442" s="19"/>
      <c r="O3442" s="19"/>
      <c r="P3442" s="19"/>
      <c r="Q3442" s="19"/>
      <c r="R3442" s="19"/>
      <c r="S3442" s="19"/>
      <c r="T3442" s="19"/>
      <c r="U3442" s="21"/>
    </row>
    <row r="3443" spans="1:21" ht="16" hidden="1" thickBot="1" x14ac:dyDescent="0.25">
      <c r="A3443" s="14"/>
      <c r="B3443" s="15"/>
      <c r="C3443" s="16"/>
      <c r="D3443" s="16"/>
      <c r="E3443" s="17"/>
      <c r="F3443" s="17"/>
      <c r="G3443" s="18"/>
      <c r="H3443" s="19"/>
      <c r="I3443" s="20"/>
      <c r="J3443" s="20"/>
      <c r="K3443" s="19"/>
      <c r="L3443" s="19"/>
      <c r="M3443" s="19"/>
      <c r="N3443" s="19"/>
      <c r="O3443" s="19"/>
      <c r="P3443" s="19"/>
      <c r="Q3443" s="19"/>
      <c r="R3443" s="19"/>
      <c r="S3443" s="19"/>
      <c r="T3443" s="19"/>
      <c r="U3443" s="21"/>
    </row>
    <row r="3444" spans="1:21" ht="16" hidden="1" thickBot="1" x14ac:dyDescent="0.25">
      <c r="A3444" s="14"/>
      <c r="B3444" s="15"/>
      <c r="C3444" s="16"/>
      <c r="D3444" s="16"/>
      <c r="E3444" s="17"/>
      <c r="F3444" s="17"/>
      <c r="G3444" s="18"/>
      <c r="H3444" s="19"/>
      <c r="I3444" s="20"/>
      <c r="J3444" s="20"/>
      <c r="K3444" s="19"/>
      <c r="L3444" s="19"/>
      <c r="M3444" s="19"/>
      <c r="N3444" s="19"/>
      <c r="O3444" s="19"/>
      <c r="P3444" s="19"/>
      <c r="Q3444" s="19"/>
      <c r="R3444" s="19"/>
      <c r="S3444" s="19"/>
      <c r="T3444" s="19"/>
      <c r="U3444" s="21"/>
    </row>
    <row r="3445" spans="1:21" ht="16" hidden="1" thickBot="1" x14ac:dyDescent="0.25">
      <c r="A3445" s="14"/>
      <c r="B3445" s="15"/>
      <c r="C3445" s="16"/>
      <c r="D3445" s="16"/>
      <c r="E3445" s="17"/>
      <c r="F3445" s="17"/>
      <c r="G3445" s="18"/>
      <c r="H3445" s="19"/>
      <c r="I3445" s="20"/>
      <c r="J3445" s="20"/>
      <c r="K3445" s="19"/>
      <c r="L3445" s="19"/>
      <c r="M3445" s="19"/>
      <c r="N3445" s="19"/>
      <c r="O3445" s="19"/>
      <c r="P3445" s="19"/>
      <c r="Q3445" s="19"/>
      <c r="R3445" s="19"/>
      <c r="S3445" s="19"/>
      <c r="T3445" s="19"/>
      <c r="U3445" s="21"/>
    </row>
    <row r="3446" spans="1:21" ht="16" hidden="1" thickBot="1" x14ac:dyDescent="0.25">
      <c r="A3446" s="14"/>
      <c r="B3446" s="15"/>
      <c r="C3446" s="16"/>
      <c r="D3446" s="16"/>
      <c r="E3446" s="17"/>
      <c r="F3446" s="17"/>
      <c r="G3446" s="18"/>
      <c r="H3446" s="19"/>
      <c r="I3446" s="20"/>
      <c r="J3446" s="20"/>
      <c r="K3446" s="19"/>
      <c r="L3446" s="19"/>
      <c r="M3446" s="19"/>
      <c r="N3446" s="19"/>
      <c r="O3446" s="19"/>
      <c r="P3446" s="19"/>
      <c r="Q3446" s="19"/>
      <c r="R3446" s="19"/>
      <c r="S3446" s="19"/>
      <c r="T3446" s="19"/>
      <c r="U3446" s="21"/>
    </row>
    <row r="3447" spans="1:21" ht="16" hidden="1" thickBot="1" x14ac:dyDescent="0.25">
      <c r="A3447" s="14"/>
      <c r="B3447" s="15"/>
      <c r="C3447" s="16"/>
      <c r="D3447" s="16"/>
      <c r="E3447" s="17"/>
      <c r="F3447" s="17"/>
      <c r="G3447" s="18"/>
      <c r="H3447" s="19"/>
      <c r="I3447" s="20"/>
      <c r="J3447" s="20"/>
      <c r="K3447" s="19"/>
      <c r="L3447" s="19"/>
      <c r="M3447" s="19"/>
      <c r="N3447" s="19"/>
      <c r="O3447" s="19"/>
      <c r="P3447" s="19"/>
      <c r="Q3447" s="19"/>
      <c r="R3447" s="19"/>
      <c r="S3447" s="19"/>
      <c r="T3447" s="19"/>
      <c r="U3447" s="21"/>
    </row>
    <row r="3448" spans="1:21" ht="16" hidden="1" thickBot="1" x14ac:dyDescent="0.25">
      <c r="A3448" s="14"/>
      <c r="B3448" s="15"/>
      <c r="C3448" s="16"/>
      <c r="D3448" s="16"/>
      <c r="E3448" s="17"/>
      <c r="F3448" s="17"/>
      <c r="G3448" s="18"/>
      <c r="H3448" s="19"/>
      <c r="I3448" s="20"/>
      <c r="J3448" s="20"/>
      <c r="K3448" s="19"/>
      <c r="L3448" s="19"/>
      <c r="M3448" s="19"/>
      <c r="N3448" s="19"/>
      <c r="O3448" s="19"/>
      <c r="P3448" s="19"/>
      <c r="Q3448" s="19"/>
      <c r="R3448" s="19"/>
      <c r="S3448" s="19"/>
      <c r="T3448" s="19"/>
      <c r="U3448" s="21"/>
    </row>
    <row r="3449" spans="1:21" ht="16" hidden="1" thickBot="1" x14ac:dyDescent="0.25">
      <c r="A3449" s="14"/>
      <c r="B3449" s="15"/>
      <c r="C3449" s="16"/>
      <c r="D3449" s="16"/>
      <c r="E3449" s="17"/>
      <c r="F3449" s="17"/>
      <c r="G3449" s="18"/>
      <c r="H3449" s="19"/>
      <c r="I3449" s="20"/>
      <c r="J3449" s="20"/>
      <c r="K3449" s="19"/>
      <c r="L3449" s="19"/>
      <c r="M3449" s="19"/>
      <c r="N3449" s="19"/>
      <c r="O3449" s="19"/>
      <c r="P3449" s="19"/>
      <c r="Q3449" s="19"/>
      <c r="R3449" s="19"/>
      <c r="S3449" s="19"/>
      <c r="T3449" s="19"/>
      <c r="U3449" s="21"/>
    </row>
    <row r="3450" spans="1:21" ht="16" hidden="1" thickBot="1" x14ac:dyDescent="0.25">
      <c r="A3450" s="14"/>
      <c r="B3450" s="15"/>
      <c r="C3450" s="16"/>
      <c r="D3450" s="16"/>
      <c r="E3450" s="17"/>
      <c r="F3450" s="17"/>
      <c r="G3450" s="18"/>
      <c r="H3450" s="19"/>
      <c r="I3450" s="20"/>
      <c r="J3450" s="20"/>
      <c r="K3450" s="19"/>
      <c r="L3450" s="19"/>
      <c r="M3450" s="19"/>
      <c r="N3450" s="19"/>
      <c r="O3450" s="19"/>
      <c r="P3450" s="19"/>
      <c r="Q3450" s="19"/>
      <c r="R3450" s="19"/>
      <c r="S3450" s="19"/>
      <c r="T3450" s="19"/>
      <c r="U3450" s="21"/>
    </row>
    <row r="3451" spans="1:21" ht="16" hidden="1" thickBot="1" x14ac:dyDescent="0.25">
      <c r="A3451" s="14"/>
      <c r="B3451" s="15"/>
      <c r="C3451" s="16"/>
      <c r="D3451" s="16"/>
      <c r="E3451" s="17"/>
      <c r="F3451" s="17"/>
      <c r="G3451" s="18"/>
      <c r="H3451" s="19"/>
      <c r="I3451" s="20"/>
      <c r="J3451" s="20"/>
      <c r="K3451" s="19"/>
      <c r="L3451" s="19"/>
      <c r="M3451" s="19"/>
      <c r="N3451" s="19"/>
      <c r="O3451" s="19"/>
      <c r="P3451" s="19"/>
      <c r="Q3451" s="19"/>
      <c r="R3451" s="19"/>
      <c r="S3451" s="19"/>
      <c r="T3451" s="19"/>
      <c r="U3451" s="21"/>
    </row>
    <row r="3452" spans="1:21" ht="16" hidden="1" thickBot="1" x14ac:dyDescent="0.25">
      <c r="A3452" s="14"/>
      <c r="B3452" s="15"/>
      <c r="C3452" s="16"/>
      <c r="D3452" s="16"/>
      <c r="E3452" s="17"/>
      <c r="F3452" s="17"/>
      <c r="G3452" s="18"/>
      <c r="H3452" s="19"/>
      <c r="I3452" s="20"/>
      <c r="J3452" s="20"/>
      <c r="K3452" s="19"/>
      <c r="L3452" s="19"/>
      <c r="M3452" s="19"/>
      <c r="N3452" s="19"/>
      <c r="O3452" s="19"/>
      <c r="P3452" s="19"/>
      <c r="Q3452" s="19"/>
      <c r="R3452" s="19"/>
      <c r="S3452" s="19"/>
      <c r="T3452" s="19"/>
      <c r="U3452" s="21"/>
    </row>
    <row r="3453" spans="1:21" ht="16" hidden="1" thickBot="1" x14ac:dyDescent="0.25">
      <c r="A3453" s="14"/>
      <c r="B3453" s="15"/>
      <c r="C3453" s="16"/>
      <c r="D3453" s="16"/>
      <c r="E3453" s="17"/>
      <c r="F3453" s="17"/>
      <c r="G3453" s="18"/>
      <c r="H3453" s="19"/>
      <c r="I3453" s="20"/>
      <c r="J3453" s="20"/>
      <c r="K3453" s="19"/>
      <c r="L3453" s="19"/>
      <c r="M3453" s="19"/>
      <c r="N3453" s="19"/>
      <c r="O3453" s="19"/>
      <c r="P3453" s="19"/>
      <c r="Q3453" s="19"/>
      <c r="R3453" s="19"/>
      <c r="S3453" s="19"/>
      <c r="T3453" s="19"/>
      <c r="U3453" s="21"/>
    </row>
    <row r="3454" spans="1:21" ht="16" hidden="1" thickBot="1" x14ac:dyDescent="0.25">
      <c r="A3454" s="14"/>
      <c r="B3454" s="15"/>
      <c r="C3454" s="16"/>
      <c r="D3454" s="16"/>
      <c r="E3454" s="17"/>
      <c r="F3454" s="17"/>
      <c r="G3454" s="18"/>
      <c r="H3454" s="19"/>
      <c r="I3454" s="20"/>
      <c r="J3454" s="20"/>
      <c r="K3454" s="19"/>
      <c r="L3454" s="19"/>
      <c r="M3454" s="19"/>
      <c r="N3454" s="19"/>
      <c r="O3454" s="19"/>
      <c r="P3454" s="19"/>
      <c r="Q3454" s="19"/>
      <c r="R3454" s="19"/>
      <c r="S3454" s="19"/>
      <c r="T3454" s="19"/>
      <c r="U3454" s="21"/>
    </row>
    <row r="3455" spans="1:21" ht="16" hidden="1" thickBot="1" x14ac:dyDescent="0.25">
      <c r="A3455" s="14">
        <v>2019</v>
      </c>
      <c r="B3455" s="15" t="s">
        <v>65</v>
      </c>
      <c r="C3455" s="16" t="s">
        <v>22</v>
      </c>
      <c r="D3455" s="16" t="str">
        <f>A3455&amp;"_"&amp;B3455&amp;"_"&amp;C3455</f>
        <v>2019_2019 Sample Plot # 03_Avi</v>
      </c>
      <c r="E3455" s="17">
        <v>1.1000000000000001</v>
      </c>
      <c r="F3455" s="17">
        <f t="shared" si="4209"/>
        <v>0.4</v>
      </c>
      <c r="G3455" s="18">
        <v>40</v>
      </c>
      <c r="H3455" s="19">
        <f t="shared" si="4210"/>
        <v>3.1826861871419483E-2</v>
      </c>
      <c r="I3455" s="20">
        <f t="shared" si="4211"/>
        <v>3.1826861871419481</v>
      </c>
      <c r="J3455" s="20">
        <v>10</v>
      </c>
      <c r="K3455" s="19">
        <f>2.14*(LOG(H3455,10))+0.2</f>
        <v>-3.0040212267064623</v>
      </c>
      <c r="L3455" s="19">
        <f t="shared" ref="L3455" si="4229">10^K3455</f>
        <v>9.9078351787896244E-4</v>
      </c>
      <c r="M3455" s="19">
        <f t="shared" ref="M3455:M3496" si="4230">L3455*40/1000</f>
        <v>3.9631340715158493E-5</v>
      </c>
      <c r="N3455" s="19">
        <f t="shared" ref="N3455" si="4231">0.923*L3455</f>
        <v>9.1449318700228242E-4</v>
      </c>
      <c r="O3455" s="19">
        <f t="shared" si="4202"/>
        <v>3.65797274800913E-5</v>
      </c>
      <c r="P3455" s="19">
        <f t="shared" si="4203"/>
        <v>7.6211068195249787E-5</v>
      </c>
      <c r="Q3455" s="19">
        <f t="shared" ref="Q3455:Q3496" si="4232">L3455*0.48</f>
        <v>4.7557608858190197E-4</v>
      </c>
      <c r="R3455" s="19">
        <f t="shared" si="4205"/>
        <v>3.5665234293089017E-4</v>
      </c>
      <c r="S3455" s="19">
        <f t="shared" si="4206"/>
        <v>8.3222843151279215E-4</v>
      </c>
      <c r="T3455" s="19">
        <f t="shared" si="4207"/>
        <v>3.3289137260511685E-5</v>
      </c>
      <c r="U3455" s="21">
        <f t="shared" ref="U3455:U3496" si="4233">(L3455+N3455)</f>
        <v>1.905276704881245E-3</v>
      </c>
    </row>
    <row r="3456" spans="1:21" ht="16" hidden="1" thickBot="1" x14ac:dyDescent="0.25">
      <c r="A3456" s="14"/>
      <c r="B3456" s="15"/>
      <c r="C3456" s="16"/>
      <c r="D3456" s="16"/>
      <c r="E3456" s="17"/>
      <c r="F3456" s="17"/>
      <c r="G3456" s="18"/>
      <c r="H3456" s="19"/>
      <c r="I3456" s="20"/>
      <c r="J3456" s="20"/>
      <c r="K3456" s="19"/>
      <c r="L3456" s="19"/>
      <c r="M3456" s="19"/>
      <c r="N3456" s="19"/>
      <c r="O3456" s="19"/>
      <c r="P3456" s="19"/>
      <c r="Q3456" s="19"/>
      <c r="R3456" s="19"/>
      <c r="S3456" s="19"/>
      <c r="T3456" s="19"/>
      <c r="U3456" s="21"/>
    </row>
    <row r="3457" spans="1:21" ht="16" hidden="1" thickBot="1" x14ac:dyDescent="0.25">
      <c r="A3457" s="14"/>
      <c r="B3457" s="15"/>
      <c r="C3457" s="16"/>
      <c r="D3457" s="16"/>
      <c r="E3457" s="17"/>
      <c r="F3457" s="17"/>
      <c r="G3457" s="18"/>
      <c r="H3457" s="19"/>
      <c r="I3457" s="20"/>
      <c r="J3457" s="20"/>
      <c r="K3457" s="19"/>
      <c r="L3457" s="19"/>
      <c r="M3457" s="19"/>
      <c r="N3457" s="19"/>
      <c r="O3457" s="19"/>
      <c r="P3457" s="19"/>
      <c r="Q3457" s="19"/>
      <c r="R3457" s="19"/>
      <c r="S3457" s="19"/>
      <c r="T3457" s="19"/>
      <c r="U3457" s="21"/>
    </row>
    <row r="3458" spans="1:21" ht="16" hidden="1" thickBot="1" x14ac:dyDescent="0.25">
      <c r="A3458" s="14"/>
      <c r="B3458" s="15"/>
      <c r="C3458" s="16"/>
      <c r="D3458" s="16"/>
      <c r="E3458" s="17"/>
      <c r="F3458" s="17"/>
      <c r="G3458" s="18"/>
      <c r="H3458" s="19"/>
      <c r="I3458" s="20"/>
      <c r="J3458" s="20"/>
      <c r="K3458" s="19"/>
      <c r="L3458" s="19"/>
      <c r="M3458" s="19"/>
      <c r="N3458" s="19"/>
      <c r="O3458" s="19"/>
      <c r="P3458" s="19"/>
      <c r="Q3458" s="19"/>
      <c r="R3458" s="19"/>
      <c r="S3458" s="19"/>
      <c r="T3458" s="19"/>
      <c r="U3458" s="21"/>
    </row>
    <row r="3459" spans="1:21" ht="16" hidden="1" thickBot="1" x14ac:dyDescent="0.25">
      <c r="A3459" s="14"/>
      <c r="B3459" s="15"/>
      <c r="C3459" s="16"/>
      <c r="D3459" s="16"/>
      <c r="E3459" s="17"/>
      <c r="F3459" s="17"/>
      <c r="G3459" s="18"/>
      <c r="H3459" s="19"/>
      <c r="I3459" s="20"/>
      <c r="J3459" s="20"/>
      <c r="K3459" s="19"/>
      <c r="L3459" s="19"/>
      <c r="M3459" s="19"/>
      <c r="N3459" s="19"/>
      <c r="O3459" s="19"/>
      <c r="P3459" s="19"/>
      <c r="Q3459" s="19"/>
      <c r="R3459" s="19"/>
      <c r="S3459" s="19"/>
      <c r="T3459" s="19"/>
      <c r="U3459" s="21"/>
    </row>
    <row r="3460" spans="1:21" ht="16" hidden="1" thickBot="1" x14ac:dyDescent="0.25">
      <c r="A3460" s="14"/>
      <c r="B3460" s="15"/>
      <c r="C3460" s="16"/>
      <c r="D3460" s="16"/>
      <c r="E3460" s="17"/>
      <c r="F3460" s="17"/>
      <c r="G3460" s="18"/>
      <c r="H3460" s="19"/>
      <c r="I3460" s="20"/>
      <c r="J3460" s="20"/>
      <c r="K3460" s="19"/>
      <c r="L3460" s="19"/>
      <c r="M3460" s="19"/>
      <c r="N3460" s="19"/>
      <c r="O3460" s="19"/>
      <c r="P3460" s="19"/>
      <c r="Q3460" s="19"/>
      <c r="R3460" s="19"/>
      <c r="S3460" s="19"/>
      <c r="T3460" s="19"/>
      <c r="U3460" s="21"/>
    </row>
    <row r="3461" spans="1:21" ht="16" hidden="1" thickBot="1" x14ac:dyDescent="0.25">
      <c r="A3461" s="14"/>
      <c r="B3461" s="15"/>
      <c r="C3461" s="16"/>
      <c r="D3461" s="16"/>
      <c r="E3461" s="17"/>
      <c r="F3461" s="17"/>
      <c r="G3461" s="18"/>
      <c r="H3461" s="19"/>
      <c r="I3461" s="20"/>
      <c r="J3461" s="20"/>
      <c r="K3461" s="19"/>
      <c r="L3461" s="19"/>
      <c r="M3461" s="19"/>
      <c r="N3461" s="19"/>
      <c r="O3461" s="19"/>
      <c r="P3461" s="19"/>
      <c r="Q3461" s="19"/>
      <c r="R3461" s="19"/>
      <c r="S3461" s="19"/>
      <c r="T3461" s="19"/>
      <c r="U3461" s="21"/>
    </row>
    <row r="3462" spans="1:21" ht="16" hidden="1" thickBot="1" x14ac:dyDescent="0.25">
      <c r="A3462" s="14"/>
      <c r="B3462" s="15"/>
      <c r="C3462" s="16"/>
      <c r="D3462" s="16"/>
      <c r="E3462" s="17"/>
      <c r="F3462" s="17"/>
      <c r="G3462" s="18"/>
      <c r="H3462" s="19"/>
      <c r="I3462" s="20"/>
      <c r="J3462" s="20"/>
      <c r="K3462" s="19"/>
      <c r="L3462" s="19"/>
      <c r="M3462" s="19"/>
      <c r="N3462" s="19"/>
      <c r="O3462" s="19"/>
      <c r="P3462" s="19"/>
      <c r="Q3462" s="19"/>
      <c r="R3462" s="19"/>
      <c r="S3462" s="19"/>
      <c r="T3462" s="19"/>
      <c r="U3462" s="21"/>
    </row>
    <row r="3463" spans="1:21" ht="16" hidden="1" thickBot="1" x14ac:dyDescent="0.25">
      <c r="A3463" s="14"/>
      <c r="B3463" s="15"/>
      <c r="C3463" s="16"/>
      <c r="D3463" s="16"/>
      <c r="E3463" s="17"/>
      <c r="F3463" s="17"/>
      <c r="G3463" s="18"/>
      <c r="H3463" s="19"/>
      <c r="I3463" s="20"/>
      <c r="J3463" s="20"/>
      <c r="K3463" s="19"/>
      <c r="L3463" s="19"/>
      <c r="M3463" s="19"/>
      <c r="N3463" s="19"/>
      <c r="O3463" s="19"/>
      <c r="P3463" s="19"/>
      <c r="Q3463" s="19"/>
      <c r="R3463" s="19"/>
      <c r="S3463" s="19"/>
      <c r="T3463" s="19"/>
      <c r="U3463" s="21"/>
    </row>
    <row r="3464" spans="1:21" ht="16" hidden="1" thickBot="1" x14ac:dyDescent="0.25">
      <c r="A3464" s="14"/>
      <c r="B3464" s="15"/>
      <c r="C3464" s="16"/>
      <c r="D3464" s="16"/>
      <c r="E3464" s="17"/>
      <c r="F3464" s="17"/>
      <c r="G3464" s="18"/>
      <c r="H3464" s="19"/>
      <c r="I3464" s="20"/>
      <c r="J3464" s="20"/>
      <c r="K3464" s="19"/>
      <c r="L3464" s="19"/>
      <c r="M3464" s="19"/>
      <c r="N3464" s="19"/>
      <c r="O3464" s="19"/>
      <c r="P3464" s="19"/>
      <c r="Q3464" s="19"/>
      <c r="R3464" s="19"/>
      <c r="S3464" s="19"/>
      <c r="T3464" s="19"/>
      <c r="U3464" s="21"/>
    </row>
    <row r="3465" spans="1:21" ht="16" hidden="1" thickBot="1" x14ac:dyDescent="0.25">
      <c r="A3465" s="14"/>
      <c r="B3465" s="15"/>
      <c r="C3465" s="16"/>
      <c r="D3465" s="16"/>
      <c r="E3465" s="17"/>
      <c r="F3465" s="17"/>
      <c r="G3465" s="18"/>
      <c r="H3465" s="19"/>
      <c r="I3465" s="20"/>
      <c r="J3465" s="20"/>
      <c r="K3465" s="19"/>
      <c r="L3465" s="19"/>
      <c r="M3465" s="19"/>
      <c r="N3465" s="19"/>
      <c r="O3465" s="19"/>
      <c r="P3465" s="19"/>
      <c r="Q3465" s="19"/>
      <c r="R3465" s="19"/>
      <c r="S3465" s="19"/>
      <c r="T3465" s="19"/>
      <c r="U3465" s="21"/>
    </row>
    <row r="3466" spans="1:21" ht="16" hidden="1" thickBot="1" x14ac:dyDescent="0.25">
      <c r="A3466" s="14">
        <v>2019</v>
      </c>
      <c r="B3466" s="15" t="s">
        <v>65</v>
      </c>
      <c r="C3466" s="16" t="s">
        <v>22</v>
      </c>
      <c r="D3466" s="16" t="str">
        <f>A3466&amp;"_"&amp;B3466&amp;"_"&amp;C3466</f>
        <v>2019_2019 Sample Plot # 03_Avi</v>
      </c>
      <c r="E3466" s="17">
        <v>2.8</v>
      </c>
      <c r="F3466" s="17">
        <f t="shared" si="4209"/>
        <v>1</v>
      </c>
      <c r="G3466" s="18">
        <v>100</v>
      </c>
      <c r="H3466" s="19">
        <f t="shared" si="4210"/>
        <v>1.8459579885423298</v>
      </c>
      <c r="I3466" s="20">
        <f t="shared" si="4211"/>
        <v>184.59579885423298</v>
      </c>
      <c r="J3466" s="20">
        <v>580</v>
      </c>
      <c r="K3466" s="19">
        <f>2.14*(LOG(H3466,10))+0.2</f>
        <v>0.76971467951822325</v>
      </c>
      <c r="L3466" s="19">
        <f t="shared" ref="L3466" si="4234">10^K3466</f>
        <v>5.8845692702806369</v>
      </c>
      <c r="M3466" s="19">
        <f t="shared" si="4230"/>
        <v>0.23538277081122547</v>
      </c>
      <c r="N3466" s="19">
        <f t="shared" ref="N3466" si="4235">0.923*L3466</f>
        <v>5.431457436469028</v>
      </c>
      <c r="O3466" s="19">
        <f t="shared" si="4202"/>
        <v>0.21725829745876113</v>
      </c>
      <c r="P3466" s="19">
        <f t="shared" si="4203"/>
        <v>0.45264106826998662</v>
      </c>
      <c r="Q3466" s="19">
        <f t="shared" si="4232"/>
        <v>2.8245932497347055</v>
      </c>
      <c r="R3466" s="19">
        <f t="shared" si="4205"/>
        <v>2.1182684002229211</v>
      </c>
      <c r="S3466" s="19">
        <f t="shared" si="4206"/>
        <v>4.9428616499576261</v>
      </c>
      <c r="T3466" s="19">
        <f t="shared" si="4207"/>
        <v>0.19771446599830506</v>
      </c>
      <c r="U3466" s="21">
        <f t="shared" si="4233"/>
        <v>11.316026706749664</v>
      </c>
    </row>
    <row r="3467" spans="1:21" ht="16" hidden="1" thickBot="1" x14ac:dyDescent="0.25">
      <c r="A3467" s="14"/>
      <c r="B3467" s="15"/>
      <c r="C3467" s="16"/>
      <c r="D3467" s="16"/>
      <c r="E3467" s="17"/>
      <c r="F3467" s="17"/>
      <c r="G3467" s="18"/>
      <c r="H3467" s="19"/>
      <c r="I3467" s="20"/>
      <c r="J3467" s="20"/>
      <c r="K3467" s="19"/>
      <c r="L3467" s="19"/>
      <c r="M3467" s="19"/>
      <c r="N3467" s="19"/>
      <c r="O3467" s="19"/>
      <c r="P3467" s="19"/>
      <c r="Q3467" s="19"/>
      <c r="R3467" s="19"/>
      <c r="S3467" s="19"/>
      <c r="T3467" s="19"/>
      <c r="U3467" s="21"/>
    </row>
    <row r="3468" spans="1:21" ht="16" hidden="1" thickBot="1" x14ac:dyDescent="0.25">
      <c r="A3468" s="14"/>
      <c r="B3468" s="15"/>
      <c r="C3468" s="16"/>
      <c r="D3468" s="16"/>
      <c r="E3468" s="17"/>
      <c r="F3468" s="17"/>
      <c r="G3468" s="18"/>
      <c r="H3468" s="19"/>
      <c r="I3468" s="20"/>
      <c r="J3468" s="20"/>
      <c r="K3468" s="19"/>
      <c r="L3468" s="19"/>
      <c r="M3468" s="19"/>
      <c r="N3468" s="19"/>
      <c r="O3468" s="19"/>
      <c r="P3468" s="19"/>
      <c r="Q3468" s="19"/>
      <c r="R3468" s="19"/>
      <c r="S3468" s="19"/>
      <c r="T3468" s="19"/>
      <c r="U3468" s="21"/>
    </row>
    <row r="3469" spans="1:21" ht="16" hidden="1" thickBot="1" x14ac:dyDescent="0.25">
      <c r="A3469" s="14"/>
      <c r="B3469" s="15"/>
      <c r="C3469" s="16"/>
      <c r="D3469" s="16"/>
      <c r="E3469" s="17"/>
      <c r="F3469" s="17"/>
      <c r="G3469" s="18"/>
      <c r="H3469" s="19"/>
      <c r="I3469" s="20"/>
      <c r="J3469" s="20"/>
      <c r="K3469" s="19"/>
      <c r="L3469" s="19"/>
      <c r="M3469" s="19"/>
      <c r="N3469" s="19"/>
      <c r="O3469" s="19"/>
      <c r="P3469" s="19"/>
      <c r="Q3469" s="19"/>
      <c r="R3469" s="19"/>
      <c r="S3469" s="19"/>
      <c r="T3469" s="19"/>
      <c r="U3469" s="21"/>
    </row>
    <row r="3470" spans="1:21" ht="16" hidden="1" thickBot="1" x14ac:dyDescent="0.25">
      <c r="A3470" s="14"/>
      <c r="B3470" s="15"/>
      <c r="C3470" s="16"/>
      <c r="D3470" s="16"/>
      <c r="E3470" s="17"/>
      <c r="F3470" s="17"/>
      <c r="G3470" s="18"/>
      <c r="H3470" s="19"/>
      <c r="I3470" s="20"/>
      <c r="J3470" s="20"/>
      <c r="K3470" s="19"/>
      <c r="L3470" s="19"/>
      <c r="M3470" s="19"/>
      <c r="N3470" s="19"/>
      <c r="O3470" s="19"/>
      <c r="P3470" s="19"/>
      <c r="Q3470" s="19"/>
      <c r="R3470" s="19"/>
      <c r="S3470" s="19"/>
      <c r="T3470" s="19"/>
      <c r="U3470" s="21"/>
    </row>
    <row r="3471" spans="1:21" ht="16" hidden="1" thickBot="1" x14ac:dyDescent="0.25">
      <c r="A3471" s="14"/>
      <c r="B3471" s="15"/>
      <c r="C3471" s="16"/>
      <c r="D3471" s="16"/>
      <c r="E3471" s="17"/>
      <c r="F3471" s="17"/>
      <c r="G3471" s="18"/>
      <c r="H3471" s="19"/>
      <c r="I3471" s="20"/>
      <c r="J3471" s="20"/>
      <c r="K3471" s="19"/>
      <c r="L3471" s="19"/>
      <c r="M3471" s="19"/>
      <c r="N3471" s="19"/>
      <c r="O3471" s="19"/>
      <c r="P3471" s="19"/>
      <c r="Q3471" s="19"/>
      <c r="R3471" s="19"/>
      <c r="S3471" s="19"/>
      <c r="T3471" s="19"/>
      <c r="U3471" s="21"/>
    </row>
    <row r="3472" spans="1:21" ht="16" hidden="1" thickBot="1" x14ac:dyDescent="0.25">
      <c r="A3472" s="14"/>
      <c r="B3472" s="15"/>
      <c r="C3472" s="16"/>
      <c r="D3472" s="16"/>
      <c r="E3472" s="17"/>
      <c r="F3472" s="17"/>
      <c r="G3472" s="18"/>
      <c r="H3472" s="19"/>
      <c r="I3472" s="20"/>
      <c r="J3472" s="20"/>
      <c r="K3472" s="19"/>
      <c r="L3472" s="19"/>
      <c r="M3472" s="19"/>
      <c r="N3472" s="19"/>
      <c r="O3472" s="19"/>
      <c r="P3472" s="19"/>
      <c r="Q3472" s="19"/>
      <c r="R3472" s="19"/>
      <c r="S3472" s="19"/>
      <c r="T3472" s="19"/>
      <c r="U3472" s="21"/>
    </row>
    <row r="3473" spans="1:21" ht="16" hidden="1" thickBot="1" x14ac:dyDescent="0.25">
      <c r="A3473" s="14"/>
      <c r="B3473" s="15"/>
      <c r="C3473" s="16"/>
      <c r="D3473" s="16"/>
      <c r="E3473" s="17"/>
      <c r="F3473" s="17"/>
      <c r="G3473" s="18"/>
      <c r="H3473" s="19"/>
      <c r="I3473" s="20"/>
      <c r="J3473" s="20"/>
      <c r="K3473" s="19"/>
      <c r="L3473" s="19"/>
      <c r="M3473" s="19"/>
      <c r="N3473" s="19"/>
      <c r="O3473" s="19"/>
      <c r="P3473" s="19"/>
      <c r="Q3473" s="19"/>
      <c r="R3473" s="19"/>
      <c r="S3473" s="19"/>
      <c r="T3473" s="19"/>
      <c r="U3473" s="21"/>
    </row>
    <row r="3474" spans="1:21" ht="16" hidden="1" thickBot="1" x14ac:dyDescent="0.25">
      <c r="A3474" s="14"/>
      <c r="B3474" s="15"/>
      <c r="C3474" s="16"/>
      <c r="D3474" s="16"/>
      <c r="E3474" s="17"/>
      <c r="F3474" s="17"/>
      <c r="G3474" s="18"/>
      <c r="H3474" s="19"/>
      <c r="I3474" s="20"/>
      <c r="J3474" s="20"/>
      <c r="K3474" s="19"/>
      <c r="L3474" s="19"/>
      <c r="M3474" s="19"/>
      <c r="N3474" s="19"/>
      <c r="O3474" s="19"/>
      <c r="P3474" s="19"/>
      <c r="Q3474" s="19"/>
      <c r="R3474" s="19"/>
      <c r="S3474" s="19"/>
      <c r="T3474" s="19"/>
      <c r="U3474" s="21"/>
    </row>
    <row r="3475" spans="1:21" ht="16" hidden="1" thickBot="1" x14ac:dyDescent="0.25">
      <c r="A3475" s="14"/>
      <c r="B3475" s="15"/>
      <c r="C3475" s="16"/>
      <c r="D3475" s="16"/>
      <c r="E3475" s="17"/>
      <c r="F3475" s="17"/>
      <c r="G3475" s="18"/>
      <c r="H3475" s="19"/>
      <c r="I3475" s="20"/>
      <c r="J3475" s="20"/>
      <c r="K3475" s="19"/>
      <c r="L3475" s="19"/>
      <c r="M3475" s="19"/>
      <c r="N3475" s="19"/>
      <c r="O3475" s="19"/>
      <c r="P3475" s="19"/>
      <c r="Q3475" s="19"/>
      <c r="R3475" s="19"/>
      <c r="S3475" s="19"/>
      <c r="T3475" s="19"/>
      <c r="U3475" s="21"/>
    </row>
    <row r="3476" spans="1:21" ht="16" hidden="1" thickBot="1" x14ac:dyDescent="0.25">
      <c r="A3476" s="14">
        <v>2019</v>
      </c>
      <c r="B3476" s="15" t="s">
        <v>65</v>
      </c>
      <c r="C3476" s="16" t="s">
        <v>22</v>
      </c>
      <c r="D3476" s="16" t="str">
        <f>A3476&amp;"_"&amp;B3476&amp;"_"&amp;C3476</f>
        <v>2019_2019 Sample Plot # 03_Avi</v>
      </c>
      <c r="E3476" s="17">
        <v>2.6</v>
      </c>
      <c r="F3476" s="17">
        <f t="shared" ref="F3476:F3534" si="4236">G3476/100</f>
        <v>1</v>
      </c>
      <c r="G3476" s="18">
        <v>100</v>
      </c>
      <c r="H3476" s="19">
        <f t="shared" si="4210"/>
        <v>1.273074474856779</v>
      </c>
      <c r="I3476" s="20">
        <f t="shared" ref="I3476:I3534" si="4237">J3476/3.142</f>
        <v>127.30744748567791</v>
      </c>
      <c r="J3476" s="20">
        <v>400</v>
      </c>
      <c r="K3476" s="19">
        <f>2.14*(LOG(H3476,10))+0.2</f>
        <v>0.4243871547353768</v>
      </c>
      <c r="L3476" s="19">
        <f t="shared" ref="L3476" si="4238">10^K3476</f>
        <v>2.6569730830634852</v>
      </c>
      <c r="M3476" s="19">
        <f t="shared" si="4230"/>
        <v>0.10627892332253941</v>
      </c>
      <c r="N3476" s="19">
        <f t="shared" ref="N3476" si="4239">0.923*L3476</f>
        <v>2.4523861556675968</v>
      </c>
      <c r="O3476" s="19">
        <f t="shared" ref="O3476:O3534" si="4240">N3476*40/1000</f>
        <v>9.8095446226703867E-2</v>
      </c>
      <c r="P3476" s="19">
        <f t="shared" ref="P3476:P3534" si="4241">M3476+O3476</f>
        <v>0.20437436954924326</v>
      </c>
      <c r="Q3476" s="19">
        <f t="shared" si="4232"/>
        <v>1.2753470798704729</v>
      </c>
      <c r="R3476" s="19">
        <f t="shared" ref="R3476:R3534" si="4242">N3476*0.39</f>
        <v>0.95643060071036279</v>
      </c>
      <c r="S3476" s="19">
        <f t="shared" ref="S3476:S3534" si="4243">R3476+Q3476</f>
        <v>2.2317776805808358</v>
      </c>
      <c r="T3476" s="19">
        <f t="shared" ref="T3476:T3534" si="4244">S3476*40/1000</f>
        <v>8.9271107223233434E-2</v>
      </c>
      <c r="U3476" s="21">
        <f t="shared" si="4233"/>
        <v>5.1093592387310824</v>
      </c>
    </row>
    <row r="3477" spans="1:21" ht="16" hidden="1" thickBot="1" x14ac:dyDescent="0.25">
      <c r="A3477" s="14"/>
      <c r="B3477" s="15"/>
      <c r="C3477" s="16"/>
      <c r="D3477" s="16"/>
      <c r="E3477" s="17"/>
      <c r="F3477" s="17"/>
      <c r="G3477" s="18"/>
      <c r="H3477" s="19"/>
      <c r="I3477" s="20"/>
      <c r="J3477" s="20"/>
      <c r="K3477" s="19"/>
      <c r="L3477" s="19"/>
      <c r="M3477" s="19"/>
      <c r="N3477" s="19"/>
      <c r="O3477" s="19"/>
      <c r="P3477" s="19"/>
      <c r="Q3477" s="19"/>
      <c r="R3477" s="19"/>
      <c r="S3477" s="19"/>
      <c r="T3477" s="19"/>
      <c r="U3477" s="21"/>
    </row>
    <row r="3478" spans="1:21" ht="16" hidden="1" thickBot="1" x14ac:dyDescent="0.25">
      <c r="A3478" s="14"/>
      <c r="B3478" s="15"/>
      <c r="C3478" s="16"/>
      <c r="D3478" s="16"/>
      <c r="E3478" s="17"/>
      <c r="F3478" s="17"/>
      <c r="G3478" s="18"/>
      <c r="H3478" s="19"/>
      <c r="I3478" s="20"/>
      <c r="J3478" s="20"/>
      <c r="K3478" s="19"/>
      <c r="L3478" s="19"/>
      <c r="M3478" s="19"/>
      <c r="N3478" s="19"/>
      <c r="O3478" s="19"/>
      <c r="P3478" s="19"/>
      <c r="Q3478" s="19"/>
      <c r="R3478" s="19"/>
      <c r="S3478" s="19"/>
      <c r="T3478" s="19"/>
      <c r="U3478" s="21"/>
    </row>
    <row r="3479" spans="1:21" ht="16" hidden="1" thickBot="1" x14ac:dyDescent="0.25">
      <c r="A3479" s="14"/>
      <c r="B3479" s="15"/>
      <c r="C3479" s="16"/>
      <c r="D3479" s="16"/>
      <c r="E3479" s="17"/>
      <c r="F3479" s="17"/>
      <c r="G3479" s="18"/>
      <c r="H3479" s="19"/>
      <c r="I3479" s="20"/>
      <c r="J3479" s="20"/>
      <c r="K3479" s="19"/>
      <c r="L3479" s="19"/>
      <c r="M3479" s="19"/>
      <c r="N3479" s="19"/>
      <c r="O3479" s="19"/>
      <c r="P3479" s="19"/>
      <c r="Q3479" s="19"/>
      <c r="R3479" s="19"/>
      <c r="S3479" s="19"/>
      <c r="T3479" s="19"/>
      <c r="U3479" s="21"/>
    </row>
    <row r="3480" spans="1:21" ht="16" hidden="1" thickBot="1" x14ac:dyDescent="0.25">
      <c r="A3480" s="14"/>
      <c r="B3480" s="15"/>
      <c r="C3480" s="16"/>
      <c r="D3480" s="16"/>
      <c r="E3480" s="17"/>
      <c r="F3480" s="17"/>
      <c r="G3480" s="18"/>
      <c r="H3480" s="19"/>
      <c r="I3480" s="20"/>
      <c r="J3480" s="20"/>
      <c r="K3480" s="19"/>
      <c r="L3480" s="19"/>
      <c r="M3480" s="19"/>
      <c r="N3480" s="19"/>
      <c r="O3480" s="19"/>
      <c r="P3480" s="19"/>
      <c r="Q3480" s="19"/>
      <c r="R3480" s="19"/>
      <c r="S3480" s="19"/>
      <c r="T3480" s="19"/>
      <c r="U3480" s="21"/>
    </row>
    <row r="3481" spans="1:21" ht="16" hidden="1" thickBot="1" x14ac:dyDescent="0.25">
      <c r="A3481" s="14"/>
      <c r="B3481" s="15"/>
      <c r="C3481" s="16"/>
      <c r="D3481" s="16"/>
      <c r="E3481" s="17"/>
      <c r="F3481" s="17"/>
      <c r="G3481" s="18"/>
      <c r="H3481" s="19"/>
      <c r="I3481" s="20"/>
      <c r="J3481" s="20"/>
      <c r="K3481" s="19"/>
      <c r="L3481" s="19"/>
      <c r="M3481" s="19"/>
      <c r="N3481" s="19"/>
      <c r="O3481" s="19"/>
      <c r="P3481" s="19"/>
      <c r="Q3481" s="19"/>
      <c r="R3481" s="19"/>
      <c r="S3481" s="19"/>
      <c r="T3481" s="19"/>
      <c r="U3481" s="21"/>
    </row>
    <row r="3482" spans="1:21" ht="16" hidden="1" thickBot="1" x14ac:dyDescent="0.25">
      <c r="A3482" s="14"/>
      <c r="B3482" s="15"/>
      <c r="C3482" s="16"/>
      <c r="D3482" s="16"/>
      <c r="E3482" s="17"/>
      <c r="F3482" s="17"/>
      <c r="G3482" s="18"/>
      <c r="H3482" s="19"/>
      <c r="I3482" s="20"/>
      <c r="J3482" s="20"/>
      <c r="K3482" s="19"/>
      <c r="L3482" s="19"/>
      <c r="M3482" s="19"/>
      <c r="N3482" s="19"/>
      <c r="O3482" s="19"/>
      <c r="P3482" s="19"/>
      <c r="Q3482" s="19"/>
      <c r="R3482" s="19"/>
      <c r="S3482" s="19"/>
      <c r="T3482" s="19"/>
      <c r="U3482" s="21"/>
    </row>
    <row r="3483" spans="1:21" ht="16" hidden="1" thickBot="1" x14ac:dyDescent="0.25">
      <c r="A3483" s="14">
        <v>2019</v>
      </c>
      <c r="B3483" s="15" t="s">
        <v>65</v>
      </c>
      <c r="C3483" s="16" t="s">
        <v>22</v>
      </c>
      <c r="D3483" s="16" t="str">
        <f>A3483&amp;"_"&amp;B3483&amp;"_"&amp;C3483</f>
        <v>2019_2019 Sample Plot # 03_Avi</v>
      </c>
      <c r="E3483" s="17">
        <v>2.1</v>
      </c>
      <c r="F3483" s="17">
        <f t="shared" si="4236"/>
        <v>1.2</v>
      </c>
      <c r="G3483" s="18">
        <v>120</v>
      </c>
      <c r="H3483" s="19">
        <f t="shared" ref="H3483:H3534" si="4245">I3483/100</f>
        <v>1.3049013367281987</v>
      </c>
      <c r="I3483" s="20">
        <f t="shared" si="4237"/>
        <v>130.49013367281987</v>
      </c>
      <c r="J3483" s="20">
        <v>410</v>
      </c>
      <c r="K3483" s="19">
        <f t="shared" ref="K3483:K3484" si="4246">2.14*(LOG(H3483,10))+0.2</f>
        <v>0.44733622667377138</v>
      </c>
      <c r="L3483" s="19">
        <f t="shared" ref="L3483:L3484" si="4247">10^K3483</f>
        <v>2.8011491034875604</v>
      </c>
      <c r="M3483" s="19">
        <f t="shared" si="4230"/>
        <v>0.11204596413950242</v>
      </c>
      <c r="N3483" s="19">
        <f t="shared" ref="N3483:N3484" si="4248">0.923*L3483</f>
        <v>2.5854606225190184</v>
      </c>
      <c r="O3483" s="19">
        <f t="shared" si="4240"/>
        <v>0.10341842490076074</v>
      </c>
      <c r="P3483" s="19">
        <f t="shared" si="4241"/>
        <v>0.21546438904026316</v>
      </c>
      <c r="Q3483" s="19">
        <f t="shared" si="4232"/>
        <v>1.3445515696740289</v>
      </c>
      <c r="R3483" s="19">
        <f t="shared" si="4242"/>
        <v>1.0083296427824173</v>
      </c>
      <c r="S3483" s="19">
        <f t="shared" si="4243"/>
        <v>2.3528812124564462</v>
      </c>
      <c r="T3483" s="19">
        <f t="shared" si="4244"/>
        <v>9.4115248498257836E-2</v>
      </c>
      <c r="U3483" s="21">
        <f t="shared" si="4233"/>
        <v>5.3866097260065793</v>
      </c>
    </row>
    <row r="3484" spans="1:21" ht="16" hidden="1" thickBot="1" x14ac:dyDescent="0.25">
      <c r="A3484" s="14">
        <v>2019</v>
      </c>
      <c r="B3484" s="15" t="s">
        <v>65</v>
      </c>
      <c r="C3484" s="16" t="s">
        <v>22</v>
      </c>
      <c r="D3484" s="16" t="str">
        <f>A3484&amp;"_"&amp;B3484&amp;"_"&amp;C3484</f>
        <v>2019_2019 Sample Plot # 03_Avi</v>
      </c>
      <c r="E3484" s="17">
        <v>3.2</v>
      </c>
      <c r="F3484" s="17">
        <f t="shared" si="4236"/>
        <v>1</v>
      </c>
      <c r="G3484" s="18">
        <v>100</v>
      </c>
      <c r="H3484" s="19">
        <f t="shared" si="4245"/>
        <v>0.98663271801400387</v>
      </c>
      <c r="I3484" s="20">
        <f t="shared" si="4237"/>
        <v>98.663271801400384</v>
      </c>
      <c r="J3484" s="20">
        <v>310</v>
      </c>
      <c r="K3484" s="19">
        <f t="shared" si="4246"/>
        <v>0.18749279809888092</v>
      </c>
      <c r="L3484" s="19">
        <f t="shared" si="4247"/>
        <v>1.5399009896848017</v>
      </c>
      <c r="M3484" s="19">
        <f t="shared" si="4230"/>
        <v>6.1596039587392071E-2</v>
      </c>
      <c r="N3484" s="19">
        <f t="shared" si="4248"/>
        <v>1.4213286134790721</v>
      </c>
      <c r="O3484" s="19">
        <f t="shared" si="4240"/>
        <v>5.6853144539162882E-2</v>
      </c>
      <c r="P3484" s="19">
        <f t="shared" si="4241"/>
        <v>0.11844918412655495</v>
      </c>
      <c r="Q3484" s="19">
        <f t="shared" si="4232"/>
        <v>0.73915247504870485</v>
      </c>
      <c r="R3484" s="19">
        <f t="shared" si="4242"/>
        <v>0.55431815925683814</v>
      </c>
      <c r="S3484" s="19">
        <f t="shared" si="4243"/>
        <v>1.2934706343055429</v>
      </c>
      <c r="T3484" s="19">
        <f t="shared" si="4244"/>
        <v>5.1738825372221714E-2</v>
      </c>
      <c r="U3484" s="21">
        <f t="shared" si="4233"/>
        <v>2.9612296031638738</v>
      </c>
    </row>
    <row r="3485" spans="1:21" ht="16" hidden="1" thickBot="1" x14ac:dyDescent="0.25">
      <c r="A3485" s="14"/>
      <c r="B3485" s="15"/>
      <c r="C3485" s="16"/>
      <c r="D3485" s="16"/>
      <c r="E3485" s="17"/>
      <c r="F3485" s="17"/>
      <c r="G3485" s="18"/>
      <c r="H3485" s="19"/>
      <c r="I3485" s="20"/>
      <c r="J3485" s="20"/>
      <c r="K3485" s="19"/>
      <c r="L3485" s="19"/>
      <c r="M3485" s="19"/>
      <c r="N3485" s="19"/>
      <c r="O3485" s="19"/>
      <c r="P3485" s="19"/>
      <c r="Q3485" s="19"/>
      <c r="R3485" s="19"/>
      <c r="S3485" s="19"/>
      <c r="T3485" s="19"/>
      <c r="U3485" s="21"/>
    </row>
    <row r="3486" spans="1:21" ht="16" hidden="1" thickBot="1" x14ac:dyDescent="0.25">
      <c r="A3486" s="14"/>
      <c r="B3486" s="15"/>
      <c r="C3486" s="16"/>
      <c r="D3486" s="16"/>
      <c r="E3486" s="17"/>
      <c r="F3486" s="17"/>
      <c r="G3486" s="18"/>
      <c r="H3486" s="19"/>
      <c r="I3486" s="20"/>
      <c r="J3486" s="20"/>
      <c r="K3486" s="19"/>
      <c r="L3486" s="19"/>
      <c r="M3486" s="19"/>
      <c r="N3486" s="19"/>
      <c r="O3486" s="19"/>
      <c r="P3486" s="19"/>
      <c r="Q3486" s="19"/>
      <c r="R3486" s="19"/>
      <c r="S3486" s="19"/>
      <c r="T3486" s="19"/>
      <c r="U3486" s="21"/>
    </row>
    <row r="3487" spans="1:21" ht="16" hidden="1" thickBot="1" x14ac:dyDescent="0.25">
      <c r="A3487" s="14"/>
      <c r="B3487" s="15"/>
      <c r="C3487" s="16"/>
      <c r="D3487" s="16"/>
      <c r="E3487" s="17"/>
      <c r="F3487" s="17"/>
      <c r="G3487" s="18"/>
      <c r="H3487" s="19"/>
      <c r="I3487" s="20"/>
      <c r="J3487" s="20"/>
      <c r="K3487" s="19"/>
      <c r="L3487" s="19"/>
      <c r="M3487" s="19"/>
      <c r="N3487" s="19"/>
      <c r="O3487" s="19"/>
      <c r="P3487" s="19"/>
      <c r="Q3487" s="19"/>
      <c r="R3487" s="19"/>
      <c r="S3487" s="19"/>
      <c r="T3487" s="19"/>
      <c r="U3487" s="21"/>
    </row>
    <row r="3488" spans="1:21" ht="16" hidden="1" thickBot="1" x14ac:dyDescent="0.25">
      <c r="A3488" s="14"/>
      <c r="B3488" s="15"/>
      <c r="C3488" s="16"/>
      <c r="D3488" s="16"/>
      <c r="E3488" s="17"/>
      <c r="F3488" s="17"/>
      <c r="G3488" s="18"/>
      <c r="H3488" s="19"/>
      <c r="I3488" s="20"/>
      <c r="J3488" s="20"/>
      <c r="K3488" s="19"/>
      <c r="L3488" s="19"/>
      <c r="M3488" s="19"/>
      <c r="N3488" s="19"/>
      <c r="O3488" s="19"/>
      <c r="P3488" s="19"/>
      <c r="Q3488" s="19"/>
      <c r="R3488" s="19"/>
      <c r="S3488" s="19"/>
      <c r="T3488" s="19"/>
      <c r="U3488" s="21"/>
    </row>
    <row r="3489" spans="1:21" ht="16" hidden="1" thickBot="1" x14ac:dyDescent="0.25">
      <c r="A3489" s="14"/>
      <c r="B3489" s="15"/>
      <c r="C3489" s="16"/>
      <c r="D3489" s="16"/>
      <c r="E3489" s="17"/>
      <c r="F3489" s="17"/>
      <c r="G3489" s="18"/>
      <c r="H3489" s="19"/>
      <c r="I3489" s="20"/>
      <c r="J3489" s="20"/>
      <c r="K3489" s="19"/>
      <c r="L3489" s="19"/>
      <c r="M3489" s="19"/>
      <c r="N3489" s="19"/>
      <c r="O3489" s="19"/>
      <c r="P3489" s="19"/>
      <c r="Q3489" s="19"/>
      <c r="R3489" s="19"/>
      <c r="S3489" s="19"/>
      <c r="T3489" s="19"/>
      <c r="U3489" s="21"/>
    </row>
    <row r="3490" spans="1:21" ht="16" hidden="1" thickBot="1" x14ac:dyDescent="0.25">
      <c r="A3490" s="14"/>
      <c r="B3490" s="15"/>
      <c r="C3490" s="16"/>
      <c r="D3490" s="16"/>
      <c r="E3490" s="17"/>
      <c r="F3490" s="17"/>
      <c r="G3490" s="18"/>
      <c r="H3490" s="19"/>
      <c r="I3490" s="20"/>
      <c r="J3490" s="20"/>
      <c r="K3490" s="19"/>
      <c r="L3490" s="19"/>
      <c r="M3490" s="19"/>
      <c r="N3490" s="19"/>
      <c r="O3490" s="19"/>
      <c r="P3490" s="19"/>
      <c r="Q3490" s="19"/>
      <c r="R3490" s="19"/>
      <c r="S3490" s="19"/>
      <c r="T3490" s="19"/>
      <c r="U3490" s="21"/>
    </row>
    <row r="3491" spans="1:21" ht="16" hidden="1" thickBot="1" x14ac:dyDescent="0.25">
      <c r="A3491" s="14"/>
      <c r="B3491" s="15"/>
      <c r="C3491" s="16"/>
      <c r="D3491" s="16"/>
      <c r="E3491" s="17"/>
      <c r="F3491" s="17"/>
      <c r="G3491" s="18"/>
      <c r="H3491" s="19"/>
      <c r="I3491" s="20"/>
      <c r="J3491" s="20"/>
      <c r="K3491" s="19"/>
      <c r="L3491" s="19"/>
      <c r="M3491" s="19"/>
      <c r="N3491" s="19"/>
      <c r="O3491" s="19"/>
      <c r="P3491" s="19"/>
      <c r="Q3491" s="19"/>
      <c r="R3491" s="19"/>
      <c r="S3491" s="19"/>
      <c r="T3491" s="19"/>
      <c r="U3491" s="21"/>
    </row>
    <row r="3492" spans="1:21" ht="16" hidden="1" thickBot="1" x14ac:dyDescent="0.25">
      <c r="A3492" s="14"/>
      <c r="B3492" s="15"/>
      <c r="C3492" s="16"/>
      <c r="D3492" s="16"/>
      <c r="E3492" s="17"/>
      <c r="F3492" s="17"/>
      <c r="G3492" s="18"/>
      <c r="H3492" s="19"/>
      <c r="I3492" s="20"/>
      <c r="J3492" s="20"/>
      <c r="K3492" s="19"/>
      <c r="L3492" s="19"/>
      <c r="M3492" s="19"/>
      <c r="N3492" s="19"/>
      <c r="O3492" s="19"/>
      <c r="P3492" s="19"/>
      <c r="Q3492" s="19"/>
      <c r="R3492" s="19"/>
      <c r="S3492" s="19"/>
      <c r="T3492" s="19"/>
      <c r="U3492" s="21"/>
    </row>
    <row r="3493" spans="1:21" ht="16" hidden="1" thickBot="1" x14ac:dyDescent="0.25">
      <c r="A3493" s="14"/>
      <c r="B3493" s="15"/>
      <c r="C3493" s="16"/>
      <c r="D3493" s="16"/>
      <c r="E3493" s="17"/>
      <c r="F3493" s="17"/>
      <c r="G3493" s="18"/>
      <c r="H3493" s="19"/>
      <c r="I3493" s="20"/>
      <c r="J3493" s="20"/>
      <c r="K3493" s="19"/>
      <c r="L3493" s="19"/>
      <c r="M3493" s="19"/>
      <c r="N3493" s="19"/>
      <c r="O3493" s="19"/>
      <c r="P3493" s="19"/>
      <c r="Q3493" s="19"/>
      <c r="R3493" s="19"/>
      <c r="S3493" s="19"/>
      <c r="T3493" s="19"/>
      <c r="U3493" s="21"/>
    </row>
    <row r="3494" spans="1:21" ht="16" hidden="1" thickBot="1" x14ac:dyDescent="0.25">
      <c r="A3494" s="14"/>
      <c r="B3494" s="15"/>
      <c r="C3494" s="16"/>
      <c r="D3494" s="16"/>
      <c r="E3494" s="17"/>
      <c r="F3494" s="17"/>
      <c r="G3494" s="18"/>
      <c r="H3494" s="19"/>
      <c r="I3494" s="20"/>
      <c r="J3494" s="20"/>
      <c r="K3494" s="19"/>
      <c r="L3494" s="19"/>
      <c r="M3494" s="19"/>
      <c r="N3494" s="19"/>
      <c r="O3494" s="19"/>
      <c r="P3494" s="19"/>
      <c r="Q3494" s="19"/>
      <c r="R3494" s="19"/>
      <c r="S3494" s="19"/>
      <c r="T3494" s="19"/>
      <c r="U3494" s="21"/>
    </row>
    <row r="3495" spans="1:21" ht="16" hidden="1" thickBot="1" x14ac:dyDescent="0.25">
      <c r="A3495" s="14">
        <v>2019</v>
      </c>
      <c r="B3495" s="15" t="s">
        <v>65</v>
      </c>
      <c r="C3495" s="16" t="s">
        <v>22</v>
      </c>
      <c r="D3495" s="16" t="str">
        <f>A3495&amp;"_"&amp;B3495&amp;"_"&amp;C3495</f>
        <v>2019_2019 Sample Plot # 03_Avi</v>
      </c>
      <c r="E3495" s="17">
        <v>2.2000000000000002</v>
      </c>
      <c r="F3495" s="17">
        <f t="shared" si="4236"/>
        <v>0.6</v>
      </c>
      <c r="G3495" s="18">
        <v>60</v>
      </c>
      <c r="H3495" s="19">
        <f t="shared" si="4245"/>
        <v>0.85932527052832597</v>
      </c>
      <c r="I3495" s="20">
        <f t="shared" si="4237"/>
        <v>85.932527052832597</v>
      </c>
      <c r="J3495" s="20">
        <v>270</v>
      </c>
      <c r="K3495" s="19">
        <f t="shared" ref="K3495:K3496" si="4249">2.14*(LOG(H3495,10))+0.2</f>
        <v>5.9097228593770257E-2</v>
      </c>
      <c r="L3495" s="19">
        <f t="shared" ref="L3495:L3496" si="4250">10^K3495</f>
        <v>1.1457694242823007</v>
      </c>
      <c r="M3495" s="19">
        <f t="shared" si="4230"/>
        <v>4.5830776971292023E-2</v>
      </c>
      <c r="N3495" s="19">
        <f t="shared" ref="N3495:N3496" si="4251">0.923*L3495</f>
        <v>1.0575451786125636</v>
      </c>
      <c r="O3495" s="19">
        <f t="shared" si="4240"/>
        <v>4.2301807144502546E-2</v>
      </c>
      <c r="P3495" s="19">
        <f t="shared" si="4241"/>
        <v>8.8132584115794568E-2</v>
      </c>
      <c r="Q3495" s="19">
        <f t="shared" si="4232"/>
        <v>0.54996932365550433</v>
      </c>
      <c r="R3495" s="19">
        <f t="shared" si="4242"/>
        <v>0.41244261965889983</v>
      </c>
      <c r="S3495" s="19">
        <f t="shared" si="4243"/>
        <v>0.96241194331440416</v>
      </c>
      <c r="T3495" s="19">
        <f t="shared" si="4244"/>
        <v>3.8496477732576168E-2</v>
      </c>
      <c r="U3495" s="21">
        <f t="shared" si="4233"/>
        <v>2.2033146028948645</v>
      </c>
    </row>
    <row r="3496" spans="1:21" ht="16" hidden="1" thickBot="1" x14ac:dyDescent="0.25">
      <c r="A3496" s="14">
        <v>2019</v>
      </c>
      <c r="B3496" s="15" t="s">
        <v>65</v>
      </c>
      <c r="C3496" s="16" t="s">
        <v>22</v>
      </c>
      <c r="D3496" s="16" t="str">
        <f>A3496&amp;"_"&amp;B3496&amp;"_"&amp;C3496</f>
        <v>2019_2019 Sample Plot # 03_Avi</v>
      </c>
      <c r="E3496" s="17">
        <v>2</v>
      </c>
      <c r="F3496" s="17">
        <f t="shared" si="4236"/>
        <v>1.4</v>
      </c>
      <c r="G3496" s="18">
        <v>140</v>
      </c>
      <c r="H3496" s="19">
        <f t="shared" si="4245"/>
        <v>0.95480585614258429</v>
      </c>
      <c r="I3496" s="20">
        <f t="shared" si="4237"/>
        <v>95.48058561425843</v>
      </c>
      <c r="J3496" s="20">
        <v>300</v>
      </c>
      <c r="K3496" s="19">
        <f t="shared" si="4249"/>
        <v>0.15701825839361488</v>
      </c>
      <c r="L3496" s="19">
        <f t="shared" si="4250"/>
        <v>1.4355497847584109</v>
      </c>
      <c r="M3496" s="19">
        <f t="shared" si="4230"/>
        <v>5.7421991390336435E-2</v>
      </c>
      <c r="N3496" s="19">
        <f t="shared" si="4251"/>
        <v>1.3250124513320134</v>
      </c>
      <c r="O3496" s="19">
        <f t="shared" si="4240"/>
        <v>5.300049805328054E-2</v>
      </c>
      <c r="P3496" s="19">
        <f t="shared" si="4241"/>
        <v>0.11042248944361698</v>
      </c>
      <c r="Q3496" s="19">
        <f t="shared" si="4232"/>
        <v>0.68906389668403722</v>
      </c>
      <c r="R3496" s="19">
        <f t="shared" si="4242"/>
        <v>0.51675485601948523</v>
      </c>
      <c r="S3496" s="19">
        <f t="shared" si="4243"/>
        <v>1.2058187527035225</v>
      </c>
      <c r="T3496" s="19">
        <f t="shared" si="4244"/>
        <v>4.8232750108140897E-2</v>
      </c>
      <c r="U3496" s="21">
        <f t="shared" si="4233"/>
        <v>2.7605622360904243</v>
      </c>
    </row>
    <row r="3497" spans="1:21" ht="16" hidden="1" thickBot="1" x14ac:dyDescent="0.25">
      <c r="A3497" s="14"/>
      <c r="B3497" s="15"/>
      <c r="C3497" s="16"/>
      <c r="D3497" s="16"/>
      <c r="E3497" s="17"/>
      <c r="F3497" s="17"/>
      <c r="G3497" s="18"/>
      <c r="H3497" s="19"/>
      <c r="I3497" s="20"/>
      <c r="J3497" s="20"/>
      <c r="K3497" s="19"/>
      <c r="L3497" s="19"/>
      <c r="M3497" s="19"/>
      <c r="N3497" s="19"/>
      <c r="O3497" s="19"/>
      <c r="P3497" s="19"/>
      <c r="Q3497" s="19"/>
      <c r="R3497" s="19"/>
      <c r="S3497" s="19"/>
      <c r="T3497" s="19"/>
      <c r="U3497" s="21"/>
    </row>
    <row r="3498" spans="1:21" ht="16" hidden="1" thickBot="1" x14ac:dyDescent="0.25">
      <c r="A3498" s="14"/>
      <c r="B3498" s="15"/>
      <c r="C3498" s="16"/>
      <c r="D3498" s="16"/>
      <c r="E3498" s="17"/>
      <c r="F3498" s="17"/>
      <c r="G3498" s="18"/>
      <c r="H3498" s="19"/>
      <c r="I3498" s="20"/>
      <c r="J3498" s="20"/>
      <c r="K3498" s="19"/>
      <c r="L3498" s="19"/>
      <c r="M3498" s="19"/>
      <c r="N3498" s="19"/>
      <c r="O3498" s="19"/>
      <c r="P3498" s="19"/>
      <c r="Q3498" s="19"/>
      <c r="R3498" s="19"/>
      <c r="S3498" s="19"/>
      <c r="T3498" s="19"/>
      <c r="U3498" s="21"/>
    </row>
    <row r="3499" spans="1:21" ht="16" hidden="1" thickBot="1" x14ac:dyDescent="0.25">
      <c r="A3499" s="14"/>
      <c r="B3499" s="15"/>
      <c r="C3499" s="16"/>
      <c r="D3499" s="16"/>
      <c r="E3499" s="17"/>
      <c r="F3499" s="17"/>
      <c r="G3499" s="18"/>
      <c r="H3499" s="19"/>
      <c r="I3499" s="20"/>
      <c r="J3499" s="20"/>
      <c r="K3499" s="19"/>
      <c r="L3499" s="19"/>
      <c r="M3499" s="19"/>
      <c r="N3499" s="19"/>
      <c r="O3499" s="19"/>
      <c r="P3499" s="19"/>
      <c r="Q3499" s="19"/>
      <c r="R3499" s="19"/>
      <c r="S3499" s="19"/>
      <c r="T3499" s="19"/>
      <c r="U3499" s="21"/>
    </row>
    <row r="3500" spans="1:21" ht="16" hidden="1" thickBot="1" x14ac:dyDescent="0.25">
      <c r="A3500" s="14"/>
      <c r="B3500" s="15"/>
      <c r="C3500" s="16"/>
      <c r="D3500" s="16"/>
      <c r="E3500" s="17"/>
      <c r="F3500" s="17"/>
      <c r="G3500" s="18"/>
      <c r="H3500" s="19"/>
      <c r="I3500" s="20"/>
      <c r="J3500" s="20"/>
      <c r="K3500" s="19"/>
      <c r="L3500" s="19"/>
      <c r="M3500" s="19"/>
      <c r="N3500" s="19"/>
      <c r="O3500" s="19"/>
      <c r="P3500" s="19"/>
      <c r="Q3500" s="19"/>
      <c r="R3500" s="19"/>
      <c r="S3500" s="19"/>
      <c r="T3500" s="19"/>
      <c r="U3500" s="21"/>
    </row>
    <row r="3501" spans="1:21" ht="16" hidden="1" thickBot="1" x14ac:dyDescent="0.25">
      <c r="A3501" s="14"/>
      <c r="B3501" s="15"/>
      <c r="C3501" s="16"/>
      <c r="D3501" s="16"/>
      <c r="E3501" s="17"/>
      <c r="F3501" s="17"/>
      <c r="G3501" s="18"/>
      <c r="H3501" s="19"/>
      <c r="I3501" s="20"/>
      <c r="J3501" s="20"/>
      <c r="K3501" s="19"/>
      <c r="L3501" s="19"/>
      <c r="M3501" s="19"/>
      <c r="N3501" s="19"/>
      <c r="O3501" s="19"/>
      <c r="P3501" s="19"/>
      <c r="Q3501" s="19"/>
      <c r="R3501" s="19"/>
      <c r="S3501" s="19"/>
      <c r="T3501" s="19"/>
      <c r="U3501" s="21"/>
    </row>
    <row r="3502" spans="1:21" ht="16" hidden="1" thickBot="1" x14ac:dyDescent="0.25">
      <c r="A3502" s="14"/>
      <c r="B3502" s="15"/>
      <c r="C3502" s="16"/>
      <c r="D3502" s="16"/>
      <c r="E3502" s="17"/>
      <c r="F3502" s="17"/>
      <c r="G3502" s="18"/>
      <c r="H3502" s="19"/>
      <c r="I3502" s="20"/>
      <c r="J3502" s="20"/>
      <c r="K3502" s="19"/>
      <c r="L3502" s="19"/>
      <c r="M3502" s="19"/>
      <c r="N3502" s="19"/>
      <c r="O3502" s="19"/>
      <c r="P3502" s="19"/>
      <c r="Q3502" s="19"/>
      <c r="R3502" s="19"/>
      <c r="S3502" s="19"/>
      <c r="T3502" s="19"/>
      <c r="U3502" s="21"/>
    </row>
    <row r="3503" spans="1:21" ht="16" hidden="1" thickBot="1" x14ac:dyDescent="0.25">
      <c r="A3503" s="14"/>
      <c r="B3503" s="15"/>
      <c r="C3503" s="16"/>
      <c r="D3503" s="16"/>
      <c r="E3503" s="17"/>
      <c r="F3503" s="17"/>
      <c r="G3503" s="18"/>
      <c r="H3503" s="19"/>
      <c r="I3503" s="20"/>
      <c r="J3503" s="20"/>
      <c r="K3503" s="19"/>
      <c r="L3503" s="19"/>
      <c r="M3503" s="19"/>
      <c r="N3503" s="19"/>
      <c r="O3503" s="19"/>
      <c r="P3503" s="19"/>
      <c r="Q3503" s="19"/>
      <c r="R3503" s="19"/>
      <c r="S3503" s="19"/>
      <c r="T3503" s="19"/>
      <c r="U3503" s="21"/>
    </row>
    <row r="3504" spans="1:21" ht="16" hidden="1" thickBot="1" x14ac:dyDescent="0.25">
      <c r="A3504" s="38">
        <v>2019</v>
      </c>
      <c r="B3504" s="39" t="s">
        <v>65</v>
      </c>
      <c r="C3504" s="40" t="s">
        <v>22</v>
      </c>
      <c r="D3504" s="40" t="str">
        <f>A3504&amp;"_"&amp;B3504&amp;"_"&amp;C3504</f>
        <v>2019_2019 Sample Plot # 03_Avi</v>
      </c>
      <c r="E3504" s="41">
        <v>2.9</v>
      </c>
      <c r="F3504" s="41">
        <f t="shared" si="4236"/>
        <v>1</v>
      </c>
      <c r="G3504" s="42">
        <v>100</v>
      </c>
      <c r="H3504" s="43">
        <f t="shared" si="4245"/>
        <v>1.3685550604710377</v>
      </c>
      <c r="I3504" s="44">
        <f t="shared" si="4237"/>
        <v>136.85550604710377</v>
      </c>
      <c r="J3504" s="44">
        <v>430</v>
      </c>
      <c r="K3504" s="43">
        <f t="shared" ref="K3504:K3507" si="4252">2.14*(LOG(H3504,10))+0.2</f>
        <v>0.49160126823385264</v>
      </c>
      <c r="L3504" s="43">
        <f t="shared" ref="L3504:L3507" si="4253">10^K3504</f>
        <v>3.1017105571303882</v>
      </c>
      <c r="M3504" s="43">
        <f t="shared" ref="M3504:M3554" si="4254">L3504*40/1000</f>
        <v>0.12406842228521553</v>
      </c>
      <c r="N3504" s="43">
        <f t="shared" ref="N3504:N3507" si="4255">0.923*L3504</f>
        <v>2.8628788442313486</v>
      </c>
      <c r="O3504" s="43">
        <f t="shared" si="4240"/>
        <v>0.11451515376925395</v>
      </c>
      <c r="P3504" s="43">
        <f t="shared" si="4241"/>
        <v>0.23858357605446948</v>
      </c>
      <c r="Q3504" s="43">
        <f t="shared" ref="Q3504:Q3554" si="4256">L3504*0.48</f>
        <v>1.4888210674225864</v>
      </c>
      <c r="R3504" s="43">
        <f t="shared" si="4242"/>
        <v>1.1165227492502261</v>
      </c>
      <c r="S3504" s="43">
        <f t="shared" si="4243"/>
        <v>2.6053438166728125</v>
      </c>
      <c r="T3504" s="43">
        <f t="shared" si="4244"/>
        <v>0.1042137526669125</v>
      </c>
      <c r="U3504" s="45">
        <f t="shared" ref="U3504:U3554" si="4257">(L3504+N3504)</f>
        <v>5.9645894013617369</v>
      </c>
    </row>
    <row r="3505" spans="1:21" ht="16" hidden="1" thickBot="1" x14ac:dyDescent="0.25">
      <c r="A3505" s="6">
        <v>2019</v>
      </c>
      <c r="B3505" s="7" t="s">
        <v>66</v>
      </c>
      <c r="C3505" s="8" t="s">
        <v>22</v>
      </c>
      <c r="D3505" s="8" t="str">
        <f>A3505&amp;"_"&amp;B3505&amp;"_"&amp;C3505</f>
        <v>2019_2019 Sample Plot # 04_Avi</v>
      </c>
      <c r="E3505" s="9">
        <v>3.1</v>
      </c>
      <c r="F3505" s="9">
        <f t="shared" si="4236"/>
        <v>1</v>
      </c>
      <c r="G3505" s="10">
        <v>100</v>
      </c>
      <c r="H3505" s="11">
        <f t="shared" si="4245"/>
        <v>0.31826861871419476</v>
      </c>
      <c r="I3505" s="12">
        <f t="shared" si="4237"/>
        <v>31.826861871419478</v>
      </c>
      <c r="J3505" s="12">
        <v>100</v>
      </c>
      <c r="K3505" s="11">
        <f t="shared" si="4252"/>
        <v>-0.86402122670646264</v>
      </c>
      <c r="L3505" s="11">
        <f t="shared" si="4253"/>
        <v>0.13676619777080096</v>
      </c>
      <c r="M3505" s="11">
        <f t="shared" si="4254"/>
        <v>5.4706479108320386E-3</v>
      </c>
      <c r="N3505" s="11">
        <f t="shared" si="4255"/>
        <v>0.1262352005424493</v>
      </c>
      <c r="O3505" s="11">
        <f t="shared" si="4240"/>
        <v>5.0494080216979716E-3</v>
      </c>
      <c r="P3505" s="11">
        <f t="shared" si="4241"/>
        <v>1.052005593253001E-2</v>
      </c>
      <c r="Q3505" s="11">
        <f t="shared" si="4256"/>
        <v>6.5647774929984457E-2</v>
      </c>
      <c r="R3505" s="11">
        <f t="shared" si="4242"/>
        <v>4.9231728211555227E-2</v>
      </c>
      <c r="S3505" s="11">
        <f t="shared" si="4243"/>
        <v>0.11487950314153969</v>
      </c>
      <c r="T3505" s="11">
        <f t="shared" si="4244"/>
        <v>4.5951801256615878E-3</v>
      </c>
      <c r="U3505" s="13">
        <f t="shared" si="4257"/>
        <v>0.26300139831325026</v>
      </c>
    </row>
    <row r="3506" spans="1:21" ht="16" hidden="1" thickBot="1" x14ac:dyDescent="0.25">
      <c r="A3506" s="14">
        <v>2019</v>
      </c>
      <c r="B3506" s="15" t="s">
        <v>66</v>
      </c>
      <c r="C3506" s="16" t="s">
        <v>22</v>
      </c>
      <c r="D3506" s="16" t="str">
        <f>A3506&amp;"_"&amp;B3506&amp;"_"&amp;C3506</f>
        <v>2019_2019 Sample Plot # 04_Avi</v>
      </c>
      <c r="E3506" s="17">
        <v>3.7</v>
      </c>
      <c r="F3506" s="17">
        <f t="shared" si="4236"/>
        <v>1</v>
      </c>
      <c r="G3506" s="18">
        <v>100</v>
      </c>
      <c r="H3506" s="19">
        <f t="shared" si="4245"/>
        <v>0.57288351368555057</v>
      </c>
      <c r="I3506" s="20">
        <f t="shared" si="4237"/>
        <v>57.288351368555062</v>
      </c>
      <c r="J3506" s="20">
        <v>180</v>
      </c>
      <c r="K3506" s="19">
        <f t="shared" si="4252"/>
        <v>-0.31773806578538771</v>
      </c>
      <c r="L3506" s="19">
        <f t="shared" si="4253"/>
        <v>0.48112944254787254</v>
      </c>
      <c r="M3506" s="19">
        <f t="shared" si="4254"/>
        <v>1.92451777019149E-2</v>
      </c>
      <c r="N3506" s="19">
        <f t="shared" si="4255"/>
        <v>0.44408247547168639</v>
      </c>
      <c r="O3506" s="19">
        <f t="shared" si="4240"/>
        <v>1.7763299018867456E-2</v>
      </c>
      <c r="P3506" s="19">
        <f t="shared" si="4241"/>
        <v>3.7008476720782356E-2</v>
      </c>
      <c r="Q3506" s="19">
        <f t="shared" si="4256"/>
        <v>0.23094213242297881</v>
      </c>
      <c r="R3506" s="19">
        <f t="shared" si="4242"/>
        <v>0.17319216543395768</v>
      </c>
      <c r="S3506" s="19">
        <f t="shared" si="4243"/>
        <v>0.4041342978569365</v>
      </c>
      <c r="T3506" s="19">
        <f t="shared" si="4244"/>
        <v>1.6165371914277461E-2</v>
      </c>
      <c r="U3506" s="21">
        <f t="shared" si="4257"/>
        <v>0.92521191801955893</v>
      </c>
    </row>
    <row r="3507" spans="1:21" ht="16" hidden="1" thickBot="1" x14ac:dyDescent="0.25">
      <c r="A3507" s="14">
        <v>2019</v>
      </c>
      <c r="B3507" s="15" t="s">
        <v>66</v>
      </c>
      <c r="C3507" s="16" t="s">
        <v>22</v>
      </c>
      <c r="D3507" s="16" t="str">
        <f>A3507&amp;"_"&amp;B3507&amp;"_"&amp;C3507</f>
        <v>2019_2019 Sample Plot # 04_Avi</v>
      </c>
      <c r="E3507" s="17">
        <v>2.2999999999999998</v>
      </c>
      <c r="F3507" s="17">
        <f t="shared" si="4236"/>
        <v>0.3</v>
      </c>
      <c r="G3507" s="18">
        <v>30</v>
      </c>
      <c r="H3507" s="19">
        <f t="shared" si="4245"/>
        <v>0.85932527052832597</v>
      </c>
      <c r="I3507" s="20">
        <f t="shared" si="4237"/>
        <v>85.932527052832597</v>
      </c>
      <c r="J3507" s="20">
        <v>270</v>
      </c>
      <c r="K3507" s="19">
        <f t="shared" si="4252"/>
        <v>5.9097228593770257E-2</v>
      </c>
      <c r="L3507" s="19">
        <f t="shared" si="4253"/>
        <v>1.1457694242823007</v>
      </c>
      <c r="M3507" s="19">
        <f t="shared" si="4254"/>
        <v>4.5830776971292023E-2</v>
      </c>
      <c r="N3507" s="19">
        <f t="shared" si="4255"/>
        <v>1.0575451786125636</v>
      </c>
      <c r="O3507" s="19">
        <f t="shared" si="4240"/>
        <v>4.2301807144502546E-2</v>
      </c>
      <c r="P3507" s="19">
        <f t="shared" si="4241"/>
        <v>8.8132584115794568E-2</v>
      </c>
      <c r="Q3507" s="19">
        <f t="shared" si="4256"/>
        <v>0.54996932365550433</v>
      </c>
      <c r="R3507" s="19">
        <f t="shared" si="4242"/>
        <v>0.41244261965889983</v>
      </c>
      <c r="S3507" s="19">
        <f t="shared" si="4243"/>
        <v>0.96241194331440416</v>
      </c>
      <c r="T3507" s="19">
        <f t="shared" si="4244"/>
        <v>3.8496477732576168E-2</v>
      </c>
      <c r="U3507" s="21">
        <f t="shared" si="4257"/>
        <v>2.2033146028948645</v>
      </c>
    </row>
    <row r="3508" spans="1:21" ht="16" hidden="1" thickBot="1" x14ac:dyDescent="0.25">
      <c r="A3508" s="14"/>
      <c r="B3508" s="15"/>
      <c r="C3508" s="16"/>
      <c r="D3508" s="16"/>
      <c r="E3508" s="17"/>
      <c r="F3508" s="17"/>
      <c r="G3508" s="18"/>
      <c r="H3508" s="19"/>
      <c r="I3508" s="20"/>
      <c r="J3508" s="20"/>
      <c r="K3508" s="19"/>
      <c r="L3508" s="19"/>
      <c r="M3508" s="19"/>
      <c r="N3508" s="19"/>
      <c r="O3508" s="19"/>
      <c r="P3508" s="19"/>
      <c r="Q3508" s="19"/>
      <c r="R3508" s="19"/>
      <c r="S3508" s="19"/>
      <c r="T3508" s="19"/>
      <c r="U3508" s="21"/>
    </row>
    <row r="3509" spans="1:21" ht="16" hidden="1" thickBot="1" x14ac:dyDescent="0.25">
      <c r="A3509" s="14"/>
      <c r="B3509" s="15"/>
      <c r="C3509" s="16"/>
      <c r="D3509" s="16"/>
      <c r="E3509" s="17"/>
      <c r="F3509" s="17"/>
      <c r="G3509" s="18"/>
      <c r="H3509" s="19"/>
      <c r="I3509" s="20"/>
      <c r="J3509" s="20"/>
      <c r="K3509" s="19"/>
      <c r="L3509" s="19"/>
      <c r="M3509" s="19"/>
      <c r="N3509" s="19"/>
      <c r="O3509" s="19"/>
      <c r="P3509" s="19"/>
      <c r="Q3509" s="19"/>
      <c r="R3509" s="19"/>
      <c r="S3509" s="19"/>
      <c r="T3509" s="19"/>
      <c r="U3509" s="21"/>
    </row>
    <row r="3510" spans="1:21" ht="16" hidden="1" thickBot="1" x14ac:dyDescent="0.25">
      <c r="A3510" s="14"/>
      <c r="B3510" s="15"/>
      <c r="C3510" s="16"/>
      <c r="D3510" s="16"/>
      <c r="E3510" s="17"/>
      <c r="F3510" s="17"/>
      <c r="G3510" s="18"/>
      <c r="H3510" s="19"/>
      <c r="I3510" s="20"/>
      <c r="J3510" s="20"/>
      <c r="K3510" s="19"/>
      <c r="L3510" s="19"/>
      <c r="M3510" s="19"/>
      <c r="N3510" s="19"/>
      <c r="O3510" s="19"/>
      <c r="P3510" s="19"/>
      <c r="Q3510" s="19"/>
      <c r="R3510" s="19"/>
      <c r="S3510" s="19"/>
      <c r="T3510" s="19"/>
      <c r="U3510" s="21"/>
    </row>
    <row r="3511" spans="1:21" ht="16" hidden="1" thickBot="1" x14ac:dyDescent="0.25">
      <c r="A3511" s="14"/>
      <c r="B3511" s="15"/>
      <c r="C3511" s="16"/>
      <c r="D3511" s="16"/>
      <c r="E3511" s="17"/>
      <c r="F3511" s="17"/>
      <c r="G3511" s="18"/>
      <c r="H3511" s="19"/>
      <c r="I3511" s="20"/>
      <c r="J3511" s="20"/>
      <c r="K3511" s="19"/>
      <c r="L3511" s="19"/>
      <c r="M3511" s="19"/>
      <c r="N3511" s="19"/>
      <c r="O3511" s="19"/>
      <c r="P3511" s="19"/>
      <c r="Q3511" s="19"/>
      <c r="R3511" s="19"/>
      <c r="S3511" s="19"/>
      <c r="T3511" s="19"/>
      <c r="U3511" s="21"/>
    </row>
    <row r="3512" spans="1:21" ht="16" hidden="1" thickBot="1" x14ac:dyDescent="0.25">
      <c r="A3512" s="14">
        <v>2019</v>
      </c>
      <c r="B3512" s="15" t="s">
        <v>66</v>
      </c>
      <c r="C3512" s="16" t="s">
        <v>22</v>
      </c>
      <c r="D3512" s="16" t="str">
        <f>A3512&amp;"_"&amp;B3512&amp;"_"&amp;C3512</f>
        <v>2019_2019 Sample Plot # 04_Avi</v>
      </c>
      <c r="E3512" s="17">
        <v>3.5</v>
      </c>
      <c r="F3512" s="17">
        <f t="shared" si="4236"/>
        <v>0.3</v>
      </c>
      <c r="G3512" s="18">
        <v>30</v>
      </c>
      <c r="H3512" s="19">
        <f t="shared" si="4245"/>
        <v>0.85932527052832597</v>
      </c>
      <c r="I3512" s="20">
        <f t="shared" si="4237"/>
        <v>85.932527052832597</v>
      </c>
      <c r="J3512" s="20">
        <v>270</v>
      </c>
      <c r="K3512" s="19">
        <f t="shared" ref="K3512:K3513" si="4258">2.14*(LOG(H3512,10))+0.2</f>
        <v>5.9097228593770257E-2</v>
      </c>
      <c r="L3512" s="19">
        <f t="shared" ref="L3512:L3513" si="4259">10^K3512</f>
        <v>1.1457694242823007</v>
      </c>
      <c r="M3512" s="19">
        <f t="shared" si="4254"/>
        <v>4.5830776971292023E-2</v>
      </c>
      <c r="N3512" s="19">
        <f t="shared" ref="N3512:N3513" si="4260">0.923*L3512</f>
        <v>1.0575451786125636</v>
      </c>
      <c r="O3512" s="19">
        <f t="shared" si="4240"/>
        <v>4.2301807144502546E-2</v>
      </c>
      <c r="P3512" s="19">
        <f t="shared" si="4241"/>
        <v>8.8132584115794568E-2</v>
      </c>
      <c r="Q3512" s="19">
        <f t="shared" si="4256"/>
        <v>0.54996932365550433</v>
      </c>
      <c r="R3512" s="19">
        <f t="shared" si="4242"/>
        <v>0.41244261965889983</v>
      </c>
      <c r="S3512" s="19">
        <f t="shared" si="4243"/>
        <v>0.96241194331440416</v>
      </c>
      <c r="T3512" s="19">
        <f t="shared" si="4244"/>
        <v>3.8496477732576168E-2</v>
      </c>
      <c r="U3512" s="21">
        <f t="shared" si="4257"/>
        <v>2.2033146028948645</v>
      </c>
    </row>
    <row r="3513" spans="1:21" ht="16" hidden="1" thickBot="1" x14ac:dyDescent="0.25">
      <c r="A3513" s="14">
        <v>2019</v>
      </c>
      <c r="B3513" s="15" t="s">
        <v>66</v>
      </c>
      <c r="C3513" s="16" t="s">
        <v>22</v>
      </c>
      <c r="D3513" s="16" t="str">
        <f>A3513&amp;"_"&amp;B3513&amp;"_"&amp;C3513</f>
        <v>2019_2019 Sample Plot # 04_Avi</v>
      </c>
      <c r="E3513" s="17">
        <v>1.8</v>
      </c>
      <c r="F3513" s="17">
        <f t="shared" si="4236"/>
        <v>0.5</v>
      </c>
      <c r="G3513" s="18">
        <v>50</v>
      </c>
      <c r="H3513" s="19">
        <f t="shared" si="4245"/>
        <v>0.79567154678548702</v>
      </c>
      <c r="I3513" s="20">
        <f t="shared" si="4237"/>
        <v>79.567154678548704</v>
      </c>
      <c r="J3513" s="20">
        <v>250</v>
      </c>
      <c r="K3513" s="19">
        <f t="shared" si="4258"/>
        <v>-1.2429608148302101E-2</v>
      </c>
      <c r="L3513" s="19">
        <f t="shared" si="4259"/>
        <v>0.97178544893578511</v>
      </c>
      <c r="M3513" s="19">
        <f t="shared" si="4254"/>
        <v>3.8871417957431403E-2</v>
      </c>
      <c r="N3513" s="19">
        <f t="shared" si="4260"/>
        <v>0.89695796936772965</v>
      </c>
      <c r="O3513" s="19">
        <f t="shared" si="4240"/>
        <v>3.5878318774709185E-2</v>
      </c>
      <c r="P3513" s="19">
        <f t="shared" si="4241"/>
        <v>7.4749736732140581E-2</v>
      </c>
      <c r="Q3513" s="19">
        <f t="shared" si="4256"/>
        <v>0.46645701548917684</v>
      </c>
      <c r="R3513" s="19">
        <f t="shared" si="4242"/>
        <v>0.34981360805341455</v>
      </c>
      <c r="S3513" s="19">
        <f t="shared" si="4243"/>
        <v>0.81627062354259139</v>
      </c>
      <c r="T3513" s="19">
        <f t="shared" si="4244"/>
        <v>3.2650824941703654E-2</v>
      </c>
      <c r="U3513" s="21">
        <f t="shared" si="4257"/>
        <v>1.8687434183035148</v>
      </c>
    </row>
    <row r="3514" spans="1:21" ht="16" hidden="1" thickBot="1" x14ac:dyDescent="0.25">
      <c r="A3514" s="14"/>
      <c r="B3514" s="15"/>
      <c r="C3514" s="16"/>
      <c r="D3514" s="16"/>
      <c r="E3514" s="17"/>
      <c r="F3514" s="17"/>
      <c r="G3514" s="18"/>
      <c r="H3514" s="19"/>
      <c r="I3514" s="20"/>
      <c r="J3514" s="20"/>
      <c r="K3514" s="19"/>
      <c r="L3514" s="19"/>
      <c r="M3514" s="19"/>
      <c r="N3514" s="19"/>
      <c r="O3514" s="19"/>
      <c r="P3514" s="19"/>
      <c r="Q3514" s="19"/>
      <c r="R3514" s="19"/>
      <c r="S3514" s="19"/>
      <c r="T3514" s="19"/>
      <c r="U3514" s="21"/>
    </row>
    <row r="3515" spans="1:21" ht="16" hidden="1" thickBot="1" x14ac:dyDescent="0.25">
      <c r="A3515" s="14"/>
      <c r="B3515" s="15"/>
      <c r="C3515" s="16"/>
      <c r="D3515" s="16"/>
      <c r="E3515" s="17"/>
      <c r="F3515" s="17"/>
      <c r="G3515" s="18"/>
      <c r="H3515" s="19"/>
      <c r="I3515" s="20"/>
      <c r="J3515" s="20"/>
      <c r="K3515" s="19"/>
      <c r="L3515" s="19"/>
      <c r="M3515" s="19"/>
      <c r="N3515" s="19"/>
      <c r="O3515" s="19"/>
      <c r="P3515" s="19"/>
      <c r="Q3515" s="19"/>
      <c r="R3515" s="19"/>
      <c r="S3515" s="19"/>
      <c r="T3515" s="19"/>
      <c r="U3515" s="21"/>
    </row>
    <row r="3516" spans="1:21" ht="16" hidden="1" thickBot="1" x14ac:dyDescent="0.25">
      <c r="A3516" s="14"/>
      <c r="B3516" s="15"/>
      <c r="C3516" s="16"/>
      <c r="D3516" s="16"/>
      <c r="E3516" s="17"/>
      <c r="F3516" s="17"/>
      <c r="G3516" s="18"/>
      <c r="H3516" s="19"/>
      <c r="I3516" s="20"/>
      <c r="J3516" s="20"/>
      <c r="K3516" s="19"/>
      <c r="L3516" s="19"/>
      <c r="M3516" s="19"/>
      <c r="N3516" s="19"/>
      <c r="O3516" s="19"/>
      <c r="P3516" s="19"/>
      <c r="Q3516" s="19"/>
      <c r="R3516" s="19"/>
      <c r="S3516" s="19"/>
      <c r="T3516" s="19"/>
      <c r="U3516" s="21"/>
    </row>
    <row r="3517" spans="1:21" ht="16" hidden="1" thickBot="1" x14ac:dyDescent="0.25">
      <c r="A3517" s="14"/>
      <c r="B3517" s="15"/>
      <c r="C3517" s="16"/>
      <c r="D3517" s="16"/>
      <c r="E3517" s="17"/>
      <c r="F3517" s="17"/>
      <c r="G3517" s="18"/>
      <c r="H3517" s="19"/>
      <c r="I3517" s="20"/>
      <c r="J3517" s="20"/>
      <c r="K3517" s="19"/>
      <c r="L3517" s="19"/>
      <c r="M3517" s="19"/>
      <c r="N3517" s="19"/>
      <c r="O3517" s="19"/>
      <c r="P3517" s="19"/>
      <c r="Q3517" s="19"/>
      <c r="R3517" s="19"/>
      <c r="S3517" s="19"/>
      <c r="T3517" s="19"/>
      <c r="U3517" s="21"/>
    </row>
    <row r="3518" spans="1:21" ht="16" hidden="1" thickBot="1" x14ac:dyDescent="0.25">
      <c r="A3518" s="14"/>
      <c r="B3518" s="15"/>
      <c r="C3518" s="16"/>
      <c r="D3518" s="16"/>
      <c r="E3518" s="17"/>
      <c r="F3518" s="17"/>
      <c r="G3518" s="18"/>
      <c r="H3518" s="19"/>
      <c r="I3518" s="20"/>
      <c r="J3518" s="20"/>
      <c r="K3518" s="19"/>
      <c r="L3518" s="19"/>
      <c r="M3518" s="19"/>
      <c r="N3518" s="19"/>
      <c r="O3518" s="19"/>
      <c r="P3518" s="19"/>
      <c r="Q3518" s="19"/>
      <c r="R3518" s="19"/>
      <c r="S3518" s="19"/>
      <c r="T3518" s="19"/>
      <c r="U3518" s="21"/>
    </row>
    <row r="3519" spans="1:21" ht="16" hidden="1" thickBot="1" x14ac:dyDescent="0.25">
      <c r="A3519" s="14">
        <v>2019</v>
      </c>
      <c r="B3519" s="15" t="s">
        <v>66</v>
      </c>
      <c r="C3519" s="16" t="s">
        <v>22</v>
      </c>
      <c r="D3519" s="16" t="str">
        <f>A3519&amp;"_"&amp;B3519&amp;"_"&amp;C3519</f>
        <v>2019_2019 Sample Plot # 04_Avi</v>
      </c>
      <c r="E3519" s="17">
        <v>1.6</v>
      </c>
      <c r="F3519" s="17">
        <f t="shared" si="4236"/>
        <v>0.5</v>
      </c>
      <c r="G3519" s="18">
        <v>50</v>
      </c>
      <c r="H3519" s="19">
        <f t="shared" si="4245"/>
        <v>0.95480585614258429</v>
      </c>
      <c r="I3519" s="20">
        <f t="shared" si="4237"/>
        <v>95.48058561425843</v>
      </c>
      <c r="J3519" s="20">
        <v>300</v>
      </c>
      <c r="K3519" s="19">
        <f t="shared" ref="K3519:K3521" si="4261">2.14*(LOG(H3519,10))+0.2</f>
        <v>0.15701825839361488</v>
      </c>
      <c r="L3519" s="19">
        <f t="shared" ref="L3519:L3521" si="4262">10^K3519</f>
        <v>1.4355497847584109</v>
      </c>
      <c r="M3519" s="19">
        <f t="shared" si="4254"/>
        <v>5.7421991390336435E-2</v>
      </c>
      <c r="N3519" s="19">
        <f t="shared" ref="N3519:N3521" si="4263">0.923*L3519</f>
        <v>1.3250124513320134</v>
      </c>
      <c r="O3519" s="19">
        <f t="shared" si="4240"/>
        <v>5.300049805328054E-2</v>
      </c>
      <c r="P3519" s="19">
        <f t="shared" si="4241"/>
        <v>0.11042248944361698</v>
      </c>
      <c r="Q3519" s="19">
        <f t="shared" si="4256"/>
        <v>0.68906389668403722</v>
      </c>
      <c r="R3519" s="19">
        <f t="shared" si="4242"/>
        <v>0.51675485601948523</v>
      </c>
      <c r="S3519" s="19">
        <f t="shared" si="4243"/>
        <v>1.2058187527035225</v>
      </c>
      <c r="T3519" s="19">
        <f t="shared" si="4244"/>
        <v>4.8232750108140897E-2</v>
      </c>
      <c r="U3519" s="21">
        <f t="shared" si="4257"/>
        <v>2.7605622360904243</v>
      </c>
    </row>
    <row r="3520" spans="1:21" ht="16" hidden="1" thickBot="1" x14ac:dyDescent="0.25">
      <c r="A3520" s="14">
        <v>2019</v>
      </c>
      <c r="B3520" s="15" t="s">
        <v>66</v>
      </c>
      <c r="C3520" s="16" t="s">
        <v>22</v>
      </c>
      <c r="D3520" s="16" t="str">
        <f>A3520&amp;"_"&amp;B3520&amp;"_"&amp;C3520</f>
        <v>2019_2019 Sample Plot # 04_Avi</v>
      </c>
      <c r="E3520" s="17">
        <v>3.7</v>
      </c>
      <c r="F3520" s="17">
        <f t="shared" si="4236"/>
        <v>1</v>
      </c>
      <c r="G3520" s="18">
        <v>100</v>
      </c>
      <c r="H3520" s="19">
        <f t="shared" si="4245"/>
        <v>0.31826861871419476</v>
      </c>
      <c r="I3520" s="20">
        <f t="shared" si="4237"/>
        <v>31.826861871419478</v>
      </c>
      <c r="J3520" s="20">
        <v>100</v>
      </c>
      <c r="K3520" s="19">
        <f t="shared" si="4261"/>
        <v>-0.86402122670646264</v>
      </c>
      <c r="L3520" s="19">
        <f t="shared" si="4262"/>
        <v>0.13676619777080096</v>
      </c>
      <c r="M3520" s="19">
        <f t="shared" si="4254"/>
        <v>5.4706479108320386E-3</v>
      </c>
      <c r="N3520" s="19">
        <f t="shared" si="4263"/>
        <v>0.1262352005424493</v>
      </c>
      <c r="O3520" s="19">
        <f t="shared" si="4240"/>
        <v>5.0494080216979716E-3</v>
      </c>
      <c r="P3520" s="19">
        <f t="shared" si="4241"/>
        <v>1.052005593253001E-2</v>
      </c>
      <c r="Q3520" s="19">
        <f t="shared" si="4256"/>
        <v>6.5647774929984457E-2</v>
      </c>
      <c r="R3520" s="19">
        <f t="shared" si="4242"/>
        <v>4.9231728211555227E-2</v>
      </c>
      <c r="S3520" s="19">
        <f t="shared" si="4243"/>
        <v>0.11487950314153969</v>
      </c>
      <c r="T3520" s="19">
        <f t="shared" si="4244"/>
        <v>4.5951801256615878E-3</v>
      </c>
      <c r="U3520" s="21">
        <f t="shared" si="4257"/>
        <v>0.26300139831325026</v>
      </c>
    </row>
    <row r="3521" spans="1:21" ht="16" hidden="1" thickBot="1" x14ac:dyDescent="0.25">
      <c r="A3521" s="14">
        <v>2019</v>
      </c>
      <c r="B3521" s="15" t="s">
        <v>66</v>
      </c>
      <c r="C3521" s="16" t="s">
        <v>22</v>
      </c>
      <c r="D3521" s="16" t="str">
        <f>A3521&amp;"_"&amp;B3521&amp;"_"&amp;C3521</f>
        <v>2019_2019 Sample Plot # 04_Avi</v>
      </c>
      <c r="E3521" s="17">
        <v>3.2</v>
      </c>
      <c r="F3521" s="17">
        <f t="shared" si="4236"/>
        <v>1</v>
      </c>
      <c r="G3521" s="18">
        <v>100</v>
      </c>
      <c r="H3521" s="19">
        <f t="shared" si="4245"/>
        <v>0.31826861871419476</v>
      </c>
      <c r="I3521" s="20">
        <f t="shared" si="4237"/>
        <v>31.826861871419478</v>
      </c>
      <c r="J3521" s="20">
        <v>100</v>
      </c>
      <c r="K3521" s="19">
        <f t="shared" si="4261"/>
        <v>-0.86402122670646264</v>
      </c>
      <c r="L3521" s="19">
        <f t="shared" si="4262"/>
        <v>0.13676619777080096</v>
      </c>
      <c r="M3521" s="19">
        <f t="shared" si="4254"/>
        <v>5.4706479108320386E-3</v>
      </c>
      <c r="N3521" s="19">
        <f t="shared" si="4263"/>
        <v>0.1262352005424493</v>
      </c>
      <c r="O3521" s="19">
        <f t="shared" si="4240"/>
        <v>5.0494080216979716E-3</v>
      </c>
      <c r="P3521" s="19">
        <f t="shared" si="4241"/>
        <v>1.052005593253001E-2</v>
      </c>
      <c r="Q3521" s="19">
        <f t="shared" si="4256"/>
        <v>6.5647774929984457E-2</v>
      </c>
      <c r="R3521" s="19">
        <f t="shared" si="4242"/>
        <v>4.9231728211555227E-2</v>
      </c>
      <c r="S3521" s="19">
        <f t="shared" si="4243"/>
        <v>0.11487950314153969</v>
      </c>
      <c r="T3521" s="19">
        <f t="shared" si="4244"/>
        <v>4.5951801256615878E-3</v>
      </c>
      <c r="U3521" s="21">
        <f t="shared" si="4257"/>
        <v>0.26300139831325026</v>
      </c>
    </row>
    <row r="3522" spans="1:21" ht="16" hidden="1" thickBot="1" x14ac:dyDescent="0.25">
      <c r="A3522" s="14"/>
      <c r="B3522" s="15"/>
      <c r="C3522" s="16"/>
      <c r="D3522" s="16"/>
      <c r="E3522" s="17"/>
      <c r="F3522" s="17"/>
      <c r="G3522" s="18"/>
      <c r="H3522" s="19"/>
      <c r="I3522" s="20"/>
      <c r="J3522" s="20"/>
      <c r="K3522" s="19"/>
      <c r="L3522" s="19"/>
      <c r="M3522" s="19"/>
      <c r="N3522" s="19"/>
      <c r="O3522" s="19"/>
      <c r="P3522" s="19"/>
      <c r="Q3522" s="19"/>
      <c r="R3522" s="19"/>
      <c r="S3522" s="19"/>
      <c r="T3522" s="19"/>
      <c r="U3522" s="21"/>
    </row>
    <row r="3523" spans="1:21" ht="16" hidden="1" thickBot="1" x14ac:dyDescent="0.25">
      <c r="A3523" s="14"/>
      <c r="B3523" s="15"/>
      <c r="C3523" s="16"/>
      <c r="D3523" s="16"/>
      <c r="E3523" s="17"/>
      <c r="F3523" s="17"/>
      <c r="G3523" s="18"/>
      <c r="H3523" s="19"/>
      <c r="I3523" s="20"/>
      <c r="J3523" s="20"/>
      <c r="K3523" s="19"/>
      <c r="L3523" s="19"/>
      <c r="M3523" s="19"/>
      <c r="N3523" s="19"/>
      <c r="O3523" s="19"/>
      <c r="P3523" s="19"/>
      <c r="Q3523" s="19"/>
      <c r="R3523" s="19"/>
      <c r="S3523" s="19"/>
      <c r="T3523" s="19"/>
      <c r="U3523" s="21"/>
    </row>
    <row r="3524" spans="1:21" ht="16" hidden="1" thickBot="1" x14ac:dyDescent="0.25">
      <c r="A3524" s="14"/>
      <c r="B3524" s="15"/>
      <c r="C3524" s="16"/>
      <c r="D3524" s="16"/>
      <c r="E3524" s="17"/>
      <c r="F3524" s="17"/>
      <c r="G3524" s="18"/>
      <c r="H3524" s="19"/>
      <c r="I3524" s="20"/>
      <c r="J3524" s="20"/>
      <c r="K3524" s="19"/>
      <c r="L3524" s="19"/>
      <c r="M3524" s="19"/>
      <c r="N3524" s="19"/>
      <c r="O3524" s="19"/>
      <c r="P3524" s="19"/>
      <c r="Q3524" s="19"/>
      <c r="R3524" s="19"/>
      <c r="S3524" s="19"/>
      <c r="T3524" s="19"/>
      <c r="U3524" s="21"/>
    </row>
    <row r="3525" spans="1:21" ht="16" hidden="1" thickBot="1" x14ac:dyDescent="0.25">
      <c r="A3525" s="14"/>
      <c r="B3525" s="15"/>
      <c r="C3525" s="16"/>
      <c r="D3525" s="16"/>
      <c r="E3525" s="17"/>
      <c r="F3525" s="17"/>
      <c r="G3525" s="18"/>
      <c r="H3525" s="19"/>
      <c r="I3525" s="20"/>
      <c r="J3525" s="20"/>
      <c r="K3525" s="19"/>
      <c r="L3525" s="19"/>
      <c r="M3525" s="19"/>
      <c r="N3525" s="19"/>
      <c r="O3525" s="19"/>
      <c r="P3525" s="19"/>
      <c r="Q3525" s="19"/>
      <c r="R3525" s="19"/>
      <c r="S3525" s="19"/>
      <c r="T3525" s="19"/>
      <c r="U3525" s="21"/>
    </row>
    <row r="3526" spans="1:21" ht="16" hidden="1" thickBot="1" x14ac:dyDescent="0.25">
      <c r="A3526" s="14">
        <v>2019</v>
      </c>
      <c r="B3526" s="15" t="s">
        <v>66</v>
      </c>
      <c r="C3526" s="16" t="s">
        <v>22</v>
      </c>
      <c r="D3526" s="16" t="str">
        <f>A3526&amp;"_"&amp;B3526&amp;"_"&amp;C3526</f>
        <v>2019_2019 Sample Plot # 04_Avi</v>
      </c>
      <c r="E3526" s="17">
        <v>1.9</v>
      </c>
      <c r="F3526" s="17">
        <f t="shared" si="4236"/>
        <v>1</v>
      </c>
      <c r="G3526" s="18">
        <v>100</v>
      </c>
      <c r="H3526" s="19">
        <f t="shared" si="4245"/>
        <v>1.4958625079567156</v>
      </c>
      <c r="I3526" s="20">
        <f t="shared" si="4237"/>
        <v>149.58625079567156</v>
      </c>
      <c r="J3526" s="20">
        <v>470</v>
      </c>
      <c r="K3526" s="19">
        <f>2.14*(LOG(H3526,10))+0.2</f>
        <v>0.57426818927597278</v>
      </c>
      <c r="L3526" s="19">
        <f t="shared" ref="L3526" si="4264">10^K3526</f>
        <v>3.7520463032057867</v>
      </c>
      <c r="M3526" s="19">
        <f t="shared" si="4254"/>
        <v>0.15008185212823147</v>
      </c>
      <c r="N3526" s="19">
        <f t="shared" ref="N3526" si="4265">0.923*L3526</f>
        <v>3.4631387378589413</v>
      </c>
      <c r="O3526" s="19">
        <f t="shared" si="4240"/>
        <v>0.13852554951435767</v>
      </c>
      <c r="P3526" s="19">
        <f t="shared" si="4241"/>
        <v>0.28860740164258913</v>
      </c>
      <c r="Q3526" s="19">
        <f t="shared" si="4256"/>
        <v>1.8009822255387775</v>
      </c>
      <c r="R3526" s="19">
        <f t="shared" si="4242"/>
        <v>1.3506241077649872</v>
      </c>
      <c r="S3526" s="19">
        <f t="shared" si="4243"/>
        <v>3.1516063333037647</v>
      </c>
      <c r="T3526" s="19">
        <f t="shared" si="4244"/>
        <v>0.12606425333215057</v>
      </c>
      <c r="U3526" s="21">
        <f t="shared" si="4257"/>
        <v>7.2151850410647285</v>
      </c>
    </row>
    <row r="3527" spans="1:21" ht="16" hidden="1" thickBot="1" x14ac:dyDescent="0.25">
      <c r="A3527" s="14"/>
      <c r="B3527" s="15"/>
      <c r="C3527" s="16"/>
      <c r="D3527" s="16"/>
      <c r="E3527" s="17"/>
      <c r="F3527" s="17"/>
      <c r="G3527" s="18"/>
      <c r="H3527" s="19"/>
      <c r="I3527" s="20"/>
      <c r="J3527" s="20"/>
      <c r="K3527" s="19"/>
      <c r="L3527" s="19"/>
      <c r="M3527" s="19"/>
      <c r="N3527" s="19"/>
      <c r="O3527" s="19"/>
      <c r="P3527" s="19"/>
      <c r="Q3527" s="19"/>
      <c r="R3527" s="19"/>
      <c r="S3527" s="19"/>
      <c r="T3527" s="19"/>
      <c r="U3527" s="21"/>
    </row>
    <row r="3528" spans="1:21" ht="16" hidden="1" thickBot="1" x14ac:dyDescent="0.25">
      <c r="A3528" s="14"/>
      <c r="B3528" s="15"/>
      <c r="C3528" s="16"/>
      <c r="D3528" s="16"/>
      <c r="E3528" s="17"/>
      <c r="F3528" s="17"/>
      <c r="G3528" s="18"/>
      <c r="H3528" s="19"/>
      <c r="I3528" s="20"/>
      <c r="J3528" s="20"/>
      <c r="K3528" s="19"/>
      <c r="L3528" s="19"/>
      <c r="M3528" s="19"/>
      <c r="N3528" s="19"/>
      <c r="O3528" s="19"/>
      <c r="P3528" s="19"/>
      <c r="Q3528" s="19"/>
      <c r="R3528" s="19"/>
      <c r="S3528" s="19"/>
      <c r="T3528" s="19"/>
      <c r="U3528" s="21"/>
    </row>
    <row r="3529" spans="1:21" ht="16" hidden="1" thickBot="1" x14ac:dyDescent="0.25">
      <c r="A3529" s="14"/>
      <c r="B3529" s="15"/>
      <c r="C3529" s="16"/>
      <c r="D3529" s="16"/>
      <c r="E3529" s="17"/>
      <c r="F3529" s="17"/>
      <c r="G3529" s="18"/>
      <c r="H3529" s="19"/>
      <c r="I3529" s="20"/>
      <c r="J3529" s="20"/>
      <c r="K3529" s="19"/>
      <c r="L3529" s="19"/>
      <c r="M3529" s="19"/>
      <c r="N3529" s="19"/>
      <c r="O3529" s="19"/>
      <c r="P3529" s="19"/>
      <c r="Q3529" s="19"/>
      <c r="R3529" s="19"/>
      <c r="S3529" s="19"/>
      <c r="T3529" s="19"/>
      <c r="U3529" s="21"/>
    </row>
    <row r="3530" spans="1:21" ht="16" hidden="1" thickBot="1" x14ac:dyDescent="0.25">
      <c r="A3530" s="14"/>
      <c r="B3530" s="15"/>
      <c r="C3530" s="16"/>
      <c r="D3530" s="16"/>
      <c r="E3530" s="17"/>
      <c r="F3530" s="17"/>
      <c r="G3530" s="18"/>
      <c r="H3530" s="19"/>
      <c r="I3530" s="20"/>
      <c r="J3530" s="20"/>
      <c r="K3530" s="19"/>
      <c r="L3530" s="19"/>
      <c r="M3530" s="19"/>
      <c r="N3530" s="19"/>
      <c r="O3530" s="19"/>
      <c r="P3530" s="19"/>
      <c r="Q3530" s="19"/>
      <c r="R3530" s="19"/>
      <c r="S3530" s="19"/>
      <c r="T3530" s="19"/>
      <c r="U3530" s="21"/>
    </row>
    <row r="3531" spans="1:21" ht="16" hidden="1" thickBot="1" x14ac:dyDescent="0.25">
      <c r="A3531" s="14"/>
      <c r="B3531" s="15"/>
      <c r="C3531" s="16"/>
      <c r="D3531" s="16"/>
      <c r="E3531" s="17"/>
      <c r="F3531" s="17"/>
      <c r="G3531" s="18"/>
      <c r="H3531" s="19"/>
      <c r="I3531" s="20"/>
      <c r="J3531" s="20"/>
      <c r="K3531" s="19"/>
      <c r="L3531" s="19"/>
      <c r="M3531" s="19"/>
      <c r="N3531" s="19"/>
      <c r="O3531" s="19"/>
      <c r="P3531" s="19"/>
      <c r="Q3531" s="19"/>
      <c r="R3531" s="19"/>
      <c r="S3531" s="19"/>
      <c r="T3531" s="19"/>
      <c r="U3531" s="21"/>
    </row>
    <row r="3532" spans="1:21" ht="16" hidden="1" thickBot="1" x14ac:dyDescent="0.25">
      <c r="A3532" s="14"/>
      <c r="B3532" s="15"/>
      <c r="C3532" s="16"/>
      <c r="D3532" s="16"/>
      <c r="E3532" s="17"/>
      <c r="F3532" s="17"/>
      <c r="G3532" s="18"/>
      <c r="H3532" s="19"/>
      <c r="I3532" s="20"/>
      <c r="J3532" s="20"/>
      <c r="K3532" s="19"/>
      <c r="L3532" s="19"/>
      <c r="M3532" s="19"/>
      <c r="N3532" s="19"/>
      <c r="O3532" s="19"/>
      <c r="P3532" s="19"/>
      <c r="Q3532" s="19"/>
      <c r="R3532" s="19"/>
      <c r="S3532" s="19"/>
      <c r="T3532" s="19"/>
      <c r="U3532" s="21"/>
    </row>
    <row r="3533" spans="1:21" ht="16" hidden="1" thickBot="1" x14ac:dyDescent="0.25">
      <c r="A3533" s="14"/>
      <c r="B3533" s="15"/>
      <c r="C3533" s="16"/>
      <c r="D3533" s="16"/>
      <c r="E3533" s="17"/>
      <c r="F3533" s="17"/>
      <c r="G3533" s="18"/>
      <c r="H3533" s="19"/>
      <c r="I3533" s="20"/>
      <c r="J3533" s="20"/>
      <c r="K3533" s="19"/>
      <c r="L3533" s="19"/>
      <c r="M3533" s="19"/>
      <c r="N3533" s="19"/>
      <c r="O3533" s="19"/>
      <c r="P3533" s="19"/>
      <c r="Q3533" s="19"/>
      <c r="R3533" s="19"/>
      <c r="S3533" s="19"/>
      <c r="T3533" s="19"/>
      <c r="U3533" s="21"/>
    </row>
    <row r="3534" spans="1:21" ht="16" hidden="1" thickBot="1" x14ac:dyDescent="0.25">
      <c r="A3534" s="14">
        <v>2019</v>
      </c>
      <c r="B3534" s="15" t="s">
        <v>66</v>
      </c>
      <c r="C3534" s="16" t="s">
        <v>22</v>
      </c>
      <c r="D3534" s="16" t="str">
        <f>A3534&amp;"_"&amp;B3534&amp;"_"&amp;C3534</f>
        <v>2019_2019 Sample Plot # 04_Avi</v>
      </c>
      <c r="E3534" s="17">
        <v>2.2000000000000002</v>
      </c>
      <c r="F3534" s="17">
        <f t="shared" si="4236"/>
        <v>1</v>
      </c>
      <c r="G3534" s="18">
        <v>100</v>
      </c>
      <c r="H3534" s="19">
        <f t="shared" si="4245"/>
        <v>2.4506683640992999</v>
      </c>
      <c r="I3534" s="20">
        <f t="shared" si="4237"/>
        <v>245.06683640992998</v>
      </c>
      <c r="J3534" s="20">
        <v>770</v>
      </c>
      <c r="K3534" s="19">
        <f>2.14*(LOG(H3534,10))+0.2</f>
        <v>1.0330689251626484</v>
      </c>
      <c r="L3534" s="19">
        <f t="shared" ref="L3534" si="4266">10^K3534</f>
        <v>10.791179711932466</v>
      </c>
      <c r="M3534" s="19">
        <f t="shared" si="4254"/>
        <v>0.43164718847729866</v>
      </c>
      <c r="N3534" s="19">
        <f t="shared" ref="N3534" si="4267">0.923*L3534</f>
        <v>9.9602588741136664</v>
      </c>
      <c r="O3534" s="19">
        <f t="shared" si="4240"/>
        <v>0.39841035496454663</v>
      </c>
      <c r="P3534" s="19">
        <f t="shared" si="4241"/>
        <v>0.83005754344184535</v>
      </c>
      <c r="Q3534" s="19">
        <f t="shared" si="4256"/>
        <v>5.1797662617275835</v>
      </c>
      <c r="R3534" s="19">
        <f t="shared" si="4242"/>
        <v>3.8845009609043299</v>
      </c>
      <c r="S3534" s="19">
        <f t="shared" si="4243"/>
        <v>9.0642672226319139</v>
      </c>
      <c r="T3534" s="19">
        <f t="shared" si="4244"/>
        <v>0.36257068890527655</v>
      </c>
      <c r="U3534" s="21">
        <f t="shared" si="4257"/>
        <v>20.751438586046135</v>
      </c>
    </row>
    <row r="3535" spans="1:21" ht="16" hidden="1" thickBot="1" x14ac:dyDescent="0.25">
      <c r="A3535" s="14"/>
      <c r="B3535" s="15"/>
      <c r="C3535" s="16"/>
      <c r="D3535" s="16"/>
      <c r="E3535" s="17"/>
      <c r="F3535" s="17"/>
      <c r="G3535" s="18"/>
      <c r="H3535" s="19"/>
      <c r="I3535" s="20"/>
      <c r="J3535" s="20"/>
      <c r="K3535" s="19"/>
      <c r="L3535" s="19"/>
      <c r="M3535" s="19"/>
      <c r="N3535" s="19"/>
      <c r="O3535" s="19"/>
      <c r="P3535" s="19"/>
      <c r="Q3535" s="19"/>
      <c r="R3535" s="19"/>
      <c r="S3535" s="19"/>
      <c r="T3535" s="19"/>
      <c r="U3535" s="21"/>
    </row>
    <row r="3536" spans="1:21" ht="16" hidden="1" thickBot="1" x14ac:dyDescent="0.25">
      <c r="A3536" s="14"/>
      <c r="B3536" s="15"/>
      <c r="C3536" s="16"/>
      <c r="D3536" s="16"/>
      <c r="E3536" s="17"/>
      <c r="F3536" s="17"/>
      <c r="G3536" s="18"/>
      <c r="H3536" s="19"/>
      <c r="I3536" s="20"/>
      <c r="J3536" s="20"/>
      <c r="K3536" s="19"/>
      <c r="L3536" s="19"/>
      <c r="M3536" s="19"/>
      <c r="N3536" s="19"/>
      <c r="O3536" s="19"/>
      <c r="P3536" s="19"/>
      <c r="Q3536" s="19"/>
      <c r="R3536" s="19"/>
      <c r="S3536" s="19"/>
      <c r="T3536" s="19"/>
      <c r="U3536" s="21"/>
    </row>
    <row r="3537" spans="1:21" ht="16" hidden="1" thickBot="1" x14ac:dyDescent="0.25">
      <c r="A3537" s="14"/>
      <c r="B3537" s="15"/>
      <c r="C3537" s="16"/>
      <c r="D3537" s="16"/>
      <c r="E3537" s="17"/>
      <c r="F3537" s="17"/>
      <c r="G3537" s="18"/>
      <c r="H3537" s="19"/>
      <c r="I3537" s="20"/>
      <c r="J3537" s="20"/>
      <c r="K3537" s="19"/>
      <c r="L3537" s="19"/>
      <c r="M3537" s="19"/>
      <c r="N3537" s="19"/>
      <c r="O3537" s="19"/>
      <c r="P3537" s="19"/>
      <c r="Q3537" s="19"/>
      <c r="R3537" s="19"/>
      <c r="S3537" s="19"/>
      <c r="T3537" s="19"/>
      <c r="U3537" s="21"/>
    </row>
    <row r="3538" spans="1:21" ht="16" hidden="1" thickBot="1" x14ac:dyDescent="0.25">
      <c r="A3538" s="14"/>
      <c r="B3538" s="15"/>
      <c r="C3538" s="16"/>
      <c r="D3538" s="16"/>
      <c r="E3538" s="17"/>
      <c r="F3538" s="17"/>
      <c r="G3538" s="18"/>
      <c r="H3538" s="19"/>
      <c r="I3538" s="20"/>
      <c r="J3538" s="20"/>
      <c r="K3538" s="19"/>
      <c r="L3538" s="19"/>
      <c r="M3538" s="19"/>
      <c r="N3538" s="19"/>
      <c r="O3538" s="19"/>
      <c r="P3538" s="19"/>
      <c r="Q3538" s="19"/>
      <c r="R3538" s="19"/>
      <c r="S3538" s="19"/>
      <c r="T3538" s="19"/>
      <c r="U3538" s="21"/>
    </row>
    <row r="3539" spans="1:21" ht="16" hidden="1" thickBot="1" x14ac:dyDescent="0.25">
      <c r="A3539" s="14"/>
      <c r="B3539" s="15"/>
      <c r="C3539" s="16"/>
      <c r="D3539" s="16"/>
      <c r="E3539" s="17"/>
      <c r="F3539" s="17"/>
      <c r="G3539" s="18"/>
      <c r="H3539" s="19"/>
      <c r="I3539" s="20"/>
      <c r="J3539" s="20"/>
      <c r="K3539" s="19"/>
      <c r="L3539" s="19"/>
      <c r="M3539" s="19"/>
      <c r="N3539" s="19"/>
      <c r="O3539" s="19"/>
      <c r="P3539" s="19"/>
      <c r="Q3539" s="19"/>
      <c r="R3539" s="19"/>
      <c r="S3539" s="19"/>
      <c r="T3539" s="19"/>
      <c r="U3539" s="21"/>
    </row>
    <row r="3540" spans="1:21" ht="16" hidden="1" thickBot="1" x14ac:dyDescent="0.25">
      <c r="A3540" s="14"/>
      <c r="B3540" s="15"/>
      <c r="C3540" s="16"/>
      <c r="D3540" s="16"/>
      <c r="E3540" s="17"/>
      <c r="F3540" s="17"/>
      <c r="G3540" s="18"/>
      <c r="H3540" s="19"/>
      <c r="I3540" s="20"/>
      <c r="J3540" s="20"/>
      <c r="K3540" s="19"/>
      <c r="L3540" s="19"/>
      <c r="M3540" s="19"/>
      <c r="N3540" s="19"/>
      <c r="O3540" s="19"/>
      <c r="P3540" s="19"/>
      <c r="Q3540" s="19"/>
      <c r="R3540" s="19"/>
      <c r="S3540" s="19"/>
      <c r="T3540" s="19"/>
      <c r="U3540" s="21"/>
    </row>
    <row r="3541" spans="1:21" ht="16" hidden="1" thickBot="1" x14ac:dyDescent="0.25">
      <c r="A3541" s="14"/>
      <c r="B3541" s="15"/>
      <c r="C3541" s="16"/>
      <c r="D3541" s="16"/>
      <c r="E3541" s="17"/>
      <c r="F3541" s="17"/>
      <c r="G3541" s="18"/>
      <c r="H3541" s="19"/>
      <c r="I3541" s="20"/>
      <c r="J3541" s="20"/>
      <c r="K3541" s="19"/>
      <c r="L3541" s="19"/>
      <c r="M3541" s="19"/>
      <c r="N3541" s="19"/>
      <c r="O3541" s="19"/>
      <c r="P3541" s="19"/>
      <c r="Q3541" s="19"/>
      <c r="R3541" s="19"/>
      <c r="S3541" s="19"/>
      <c r="T3541" s="19"/>
      <c r="U3541" s="21"/>
    </row>
    <row r="3542" spans="1:21" ht="16" hidden="1" thickBot="1" x14ac:dyDescent="0.25">
      <c r="A3542" s="14"/>
      <c r="B3542" s="15"/>
      <c r="C3542" s="16"/>
      <c r="D3542" s="16"/>
      <c r="E3542" s="17"/>
      <c r="F3542" s="17"/>
      <c r="G3542" s="18"/>
      <c r="H3542" s="19"/>
      <c r="I3542" s="20"/>
      <c r="J3542" s="20"/>
      <c r="K3542" s="19"/>
      <c r="L3542" s="19"/>
      <c r="M3542" s="19"/>
      <c r="N3542" s="19"/>
      <c r="O3542" s="19"/>
      <c r="P3542" s="19"/>
      <c r="Q3542" s="19"/>
      <c r="R3542" s="19"/>
      <c r="S3542" s="19"/>
      <c r="T3542" s="19"/>
      <c r="U3542" s="21"/>
    </row>
    <row r="3543" spans="1:21" ht="16" hidden="1" thickBot="1" x14ac:dyDescent="0.25">
      <c r="A3543" s="14"/>
      <c r="B3543" s="15"/>
      <c r="C3543" s="16"/>
      <c r="D3543" s="16"/>
      <c r="E3543" s="17"/>
      <c r="F3543" s="17"/>
      <c r="G3543" s="18"/>
      <c r="H3543" s="19"/>
      <c r="I3543" s="20"/>
      <c r="J3543" s="20"/>
      <c r="K3543" s="19"/>
      <c r="L3543" s="19"/>
      <c r="M3543" s="19"/>
      <c r="N3543" s="19"/>
      <c r="O3543" s="19"/>
      <c r="P3543" s="19"/>
      <c r="Q3543" s="19"/>
      <c r="R3543" s="19"/>
      <c r="S3543" s="19"/>
      <c r="T3543" s="19"/>
      <c r="U3543" s="21"/>
    </row>
    <row r="3544" spans="1:21" ht="16" hidden="1" thickBot="1" x14ac:dyDescent="0.25">
      <c r="A3544" s="14"/>
      <c r="B3544" s="15"/>
      <c r="C3544" s="16"/>
      <c r="D3544" s="16"/>
      <c r="E3544" s="17"/>
      <c r="F3544" s="17"/>
      <c r="G3544" s="18"/>
      <c r="H3544" s="19"/>
      <c r="I3544" s="20"/>
      <c r="J3544" s="20"/>
      <c r="K3544" s="19"/>
      <c r="L3544" s="19"/>
      <c r="M3544" s="19"/>
      <c r="N3544" s="19"/>
      <c r="O3544" s="19"/>
      <c r="P3544" s="19"/>
      <c r="Q3544" s="19"/>
      <c r="R3544" s="19"/>
      <c r="S3544" s="19"/>
      <c r="T3544" s="19"/>
      <c r="U3544" s="21"/>
    </row>
    <row r="3545" spans="1:21" ht="16" hidden="1" thickBot="1" x14ac:dyDescent="0.25">
      <c r="A3545" s="14"/>
      <c r="B3545" s="15"/>
      <c r="C3545" s="16"/>
      <c r="D3545" s="16"/>
      <c r="E3545" s="17"/>
      <c r="F3545" s="17"/>
      <c r="G3545" s="18"/>
      <c r="H3545" s="19"/>
      <c r="I3545" s="20"/>
      <c r="J3545" s="20"/>
      <c r="K3545" s="19"/>
      <c r="L3545" s="19"/>
      <c r="M3545" s="19"/>
      <c r="N3545" s="19"/>
      <c r="O3545" s="19"/>
      <c r="P3545" s="19"/>
      <c r="Q3545" s="19"/>
      <c r="R3545" s="19"/>
      <c r="S3545" s="19"/>
      <c r="T3545" s="19"/>
      <c r="U3545" s="21"/>
    </row>
    <row r="3546" spans="1:21" ht="16" hidden="1" thickBot="1" x14ac:dyDescent="0.25">
      <c r="A3546" s="14"/>
      <c r="B3546" s="15"/>
      <c r="C3546" s="16"/>
      <c r="D3546" s="16"/>
      <c r="E3546" s="17"/>
      <c r="F3546" s="17"/>
      <c r="G3546" s="18"/>
      <c r="H3546" s="19"/>
      <c r="I3546" s="20"/>
      <c r="J3546" s="20"/>
      <c r="K3546" s="19"/>
      <c r="L3546" s="19"/>
      <c r="M3546" s="19"/>
      <c r="N3546" s="19"/>
      <c r="O3546" s="19"/>
      <c r="P3546" s="19"/>
      <c r="Q3546" s="19"/>
      <c r="R3546" s="19"/>
      <c r="S3546" s="19"/>
      <c r="T3546" s="19"/>
      <c r="U3546" s="21"/>
    </row>
    <row r="3547" spans="1:21" ht="16" hidden="1" thickBot="1" x14ac:dyDescent="0.25">
      <c r="A3547" s="14"/>
      <c r="B3547" s="15"/>
      <c r="C3547" s="16"/>
      <c r="D3547" s="16"/>
      <c r="E3547" s="17"/>
      <c r="F3547" s="17"/>
      <c r="G3547" s="18"/>
      <c r="H3547" s="19"/>
      <c r="I3547" s="20"/>
      <c r="J3547" s="20"/>
      <c r="K3547" s="19"/>
      <c r="L3547" s="19"/>
      <c r="M3547" s="19"/>
      <c r="N3547" s="19"/>
      <c r="O3547" s="19"/>
      <c r="P3547" s="19"/>
      <c r="Q3547" s="19"/>
      <c r="R3547" s="19"/>
      <c r="S3547" s="19"/>
      <c r="T3547" s="19"/>
      <c r="U3547" s="21"/>
    </row>
    <row r="3548" spans="1:21" ht="16" hidden="1" thickBot="1" x14ac:dyDescent="0.25">
      <c r="A3548" s="14">
        <v>2019</v>
      </c>
      <c r="B3548" s="15" t="s">
        <v>66</v>
      </c>
      <c r="C3548" s="16" t="s">
        <v>22</v>
      </c>
      <c r="D3548" s="16" t="str">
        <f>A3548&amp;"_"&amp;B3548&amp;"_"&amp;C3548</f>
        <v>2019_2019 Sample Plot # 04_Avi</v>
      </c>
      <c r="E3548" s="17">
        <v>3.1</v>
      </c>
      <c r="F3548" s="17">
        <f t="shared" ref="F3548:F3602" si="4268">G3548/100</f>
        <v>1.3</v>
      </c>
      <c r="G3548" s="18">
        <v>130</v>
      </c>
      <c r="H3548" s="19">
        <f t="shared" ref="H3548:H3610" si="4269">I3548/100</f>
        <v>1.4640356460852959</v>
      </c>
      <c r="I3548" s="20">
        <f t="shared" ref="I3548:I3602" si="4270">J3548/3.142</f>
        <v>146.40356460852959</v>
      </c>
      <c r="J3548" s="20">
        <v>460</v>
      </c>
      <c r="K3548" s="19">
        <f>2.14*(LOG(H3548,10))+0.2</f>
        <v>0.55428053309210579</v>
      </c>
      <c r="L3548" s="19">
        <f t="shared" ref="L3548" si="4271">10^K3548</f>
        <v>3.5832782469194151</v>
      </c>
      <c r="M3548" s="19">
        <f t="shared" si="4254"/>
        <v>0.1433311298767766</v>
      </c>
      <c r="N3548" s="19">
        <f t="shared" ref="N3548" si="4272">0.923*L3548</f>
        <v>3.3073658219066204</v>
      </c>
      <c r="O3548" s="19">
        <f t="shared" ref="O3548:O3602" si="4273">N3548*40/1000</f>
        <v>0.13229463287626481</v>
      </c>
      <c r="P3548" s="19">
        <f t="shared" ref="P3548:P3602" si="4274">M3548+O3548</f>
        <v>0.2756257627530414</v>
      </c>
      <c r="Q3548" s="19">
        <f t="shared" si="4256"/>
        <v>1.7199735585213192</v>
      </c>
      <c r="R3548" s="19">
        <f t="shared" ref="R3548:R3602" si="4275">N3548*0.39</f>
        <v>1.2898726705435819</v>
      </c>
      <c r="S3548" s="19">
        <f t="shared" ref="S3548:S3602" si="4276">R3548+Q3548</f>
        <v>3.0098462290649008</v>
      </c>
      <c r="T3548" s="19">
        <f t="shared" ref="T3548:T3602" si="4277">S3548*40/1000</f>
        <v>0.12039384916259604</v>
      </c>
      <c r="U3548" s="21">
        <f t="shared" si="4257"/>
        <v>6.8906440688260355</v>
      </c>
    </row>
    <row r="3549" spans="1:21" ht="16" hidden="1" thickBot="1" x14ac:dyDescent="0.25">
      <c r="A3549" s="14"/>
      <c r="B3549" s="15"/>
      <c r="C3549" s="16"/>
      <c r="D3549" s="16"/>
      <c r="E3549" s="17"/>
      <c r="F3549" s="17"/>
      <c r="G3549" s="18"/>
      <c r="H3549" s="19"/>
      <c r="I3549" s="20"/>
      <c r="J3549" s="20"/>
      <c r="K3549" s="19"/>
      <c r="L3549" s="19"/>
      <c r="M3549" s="19"/>
      <c r="N3549" s="19"/>
      <c r="O3549" s="19"/>
      <c r="P3549" s="19"/>
      <c r="Q3549" s="19"/>
      <c r="R3549" s="19"/>
      <c r="S3549" s="19"/>
      <c r="T3549" s="19"/>
      <c r="U3549" s="21"/>
    </row>
    <row r="3550" spans="1:21" ht="16" hidden="1" thickBot="1" x14ac:dyDescent="0.25">
      <c r="A3550" s="14"/>
      <c r="B3550" s="15"/>
      <c r="C3550" s="16"/>
      <c r="D3550" s="16"/>
      <c r="E3550" s="17"/>
      <c r="F3550" s="17"/>
      <c r="G3550" s="18"/>
      <c r="H3550" s="19"/>
      <c r="I3550" s="20"/>
      <c r="J3550" s="20"/>
      <c r="K3550" s="19"/>
      <c r="L3550" s="19"/>
      <c r="M3550" s="19"/>
      <c r="N3550" s="19"/>
      <c r="O3550" s="19"/>
      <c r="P3550" s="19"/>
      <c r="Q3550" s="19"/>
      <c r="R3550" s="19"/>
      <c r="S3550" s="19"/>
      <c r="T3550" s="19"/>
      <c r="U3550" s="21"/>
    </row>
    <row r="3551" spans="1:21" ht="16" hidden="1" thickBot="1" x14ac:dyDescent="0.25">
      <c r="A3551" s="14"/>
      <c r="B3551" s="15"/>
      <c r="C3551" s="16"/>
      <c r="D3551" s="16"/>
      <c r="E3551" s="17"/>
      <c r="F3551" s="17"/>
      <c r="G3551" s="18"/>
      <c r="H3551" s="19"/>
      <c r="I3551" s="20"/>
      <c r="J3551" s="20"/>
      <c r="K3551" s="19"/>
      <c r="L3551" s="19"/>
      <c r="M3551" s="19"/>
      <c r="N3551" s="19"/>
      <c r="O3551" s="19"/>
      <c r="P3551" s="19"/>
      <c r="Q3551" s="19"/>
      <c r="R3551" s="19"/>
      <c r="S3551" s="19"/>
      <c r="T3551" s="19"/>
      <c r="U3551" s="21"/>
    </row>
    <row r="3552" spans="1:21" ht="16" hidden="1" thickBot="1" x14ac:dyDescent="0.25">
      <c r="A3552" s="14"/>
      <c r="B3552" s="15"/>
      <c r="C3552" s="16"/>
      <c r="D3552" s="16"/>
      <c r="E3552" s="17"/>
      <c r="F3552" s="17"/>
      <c r="G3552" s="18"/>
      <c r="H3552" s="19"/>
      <c r="I3552" s="20"/>
      <c r="J3552" s="20"/>
      <c r="K3552" s="19"/>
      <c r="L3552" s="19"/>
      <c r="M3552" s="19"/>
      <c r="N3552" s="19"/>
      <c r="O3552" s="19"/>
      <c r="P3552" s="19"/>
      <c r="Q3552" s="19"/>
      <c r="R3552" s="19"/>
      <c r="S3552" s="19"/>
      <c r="T3552" s="19"/>
      <c r="U3552" s="21"/>
    </row>
    <row r="3553" spans="1:21" ht="16" hidden="1" thickBot="1" x14ac:dyDescent="0.25">
      <c r="A3553" s="14"/>
      <c r="B3553" s="15"/>
      <c r="C3553" s="16"/>
      <c r="D3553" s="16"/>
      <c r="E3553" s="17"/>
      <c r="F3553" s="17"/>
      <c r="G3553" s="18"/>
      <c r="H3553" s="19"/>
      <c r="I3553" s="20"/>
      <c r="J3553" s="20"/>
      <c r="K3553" s="19"/>
      <c r="L3553" s="19"/>
      <c r="M3553" s="19"/>
      <c r="N3553" s="19"/>
      <c r="O3553" s="19"/>
      <c r="P3553" s="19"/>
      <c r="Q3553" s="19"/>
      <c r="R3553" s="19"/>
      <c r="S3553" s="19"/>
      <c r="T3553" s="19"/>
      <c r="U3553" s="21"/>
    </row>
    <row r="3554" spans="1:21" ht="16" hidden="1" thickBot="1" x14ac:dyDescent="0.25">
      <c r="A3554" s="14">
        <v>2019</v>
      </c>
      <c r="B3554" s="15" t="s">
        <v>66</v>
      </c>
      <c r="C3554" s="16" t="s">
        <v>22</v>
      </c>
      <c r="D3554" s="16" t="str">
        <f>A3554&amp;"_"&amp;B3554&amp;"_"&amp;C3554</f>
        <v>2019_2019 Sample Plot # 04_Avi</v>
      </c>
      <c r="E3554" s="17">
        <v>2.7</v>
      </c>
      <c r="F3554" s="17">
        <f t="shared" si="4268"/>
        <v>1</v>
      </c>
      <c r="G3554" s="18">
        <v>100</v>
      </c>
      <c r="H3554" s="19">
        <f t="shared" si="4269"/>
        <v>1.8459579885423298</v>
      </c>
      <c r="I3554" s="20">
        <f t="shared" si="4270"/>
        <v>184.59579885423298</v>
      </c>
      <c r="J3554" s="20">
        <v>580</v>
      </c>
      <c r="K3554" s="19">
        <f>2.14*(LOG(H3554,10))+0.2</f>
        <v>0.76971467951822325</v>
      </c>
      <c r="L3554" s="19">
        <f t="shared" ref="L3554" si="4278">10^K3554</f>
        <v>5.8845692702806369</v>
      </c>
      <c r="M3554" s="19">
        <f t="shared" si="4254"/>
        <v>0.23538277081122547</v>
      </c>
      <c r="N3554" s="19">
        <f t="shared" ref="N3554" si="4279">0.923*L3554</f>
        <v>5.431457436469028</v>
      </c>
      <c r="O3554" s="19">
        <f t="shared" si="4273"/>
        <v>0.21725829745876113</v>
      </c>
      <c r="P3554" s="19">
        <f t="shared" si="4274"/>
        <v>0.45264106826998662</v>
      </c>
      <c r="Q3554" s="19">
        <f t="shared" si="4256"/>
        <v>2.8245932497347055</v>
      </c>
      <c r="R3554" s="19">
        <f t="shared" si="4275"/>
        <v>2.1182684002229211</v>
      </c>
      <c r="S3554" s="19">
        <f t="shared" si="4276"/>
        <v>4.9428616499576261</v>
      </c>
      <c r="T3554" s="19">
        <f t="shared" si="4277"/>
        <v>0.19771446599830506</v>
      </c>
      <c r="U3554" s="21">
        <f t="shared" si="4257"/>
        <v>11.316026706749664</v>
      </c>
    </row>
    <row r="3555" spans="1:21" ht="16" hidden="1" thickBot="1" x14ac:dyDescent="0.25">
      <c r="A3555" s="14"/>
      <c r="B3555" s="15"/>
      <c r="C3555" s="16"/>
      <c r="D3555" s="16"/>
      <c r="E3555" s="17"/>
      <c r="F3555" s="17"/>
      <c r="G3555" s="18"/>
      <c r="H3555" s="19"/>
      <c r="I3555" s="20"/>
      <c r="J3555" s="20"/>
      <c r="K3555" s="19"/>
      <c r="L3555" s="19"/>
      <c r="M3555" s="19"/>
      <c r="N3555" s="19"/>
      <c r="O3555" s="19"/>
      <c r="P3555" s="19"/>
      <c r="Q3555" s="19"/>
      <c r="R3555" s="19"/>
      <c r="S3555" s="19"/>
      <c r="T3555" s="19"/>
      <c r="U3555" s="21"/>
    </row>
    <row r="3556" spans="1:21" ht="16" hidden="1" thickBot="1" x14ac:dyDescent="0.25">
      <c r="A3556" s="14">
        <v>2019</v>
      </c>
      <c r="B3556" s="15" t="s">
        <v>66</v>
      </c>
      <c r="C3556" s="16" t="s">
        <v>22</v>
      </c>
      <c r="D3556" s="16" t="str">
        <f>A3556&amp;"_"&amp;B3556&amp;"_"&amp;C3556</f>
        <v>2019_2019 Sample Plot # 04_Avi</v>
      </c>
      <c r="E3556" s="17">
        <v>2.8</v>
      </c>
      <c r="F3556" s="17">
        <f t="shared" si="4268"/>
        <v>1.4</v>
      </c>
      <c r="G3556" s="18">
        <v>140</v>
      </c>
      <c r="H3556" s="19">
        <f t="shared" si="4269"/>
        <v>2.7689369828134947</v>
      </c>
      <c r="I3556" s="20">
        <f t="shared" si="4270"/>
        <v>276.89369828134949</v>
      </c>
      <c r="J3556" s="20">
        <v>870</v>
      </c>
      <c r="K3556" s="19">
        <f t="shared" ref="K3556:K3557" si="4280">2.14*(LOG(H3556,10))+0.2</f>
        <v>1.146549973897381</v>
      </c>
      <c r="L3556" s="19">
        <f t="shared" ref="L3556:L3557" si="4281">10^K3556</f>
        <v>14.0136082906377</v>
      </c>
      <c r="M3556" s="19">
        <f t="shared" ref="M3556:M3557" si="4282">L3556*40/1000</f>
        <v>0.56054433162550799</v>
      </c>
      <c r="N3556" s="19">
        <f t="shared" ref="N3556:N3557" si="4283">0.923*L3556</f>
        <v>12.934560452258598</v>
      </c>
      <c r="O3556" s="19">
        <f t="shared" ref="O3556:O3557" si="4284">N3556*40/1000</f>
        <v>0.51738241809034391</v>
      </c>
      <c r="P3556" s="19">
        <f t="shared" ref="P3556:P3557" si="4285">M3556+O3556</f>
        <v>1.0779267497158518</v>
      </c>
      <c r="Q3556" s="19">
        <f t="shared" ref="Q3556:Q3557" si="4286">L3556*0.48</f>
        <v>6.7265319795060963</v>
      </c>
      <c r="R3556" s="19">
        <f t="shared" ref="R3556:R3557" si="4287">N3556*0.39</f>
        <v>5.0444785763808531</v>
      </c>
      <c r="S3556" s="19">
        <f t="shared" ref="S3556:S3557" si="4288">R3556+Q3556</f>
        <v>11.771010555886949</v>
      </c>
      <c r="T3556" s="19">
        <f t="shared" ref="T3556:T3557" si="4289">S3556*40/1000</f>
        <v>0.47084042223547795</v>
      </c>
      <c r="U3556" s="21">
        <f t="shared" ref="U3556:U3557" si="4290">(L3556+N3556)</f>
        <v>26.9481687428963</v>
      </c>
    </row>
    <row r="3557" spans="1:21" ht="16" hidden="1" thickBot="1" x14ac:dyDescent="0.25">
      <c r="A3557" s="14">
        <v>2019</v>
      </c>
      <c r="B3557" s="15" t="s">
        <v>66</v>
      </c>
      <c r="C3557" s="16" t="s">
        <v>22</v>
      </c>
      <c r="D3557" s="16" t="str">
        <f>A3557&amp;"_"&amp;B3557&amp;"_"&amp;C3557</f>
        <v>2019_2019 Sample Plot # 04_Avi</v>
      </c>
      <c r="E3557" s="17">
        <v>1.8</v>
      </c>
      <c r="F3557" s="17">
        <f t="shared" si="4268"/>
        <v>1.4</v>
      </c>
      <c r="G3557" s="18">
        <v>140</v>
      </c>
      <c r="H3557" s="19">
        <f t="shared" si="4269"/>
        <v>1.0025461489497136</v>
      </c>
      <c r="I3557" s="20">
        <f t="shared" si="4270"/>
        <v>100.25461489497135</v>
      </c>
      <c r="J3557" s="20">
        <v>315</v>
      </c>
      <c r="K3557" s="19">
        <f t="shared" si="4280"/>
        <v>0.20236335840328246</v>
      </c>
      <c r="L3557" s="19">
        <f t="shared" si="4281"/>
        <v>1.5935414276381847</v>
      </c>
      <c r="M3557" s="19">
        <f t="shared" si="4282"/>
        <v>6.3741657105527386E-2</v>
      </c>
      <c r="N3557" s="19">
        <f t="shared" si="4283"/>
        <v>1.4708387377100445</v>
      </c>
      <c r="O3557" s="19">
        <f t="shared" si="4284"/>
        <v>5.8833549508401778E-2</v>
      </c>
      <c r="P3557" s="19">
        <f t="shared" si="4285"/>
        <v>0.12257520661392916</v>
      </c>
      <c r="Q3557" s="19">
        <f t="shared" si="4286"/>
        <v>0.76489988526632868</v>
      </c>
      <c r="R3557" s="19">
        <f t="shared" si="4287"/>
        <v>0.57362710770691738</v>
      </c>
      <c r="S3557" s="19">
        <f t="shared" si="4288"/>
        <v>1.3385269929732462</v>
      </c>
      <c r="T3557" s="19">
        <f t="shared" si="4289"/>
        <v>5.3541079718929852E-2</v>
      </c>
      <c r="U3557" s="21">
        <f t="shared" si="4290"/>
        <v>3.0643801653482292</v>
      </c>
    </row>
    <row r="3558" spans="1:21" ht="16" hidden="1" thickBot="1" x14ac:dyDescent="0.25">
      <c r="A3558" s="14"/>
      <c r="B3558" s="15"/>
      <c r="C3558" s="16"/>
      <c r="D3558" s="16"/>
      <c r="E3558" s="17"/>
      <c r="F3558" s="17"/>
      <c r="G3558" s="18"/>
      <c r="H3558" s="19"/>
      <c r="I3558" s="20"/>
      <c r="J3558" s="20"/>
      <c r="K3558" s="19"/>
      <c r="L3558" s="19"/>
      <c r="M3558" s="19"/>
      <c r="N3558" s="19"/>
      <c r="O3558" s="19"/>
      <c r="P3558" s="19"/>
      <c r="Q3558" s="19"/>
      <c r="R3558" s="19"/>
      <c r="S3558" s="19"/>
      <c r="T3558" s="19"/>
      <c r="U3558" s="21"/>
    </row>
    <row r="3559" spans="1:21" ht="16" hidden="1" thickBot="1" x14ac:dyDescent="0.25">
      <c r="A3559" s="14">
        <v>2019</v>
      </c>
      <c r="B3559" s="15" t="s">
        <v>66</v>
      </c>
      <c r="C3559" s="16" t="s">
        <v>22</v>
      </c>
      <c r="D3559" s="16" t="str">
        <f>A3559&amp;"_"&amp;B3559&amp;"_"&amp;C3559</f>
        <v>2019_2019 Sample Plot # 04_Avi</v>
      </c>
      <c r="E3559" s="17">
        <v>2</v>
      </c>
      <c r="F3559" s="17">
        <f t="shared" si="4268"/>
        <v>0.5</v>
      </c>
      <c r="G3559" s="18">
        <v>50</v>
      </c>
      <c r="H3559" s="19">
        <f t="shared" si="4269"/>
        <v>0.89115213239974533</v>
      </c>
      <c r="I3559" s="20">
        <f t="shared" si="4270"/>
        <v>89.115213239974537</v>
      </c>
      <c r="J3559" s="20">
        <v>280</v>
      </c>
      <c r="K3559" s="19">
        <f>2.14*(LOG(H3559,10))+0.2</f>
        <v>9.2896960365886405E-2</v>
      </c>
      <c r="L3559" s="19">
        <f t="shared" ref="L3559" si="4291">10^K3559</f>
        <v>1.2385027075815289</v>
      </c>
      <c r="M3559" s="19">
        <f t="shared" ref="M3559" si="4292">L3559*40/1000</f>
        <v>4.9540108303261159E-2</v>
      </c>
      <c r="N3559" s="19">
        <f t="shared" ref="N3559" si="4293">0.923*L3559</f>
        <v>1.1431379990977513</v>
      </c>
      <c r="O3559" s="19">
        <f t="shared" ref="O3559" si="4294">N3559*40/1000</f>
        <v>4.5725519963910055E-2</v>
      </c>
      <c r="P3559" s="19">
        <f t="shared" ref="P3559" si="4295">M3559+O3559</f>
        <v>9.5265628267171221E-2</v>
      </c>
      <c r="Q3559" s="19">
        <f t="shared" ref="Q3559" si="4296">L3559*0.48</f>
        <v>0.59448129963913388</v>
      </c>
      <c r="R3559" s="19">
        <f t="shared" ref="R3559" si="4297">N3559*0.39</f>
        <v>0.44582381964812301</v>
      </c>
      <c r="S3559" s="19">
        <f t="shared" ref="S3559" si="4298">R3559+Q3559</f>
        <v>1.040305119287257</v>
      </c>
      <c r="T3559" s="19">
        <f t="shared" ref="T3559" si="4299">S3559*40/1000</f>
        <v>4.1612204771490281E-2</v>
      </c>
      <c r="U3559" s="21">
        <f t="shared" ref="U3559" si="4300">(L3559+N3559)</f>
        <v>2.3816407066792804</v>
      </c>
    </row>
    <row r="3560" spans="1:21" ht="16" hidden="1" thickBot="1" x14ac:dyDescent="0.25">
      <c r="A3560" s="14"/>
      <c r="B3560" s="15"/>
      <c r="C3560" s="16"/>
      <c r="D3560" s="16"/>
      <c r="E3560" s="17"/>
      <c r="F3560" s="17"/>
      <c r="G3560" s="18"/>
      <c r="H3560" s="19"/>
      <c r="I3560" s="20"/>
      <c r="J3560" s="20"/>
      <c r="K3560" s="19"/>
      <c r="L3560" s="19"/>
      <c r="M3560" s="19"/>
      <c r="N3560" s="19"/>
      <c r="O3560" s="19"/>
      <c r="P3560" s="19"/>
      <c r="Q3560" s="19"/>
      <c r="R3560" s="19"/>
      <c r="S3560" s="19"/>
      <c r="T3560" s="19"/>
      <c r="U3560" s="21"/>
    </row>
    <row r="3561" spans="1:21" ht="16" hidden="1" thickBot="1" x14ac:dyDescent="0.25">
      <c r="A3561" s="14">
        <v>2019</v>
      </c>
      <c r="B3561" s="15" t="s">
        <v>66</v>
      </c>
      <c r="C3561" s="16" t="s">
        <v>22</v>
      </c>
      <c r="D3561" s="16" t="str">
        <f>A3561&amp;"_"&amp;B3561&amp;"_"&amp;C3561</f>
        <v>2019_2019 Sample Plot # 04_Avi</v>
      </c>
      <c r="E3561" s="17">
        <v>2.5</v>
      </c>
      <c r="F3561" s="17">
        <f t="shared" si="4268"/>
        <v>1.1200000000000001</v>
      </c>
      <c r="G3561" s="18">
        <v>112</v>
      </c>
      <c r="H3561" s="19">
        <f t="shared" si="4269"/>
        <v>0.668364099299809</v>
      </c>
      <c r="I3561" s="20">
        <f t="shared" si="4270"/>
        <v>66.836409929980903</v>
      </c>
      <c r="J3561" s="20">
        <v>210</v>
      </c>
      <c r="K3561" s="19">
        <f t="shared" ref="K3561:K3563" si="4301">2.14*(LOG(H3561,10))+0.2</f>
        <v>-0.17447193597587546</v>
      </c>
      <c r="L3561" s="19">
        <f t="shared" ref="L3561:L3563" si="4302">10^K3561</f>
        <v>0.66915705944654136</v>
      </c>
      <c r="M3561" s="19">
        <f t="shared" ref="M3561:M3563" si="4303">L3561*40/1000</f>
        <v>2.6766282377861654E-2</v>
      </c>
      <c r="N3561" s="19">
        <f t="shared" ref="N3561:N3563" si="4304">0.923*L3561</f>
        <v>0.6176319658691577</v>
      </c>
      <c r="O3561" s="19">
        <f t="shared" ref="O3561:O3563" si="4305">N3561*40/1000</f>
        <v>2.470527863476631E-2</v>
      </c>
      <c r="P3561" s="19">
        <f t="shared" ref="P3561:P3569" si="4306">M3561+O3561</f>
        <v>5.1471561012627967E-2</v>
      </c>
      <c r="Q3561" s="19">
        <f t="shared" ref="Q3561:Q3563" si="4307">L3561*0.48</f>
        <v>0.32119538853433982</v>
      </c>
      <c r="R3561" s="19">
        <f t="shared" ref="R3561:R3569" si="4308">N3561*0.39</f>
        <v>0.2408764666889715</v>
      </c>
      <c r="S3561" s="19">
        <f t="shared" ref="S3561:S3569" si="4309">R3561+Q3561</f>
        <v>0.56207185522331127</v>
      </c>
      <c r="T3561" s="19">
        <f t="shared" ref="T3561:T3563" si="4310">S3561*40/1000</f>
        <v>2.2482874208932451E-2</v>
      </c>
      <c r="U3561" s="21">
        <f t="shared" ref="U3561:U3563" si="4311">(L3561+N3561)</f>
        <v>1.2867890253156991</v>
      </c>
    </row>
    <row r="3562" spans="1:21" ht="16" hidden="1" thickBot="1" x14ac:dyDescent="0.25">
      <c r="A3562" s="14">
        <v>2019</v>
      </c>
      <c r="B3562" s="15" t="s">
        <v>66</v>
      </c>
      <c r="C3562" s="16" t="s">
        <v>22</v>
      </c>
      <c r="D3562" s="16" t="str">
        <f>A3562&amp;"_"&amp;B3562&amp;"_"&amp;C3562</f>
        <v>2019_2019 Sample Plot # 04_Avi</v>
      </c>
      <c r="E3562" s="17">
        <v>3.1</v>
      </c>
      <c r="F3562" s="17">
        <f t="shared" si="4268"/>
        <v>0.9</v>
      </c>
      <c r="G3562" s="18">
        <v>90</v>
      </c>
      <c r="H3562" s="19">
        <f t="shared" si="4269"/>
        <v>0.57288351368555057</v>
      </c>
      <c r="I3562" s="20">
        <f t="shared" si="4270"/>
        <v>57.288351368555062</v>
      </c>
      <c r="J3562" s="20">
        <v>180</v>
      </c>
      <c r="K3562" s="19">
        <f t="shared" si="4301"/>
        <v>-0.31773806578538771</v>
      </c>
      <c r="L3562" s="19">
        <f t="shared" si="4302"/>
        <v>0.48112944254787254</v>
      </c>
      <c r="M3562" s="19">
        <f t="shared" si="4303"/>
        <v>1.92451777019149E-2</v>
      </c>
      <c r="N3562" s="19">
        <f t="shared" si="4304"/>
        <v>0.44408247547168639</v>
      </c>
      <c r="O3562" s="19">
        <f t="shared" si="4305"/>
        <v>1.7763299018867456E-2</v>
      </c>
      <c r="P3562" s="19">
        <f t="shared" si="4306"/>
        <v>3.7008476720782356E-2</v>
      </c>
      <c r="Q3562" s="19">
        <f t="shared" si="4307"/>
        <v>0.23094213242297881</v>
      </c>
      <c r="R3562" s="19">
        <f t="shared" si="4308"/>
        <v>0.17319216543395768</v>
      </c>
      <c r="S3562" s="19">
        <f t="shared" si="4309"/>
        <v>0.4041342978569365</v>
      </c>
      <c r="T3562" s="19">
        <f t="shared" si="4310"/>
        <v>1.6165371914277461E-2</v>
      </c>
      <c r="U3562" s="21">
        <f t="shared" si="4311"/>
        <v>0.92521191801955893</v>
      </c>
    </row>
    <row r="3563" spans="1:21" ht="16" hidden="1" thickBot="1" x14ac:dyDescent="0.25">
      <c r="A3563" s="14">
        <v>2019</v>
      </c>
      <c r="B3563" s="15" t="s">
        <v>66</v>
      </c>
      <c r="C3563" s="16" t="s">
        <v>22</v>
      </c>
      <c r="D3563" s="16" t="str">
        <f>A3563&amp;"_"&amp;B3563&amp;"_"&amp;C3563</f>
        <v>2019_2019 Sample Plot # 04_Avi</v>
      </c>
      <c r="E3563" s="17">
        <v>1.7</v>
      </c>
      <c r="F3563" s="17">
        <f t="shared" si="4268"/>
        <v>0.85</v>
      </c>
      <c r="G3563" s="18">
        <v>85</v>
      </c>
      <c r="H3563" s="19">
        <f t="shared" si="4269"/>
        <v>0.52196053469127945</v>
      </c>
      <c r="I3563" s="20">
        <f t="shared" si="4270"/>
        <v>52.196053469127946</v>
      </c>
      <c r="J3563" s="20">
        <v>164</v>
      </c>
      <c r="K3563" s="19">
        <f t="shared" si="4301"/>
        <v>-0.40425539188438914</v>
      </c>
      <c r="L3563" s="19">
        <f t="shared" si="4302"/>
        <v>0.3942254050959727</v>
      </c>
      <c r="M3563" s="19">
        <f t="shared" si="4303"/>
        <v>1.5769016203838908E-2</v>
      </c>
      <c r="N3563" s="19">
        <f t="shared" si="4304"/>
        <v>0.36387004890358282</v>
      </c>
      <c r="O3563" s="19">
        <f t="shared" si="4305"/>
        <v>1.4554801956143313E-2</v>
      </c>
      <c r="P3563" s="19">
        <f t="shared" si="4306"/>
        <v>3.0323818159982221E-2</v>
      </c>
      <c r="Q3563" s="19">
        <f t="shared" si="4307"/>
        <v>0.18922819444606689</v>
      </c>
      <c r="R3563" s="19">
        <f t="shared" si="4308"/>
        <v>0.14190931907239732</v>
      </c>
      <c r="S3563" s="19">
        <f t="shared" si="4309"/>
        <v>0.33113751351846421</v>
      </c>
      <c r="T3563" s="19">
        <f t="shared" si="4310"/>
        <v>1.3245500540738569E-2</v>
      </c>
      <c r="U3563" s="21">
        <f t="shared" si="4311"/>
        <v>0.75809545399955547</v>
      </c>
    </row>
    <row r="3564" spans="1:21" ht="16" hidden="1" thickBot="1" x14ac:dyDescent="0.25">
      <c r="A3564" s="14"/>
      <c r="B3564" s="15"/>
      <c r="C3564" s="16"/>
      <c r="D3564" s="16"/>
      <c r="E3564" s="17"/>
      <c r="F3564" s="17"/>
      <c r="G3564" s="18"/>
      <c r="H3564" s="19"/>
      <c r="I3564" s="20"/>
      <c r="J3564" s="20"/>
      <c r="K3564" s="19"/>
      <c r="L3564" s="19"/>
      <c r="M3564" s="19"/>
      <c r="N3564" s="19"/>
      <c r="O3564" s="19"/>
      <c r="P3564" s="19"/>
      <c r="Q3564" s="19"/>
      <c r="R3564" s="19"/>
      <c r="S3564" s="19"/>
      <c r="T3564" s="19"/>
      <c r="U3564" s="21"/>
    </row>
    <row r="3565" spans="1:21" ht="16" hidden="1" thickBot="1" x14ac:dyDescent="0.25">
      <c r="A3565" s="14"/>
      <c r="B3565" s="15"/>
      <c r="C3565" s="16"/>
      <c r="D3565" s="16"/>
      <c r="E3565" s="17"/>
      <c r="F3565" s="17"/>
      <c r="G3565" s="18"/>
      <c r="H3565" s="19"/>
      <c r="I3565" s="20"/>
      <c r="J3565" s="20"/>
      <c r="K3565" s="19"/>
      <c r="L3565" s="19"/>
      <c r="M3565" s="19"/>
      <c r="N3565" s="19"/>
      <c r="O3565" s="19"/>
      <c r="P3565" s="19"/>
      <c r="Q3565" s="19"/>
      <c r="R3565" s="19"/>
      <c r="S3565" s="19"/>
      <c r="T3565" s="19"/>
      <c r="U3565" s="21"/>
    </row>
    <row r="3566" spans="1:21" ht="16" hidden="1" thickBot="1" x14ac:dyDescent="0.25">
      <c r="A3566" s="14"/>
      <c r="B3566" s="15"/>
      <c r="C3566" s="16"/>
      <c r="D3566" s="16"/>
      <c r="E3566" s="17"/>
      <c r="F3566" s="17"/>
      <c r="G3566" s="18"/>
      <c r="H3566" s="19"/>
      <c r="I3566" s="20"/>
      <c r="J3566" s="20"/>
      <c r="K3566" s="19"/>
      <c r="L3566" s="19"/>
      <c r="M3566" s="19"/>
      <c r="N3566" s="19"/>
      <c r="O3566" s="19"/>
      <c r="P3566" s="19"/>
      <c r="Q3566" s="19"/>
      <c r="R3566" s="19"/>
      <c r="S3566" s="19"/>
      <c r="T3566" s="19"/>
      <c r="U3566" s="21"/>
    </row>
    <row r="3567" spans="1:21" ht="16" hidden="1" thickBot="1" x14ac:dyDescent="0.25">
      <c r="A3567" s="14"/>
      <c r="B3567" s="15"/>
      <c r="C3567" s="16"/>
      <c r="D3567" s="16"/>
      <c r="E3567" s="17"/>
      <c r="F3567" s="17"/>
      <c r="G3567" s="18"/>
      <c r="H3567" s="19"/>
      <c r="I3567" s="20"/>
      <c r="J3567" s="20"/>
      <c r="K3567" s="19"/>
      <c r="L3567" s="19"/>
      <c r="M3567" s="19"/>
      <c r="N3567" s="19"/>
      <c r="O3567" s="19"/>
      <c r="P3567" s="19"/>
      <c r="Q3567" s="19"/>
      <c r="R3567" s="19"/>
      <c r="S3567" s="19"/>
      <c r="T3567" s="19"/>
      <c r="U3567" s="21"/>
    </row>
    <row r="3568" spans="1:21" ht="16" hidden="1" thickBot="1" x14ac:dyDescent="0.25">
      <c r="A3568" s="14">
        <v>2019</v>
      </c>
      <c r="B3568" s="15" t="s">
        <v>66</v>
      </c>
      <c r="C3568" s="16" t="s">
        <v>22</v>
      </c>
      <c r="D3568" s="16" t="str">
        <f>A3568&amp;"_"&amp;B3568&amp;"_"&amp;C3568</f>
        <v>2019_2019 Sample Plot # 04_Avi</v>
      </c>
      <c r="E3568" s="17">
        <v>2.1</v>
      </c>
      <c r="F3568" s="17">
        <f t="shared" si="4268"/>
        <v>1</v>
      </c>
      <c r="G3568" s="18">
        <v>100</v>
      </c>
      <c r="H3568" s="19">
        <f t="shared" si="4269"/>
        <v>1.5276893698281351</v>
      </c>
      <c r="I3568" s="20">
        <f t="shared" si="4270"/>
        <v>152.7689369828135</v>
      </c>
      <c r="J3568" s="20">
        <v>480</v>
      </c>
      <c r="K3568" s="19">
        <f t="shared" ref="K3568:K3569" si="4312">2.14*(LOG(H3568,10))+0.2</f>
        <v>0.59383502127729404</v>
      </c>
      <c r="L3568" s="19">
        <f t="shared" ref="L3568:L3569" si="4313">10^K3568</f>
        <v>3.9249580673158659</v>
      </c>
      <c r="M3568" s="19">
        <f t="shared" ref="M3568:M3602" si="4314">L3568*40/1000</f>
        <v>0.15699832269263464</v>
      </c>
      <c r="N3568" s="19">
        <f t="shared" ref="N3568:N3569" si="4315">0.923*L3568</f>
        <v>3.6227362961325444</v>
      </c>
      <c r="O3568" s="19">
        <f t="shared" si="4273"/>
        <v>0.1449094518453018</v>
      </c>
      <c r="P3568" s="19">
        <f t="shared" si="4306"/>
        <v>0.30190777453793644</v>
      </c>
      <c r="Q3568" s="19">
        <f t="shared" ref="Q3568:Q3602" si="4316">L3568*0.48</f>
        <v>1.8839798723116157</v>
      </c>
      <c r="R3568" s="19">
        <f t="shared" si="4308"/>
        <v>1.4128671554916923</v>
      </c>
      <c r="S3568" s="19">
        <f t="shared" si="4309"/>
        <v>3.2968470278033077</v>
      </c>
      <c r="T3568" s="19">
        <f t="shared" si="4277"/>
        <v>0.13187388111213233</v>
      </c>
      <c r="U3568" s="21">
        <f t="shared" ref="U3568:U3602" si="4317">(L3568+N3568)</f>
        <v>7.5476943634484108</v>
      </c>
    </row>
    <row r="3569" spans="1:21" ht="16" hidden="1" thickBot="1" x14ac:dyDescent="0.25">
      <c r="A3569" s="14">
        <v>2019</v>
      </c>
      <c r="B3569" s="15" t="s">
        <v>66</v>
      </c>
      <c r="C3569" s="16" t="s">
        <v>22</v>
      </c>
      <c r="D3569" s="16" t="str">
        <f>A3569&amp;"_"&amp;B3569&amp;"_"&amp;C3569</f>
        <v>2019_2019 Sample Plot # 04_Avi</v>
      </c>
      <c r="E3569" s="17">
        <v>2</v>
      </c>
      <c r="F3569" s="17">
        <f t="shared" si="4268"/>
        <v>1</v>
      </c>
      <c r="G3569" s="18">
        <v>100</v>
      </c>
      <c r="H3569" s="19">
        <f t="shared" si="4269"/>
        <v>1.3685550604710377</v>
      </c>
      <c r="I3569" s="20">
        <f t="shared" si="4270"/>
        <v>136.85550604710377</v>
      </c>
      <c r="J3569" s="20">
        <v>430</v>
      </c>
      <c r="K3569" s="19">
        <f t="shared" si="4312"/>
        <v>0.49160126823385264</v>
      </c>
      <c r="L3569" s="19">
        <f t="shared" si="4313"/>
        <v>3.1017105571303882</v>
      </c>
      <c r="M3569" s="19">
        <f t="shared" si="4314"/>
        <v>0.12406842228521553</v>
      </c>
      <c r="N3569" s="19">
        <f t="shared" si="4315"/>
        <v>2.8628788442313486</v>
      </c>
      <c r="O3569" s="19">
        <f t="shared" si="4273"/>
        <v>0.11451515376925395</v>
      </c>
      <c r="P3569" s="19">
        <f t="shared" si="4306"/>
        <v>0.23858357605446948</v>
      </c>
      <c r="Q3569" s="19">
        <f t="shared" si="4316"/>
        <v>1.4888210674225864</v>
      </c>
      <c r="R3569" s="19">
        <f t="shared" si="4308"/>
        <v>1.1165227492502261</v>
      </c>
      <c r="S3569" s="19">
        <f t="shared" si="4309"/>
        <v>2.6053438166728125</v>
      </c>
      <c r="T3569" s="19">
        <f t="shared" si="4277"/>
        <v>0.1042137526669125</v>
      </c>
      <c r="U3569" s="21">
        <f t="shared" si="4317"/>
        <v>5.9645894013617369</v>
      </c>
    </row>
    <row r="3570" spans="1:21" ht="16" hidden="1" thickBot="1" x14ac:dyDescent="0.25">
      <c r="A3570" s="14"/>
      <c r="B3570" s="15"/>
      <c r="C3570" s="16"/>
      <c r="D3570" s="16"/>
      <c r="E3570" s="17"/>
      <c r="F3570" s="17"/>
      <c r="G3570" s="18"/>
      <c r="H3570" s="19"/>
      <c r="I3570" s="20"/>
      <c r="J3570" s="20"/>
      <c r="K3570" s="19"/>
      <c r="L3570" s="19"/>
      <c r="M3570" s="19"/>
      <c r="N3570" s="19"/>
      <c r="O3570" s="19"/>
      <c r="P3570" s="19"/>
      <c r="Q3570" s="19"/>
      <c r="R3570" s="19"/>
      <c r="S3570" s="19"/>
      <c r="T3570" s="19"/>
      <c r="U3570" s="21"/>
    </row>
    <row r="3571" spans="1:21" ht="16" hidden="1" thickBot="1" x14ac:dyDescent="0.25">
      <c r="A3571" s="14"/>
      <c r="B3571" s="15"/>
      <c r="C3571" s="16"/>
      <c r="D3571" s="16"/>
      <c r="E3571" s="17"/>
      <c r="F3571" s="17"/>
      <c r="G3571" s="18"/>
      <c r="H3571" s="19"/>
      <c r="I3571" s="20"/>
      <c r="J3571" s="20"/>
      <c r="K3571" s="19"/>
      <c r="L3571" s="19"/>
      <c r="M3571" s="19"/>
      <c r="N3571" s="19"/>
      <c r="O3571" s="19"/>
      <c r="P3571" s="19"/>
      <c r="Q3571" s="19"/>
      <c r="R3571" s="19"/>
      <c r="S3571" s="19"/>
      <c r="T3571" s="19"/>
      <c r="U3571" s="21"/>
    </row>
    <row r="3572" spans="1:21" ht="16" hidden="1" thickBot="1" x14ac:dyDescent="0.25">
      <c r="A3572" s="14">
        <v>2019</v>
      </c>
      <c r="B3572" s="15" t="s">
        <v>66</v>
      </c>
      <c r="C3572" s="16" t="s">
        <v>22</v>
      </c>
      <c r="D3572" s="16" t="str">
        <f t="shared" ref="D3572:D3578" si="4318">A3572&amp;"_"&amp;B3572&amp;"_"&amp;C3572</f>
        <v>2019_2019 Sample Plot # 04_Avi</v>
      </c>
      <c r="E3572" s="17">
        <v>1.6</v>
      </c>
      <c r="F3572" s="17">
        <f t="shared" si="4268"/>
        <v>1</v>
      </c>
      <c r="G3572" s="18">
        <v>100</v>
      </c>
      <c r="H3572" s="19">
        <f t="shared" si="4269"/>
        <v>0.82749840865690638</v>
      </c>
      <c r="I3572" s="20">
        <f t="shared" si="4270"/>
        <v>82.749840865690643</v>
      </c>
      <c r="J3572" s="20">
        <v>260</v>
      </c>
      <c r="K3572" s="19">
        <f t="shared" ref="K3572:K3578" si="4319">2.14*(LOG(H3572,10))+0.2</f>
        <v>2.4021737951087752E-2</v>
      </c>
      <c r="L3572" s="19">
        <f t="shared" ref="L3572:L3578" si="4320">10^K3572</f>
        <v>1.0568704079338389</v>
      </c>
      <c r="M3572" s="19">
        <f t="shared" si="4314"/>
        <v>4.2274816317353553E-2</v>
      </c>
      <c r="N3572" s="19">
        <f t="shared" ref="N3572:N3578" si="4321">0.923*L3572</f>
        <v>0.97549138652293332</v>
      </c>
      <c r="O3572" s="19">
        <f t="shared" si="4273"/>
        <v>3.9019655460917332E-2</v>
      </c>
      <c r="P3572" s="19">
        <f t="shared" si="4274"/>
        <v>8.1294471778270885E-2</v>
      </c>
      <c r="Q3572" s="19">
        <f t="shared" si="4316"/>
        <v>0.50729779580824264</v>
      </c>
      <c r="R3572" s="19">
        <f t="shared" si="4275"/>
        <v>0.38044164074394399</v>
      </c>
      <c r="S3572" s="19">
        <f t="shared" si="4276"/>
        <v>0.88773943655218668</v>
      </c>
      <c r="T3572" s="19">
        <f t="shared" si="4277"/>
        <v>3.5509577462087466E-2</v>
      </c>
      <c r="U3572" s="21">
        <f t="shared" si="4317"/>
        <v>2.0323617944567722</v>
      </c>
    </row>
    <row r="3573" spans="1:21" ht="16" hidden="1" thickBot="1" x14ac:dyDescent="0.25">
      <c r="A3573" s="14">
        <v>2019</v>
      </c>
      <c r="B3573" s="15" t="s">
        <v>66</v>
      </c>
      <c r="C3573" s="16" t="s">
        <v>22</v>
      </c>
      <c r="D3573" s="16" t="str">
        <f t="shared" si="4318"/>
        <v>2019_2019 Sample Plot # 04_Avi</v>
      </c>
      <c r="E3573" s="17">
        <v>1.9</v>
      </c>
      <c r="F3573" s="17">
        <f t="shared" si="4268"/>
        <v>1</v>
      </c>
      <c r="G3573" s="18">
        <v>100</v>
      </c>
      <c r="H3573" s="19">
        <f t="shared" si="4269"/>
        <v>1.4003819223424572</v>
      </c>
      <c r="I3573" s="20">
        <f t="shared" si="4270"/>
        <v>140.03819223424571</v>
      </c>
      <c r="J3573" s="20">
        <v>440</v>
      </c>
      <c r="K3573" s="19">
        <f t="shared" si="4319"/>
        <v>0.51296750097397847</v>
      </c>
      <c r="L3573" s="19">
        <f t="shared" si="4320"/>
        <v>3.2581231897629839</v>
      </c>
      <c r="M3573" s="19">
        <f t="shared" si="4314"/>
        <v>0.13032492759051936</v>
      </c>
      <c r="N3573" s="19">
        <f t="shared" si="4321"/>
        <v>3.0072477041512342</v>
      </c>
      <c r="O3573" s="19">
        <f t="shared" si="4273"/>
        <v>0.12028990816604937</v>
      </c>
      <c r="P3573" s="19">
        <f t="shared" si="4274"/>
        <v>0.25061483575656873</v>
      </c>
      <c r="Q3573" s="19">
        <f t="shared" si="4316"/>
        <v>1.5638991310862322</v>
      </c>
      <c r="R3573" s="19">
        <f t="shared" si="4275"/>
        <v>1.1728266046189815</v>
      </c>
      <c r="S3573" s="19">
        <f t="shared" si="4276"/>
        <v>2.7367257357052139</v>
      </c>
      <c r="T3573" s="19">
        <f t="shared" si="4277"/>
        <v>0.10946902942820856</v>
      </c>
      <c r="U3573" s="21">
        <f t="shared" si="4317"/>
        <v>6.2653708939142181</v>
      </c>
    </row>
    <row r="3574" spans="1:21" ht="16" hidden="1" thickBot="1" x14ac:dyDescent="0.25">
      <c r="A3574" s="14">
        <v>2019</v>
      </c>
      <c r="B3574" s="15" t="s">
        <v>66</v>
      </c>
      <c r="C3574" s="16" t="s">
        <v>22</v>
      </c>
      <c r="D3574" s="16" t="str">
        <f t="shared" si="4318"/>
        <v>2019_2019 Sample Plot # 04_Avi</v>
      </c>
      <c r="E3574" s="17">
        <v>1.8</v>
      </c>
      <c r="F3574" s="17">
        <f t="shared" si="4268"/>
        <v>1</v>
      </c>
      <c r="G3574" s="18">
        <v>100</v>
      </c>
      <c r="H3574" s="19">
        <f t="shared" si="4269"/>
        <v>0.89115213239974533</v>
      </c>
      <c r="I3574" s="20">
        <f t="shared" si="4270"/>
        <v>89.115213239974537</v>
      </c>
      <c r="J3574" s="20">
        <v>280</v>
      </c>
      <c r="K3574" s="19">
        <f t="shared" si="4319"/>
        <v>9.2896960365886405E-2</v>
      </c>
      <c r="L3574" s="19">
        <f t="shared" si="4320"/>
        <v>1.2385027075815289</v>
      </c>
      <c r="M3574" s="19">
        <f t="shared" si="4314"/>
        <v>4.9540108303261159E-2</v>
      </c>
      <c r="N3574" s="19">
        <f t="shared" si="4321"/>
        <v>1.1431379990977513</v>
      </c>
      <c r="O3574" s="19">
        <f t="shared" si="4273"/>
        <v>4.5725519963910055E-2</v>
      </c>
      <c r="P3574" s="19">
        <f t="shared" si="4274"/>
        <v>9.5265628267171221E-2</v>
      </c>
      <c r="Q3574" s="19">
        <f t="shared" si="4316"/>
        <v>0.59448129963913388</v>
      </c>
      <c r="R3574" s="19">
        <f t="shared" si="4275"/>
        <v>0.44582381964812301</v>
      </c>
      <c r="S3574" s="19">
        <f t="shared" si="4276"/>
        <v>1.040305119287257</v>
      </c>
      <c r="T3574" s="19">
        <f t="shared" si="4277"/>
        <v>4.1612204771490281E-2</v>
      </c>
      <c r="U3574" s="21">
        <f t="shared" si="4317"/>
        <v>2.3816407066792804</v>
      </c>
    </row>
    <row r="3575" spans="1:21" ht="16" hidden="1" thickBot="1" x14ac:dyDescent="0.25">
      <c r="A3575" s="14">
        <v>2019</v>
      </c>
      <c r="B3575" s="15" t="s">
        <v>66</v>
      </c>
      <c r="C3575" s="16" t="s">
        <v>22</v>
      </c>
      <c r="D3575" s="16" t="str">
        <f t="shared" si="4318"/>
        <v>2019_2019 Sample Plot # 04_Avi</v>
      </c>
      <c r="E3575" s="17">
        <v>2.2999999999999998</v>
      </c>
      <c r="F3575" s="17">
        <f t="shared" si="4268"/>
        <v>0.8</v>
      </c>
      <c r="G3575" s="18">
        <v>80</v>
      </c>
      <c r="H3575" s="19">
        <f t="shared" si="4269"/>
        <v>1.4003819223424572</v>
      </c>
      <c r="I3575" s="20">
        <f t="shared" si="4270"/>
        <v>140.03819223424571</v>
      </c>
      <c r="J3575" s="20">
        <v>440</v>
      </c>
      <c r="K3575" s="19">
        <f t="shared" si="4319"/>
        <v>0.51296750097397847</v>
      </c>
      <c r="L3575" s="19">
        <f t="shared" si="4320"/>
        <v>3.2581231897629839</v>
      </c>
      <c r="M3575" s="19">
        <f t="shared" si="4314"/>
        <v>0.13032492759051936</v>
      </c>
      <c r="N3575" s="19">
        <f t="shared" si="4321"/>
        <v>3.0072477041512342</v>
      </c>
      <c r="O3575" s="19">
        <f t="shared" si="4273"/>
        <v>0.12028990816604937</v>
      </c>
      <c r="P3575" s="19">
        <f t="shared" si="4274"/>
        <v>0.25061483575656873</v>
      </c>
      <c r="Q3575" s="19">
        <f t="shared" si="4316"/>
        <v>1.5638991310862322</v>
      </c>
      <c r="R3575" s="19">
        <f t="shared" si="4275"/>
        <v>1.1728266046189815</v>
      </c>
      <c r="S3575" s="19">
        <f t="shared" si="4276"/>
        <v>2.7367257357052139</v>
      </c>
      <c r="T3575" s="19">
        <f t="shared" si="4277"/>
        <v>0.10946902942820856</v>
      </c>
      <c r="U3575" s="21">
        <f t="shared" si="4317"/>
        <v>6.2653708939142181</v>
      </c>
    </row>
    <row r="3576" spans="1:21" ht="16" hidden="1" thickBot="1" x14ac:dyDescent="0.25">
      <c r="A3576" s="23">
        <v>2019</v>
      </c>
      <c r="B3576" s="24" t="s">
        <v>66</v>
      </c>
      <c r="C3576" s="25" t="s">
        <v>22</v>
      </c>
      <c r="D3576" s="25" t="str">
        <f t="shared" si="4318"/>
        <v>2019_2019 Sample Plot # 04_Avi</v>
      </c>
      <c r="E3576" s="26">
        <v>1.9</v>
      </c>
      <c r="F3576" s="26">
        <f t="shared" si="4268"/>
        <v>0.5</v>
      </c>
      <c r="G3576" s="27">
        <v>50</v>
      </c>
      <c r="H3576" s="28">
        <f t="shared" si="4269"/>
        <v>0.41374920432845319</v>
      </c>
      <c r="I3576" s="29">
        <f t="shared" si="4270"/>
        <v>41.374920432845322</v>
      </c>
      <c r="J3576" s="29">
        <v>130</v>
      </c>
      <c r="K3576" s="28">
        <f t="shared" si="4319"/>
        <v>-0.62018245276983208</v>
      </c>
      <c r="L3576" s="28">
        <f t="shared" si="4320"/>
        <v>0.23978253497195509</v>
      </c>
      <c r="M3576" s="28">
        <f t="shared" si="4314"/>
        <v>9.591301398878203E-3</v>
      </c>
      <c r="N3576" s="28">
        <f t="shared" si="4321"/>
        <v>0.22131927977911456</v>
      </c>
      <c r="O3576" s="28">
        <f t="shared" si="4273"/>
        <v>8.8527711911645813E-3</v>
      </c>
      <c r="P3576" s="28">
        <f t="shared" si="4274"/>
        <v>1.8444072590042784E-2</v>
      </c>
      <c r="Q3576" s="28">
        <f t="shared" si="4316"/>
        <v>0.11509561678653844</v>
      </c>
      <c r="R3576" s="28">
        <f t="shared" si="4275"/>
        <v>8.6314519113854682E-2</v>
      </c>
      <c r="S3576" s="28">
        <f t="shared" si="4276"/>
        <v>0.20141013590039314</v>
      </c>
      <c r="T3576" s="28">
        <f t="shared" si="4277"/>
        <v>8.0564054360157261E-3</v>
      </c>
      <c r="U3576" s="30">
        <f t="shared" si="4317"/>
        <v>0.46110181475106965</v>
      </c>
    </row>
    <row r="3577" spans="1:21" ht="16" hidden="1" thickBot="1" x14ac:dyDescent="0.25">
      <c r="A3577" s="60">
        <v>2019</v>
      </c>
      <c r="B3577" s="32" t="s">
        <v>67</v>
      </c>
      <c r="C3577" s="33" t="s">
        <v>22</v>
      </c>
      <c r="D3577" s="33" t="str">
        <f t="shared" si="4318"/>
        <v>2019_2019 Sample Plot # 05_Avi</v>
      </c>
      <c r="E3577" s="34">
        <v>1.2</v>
      </c>
      <c r="F3577" s="34">
        <f t="shared" si="4268"/>
        <v>0.65</v>
      </c>
      <c r="G3577" s="35">
        <v>65</v>
      </c>
      <c r="H3577" s="36">
        <f t="shared" si="4269"/>
        <v>0.6</v>
      </c>
      <c r="I3577" s="22">
        <f t="shared" si="4270"/>
        <v>59.999999999999993</v>
      </c>
      <c r="J3577" s="22">
        <v>188.51999999999998</v>
      </c>
      <c r="K3577" s="36">
        <f t="shared" si="4319"/>
        <v>-0.27475632417900264</v>
      </c>
      <c r="L3577" s="36">
        <f t="shared" si="4320"/>
        <v>0.53118239874562168</v>
      </c>
      <c r="M3577" s="36">
        <f t="shared" si="4314"/>
        <v>2.1247295949824867E-2</v>
      </c>
      <c r="N3577" s="36">
        <f t="shared" si="4321"/>
        <v>0.49028135404220885</v>
      </c>
      <c r="O3577" s="36">
        <f t="shared" si="4273"/>
        <v>1.9611254161688355E-2</v>
      </c>
      <c r="P3577" s="36">
        <f t="shared" si="4274"/>
        <v>4.0858550111513223E-2</v>
      </c>
      <c r="Q3577" s="36">
        <f t="shared" si="4316"/>
        <v>0.2549675513978984</v>
      </c>
      <c r="R3577" s="36">
        <f t="shared" si="4275"/>
        <v>0.19120972807646147</v>
      </c>
      <c r="S3577" s="36">
        <f t="shared" si="4276"/>
        <v>0.44617727947435987</v>
      </c>
      <c r="T3577" s="36">
        <f t="shared" si="4277"/>
        <v>1.7847091178974397E-2</v>
      </c>
      <c r="U3577" s="37">
        <f t="shared" si="4317"/>
        <v>1.0214637527878305</v>
      </c>
    </row>
    <row r="3578" spans="1:21" ht="16" hidden="1" thickBot="1" x14ac:dyDescent="0.25">
      <c r="A3578" s="14">
        <v>2019</v>
      </c>
      <c r="B3578" s="15" t="s">
        <v>67</v>
      </c>
      <c r="C3578" s="16" t="s">
        <v>22</v>
      </c>
      <c r="D3578" s="16" t="str">
        <f t="shared" si="4318"/>
        <v>2019_2019 Sample Plot # 05_Avi</v>
      </c>
      <c r="E3578" s="17">
        <v>1.1000000000000001</v>
      </c>
      <c r="F3578" s="17">
        <f t="shared" si="4268"/>
        <v>0.55000000000000004</v>
      </c>
      <c r="G3578" s="18">
        <v>55</v>
      </c>
      <c r="H3578" s="19">
        <f t="shared" si="4269"/>
        <v>0.5</v>
      </c>
      <c r="I3578" s="20">
        <f t="shared" si="4270"/>
        <v>50</v>
      </c>
      <c r="J3578" s="20">
        <v>157.1</v>
      </c>
      <c r="K3578" s="19">
        <f t="shared" si="4319"/>
        <v>-0.44420419072091971</v>
      </c>
      <c r="L3578" s="19">
        <f t="shared" si="4320"/>
        <v>0.35958023282255702</v>
      </c>
      <c r="M3578" s="19">
        <f t="shared" si="4314"/>
        <v>1.4383209312902281E-2</v>
      </c>
      <c r="N3578" s="19">
        <f t="shared" si="4321"/>
        <v>0.33189255489522013</v>
      </c>
      <c r="O3578" s="19">
        <f t="shared" si="4273"/>
        <v>1.3275702195808805E-2</v>
      </c>
      <c r="P3578" s="19">
        <f t="shared" si="4274"/>
        <v>2.7658911508711088E-2</v>
      </c>
      <c r="Q3578" s="19">
        <f t="shared" si="4316"/>
        <v>0.17259851175482738</v>
      </c>
      <c r="R3578" s="19">
        <f t="shared" si="4275"/>
        <v>0.12943809640913587</v>
      </c>
      <c r="S3578" s="19">
        <f t="shared" si="4276"/>
        <v>0.30203660816396327</v>
      </c>
      <c r="T3578" s="19">
        <f t="shared" si="4277"/>
        <v>1.2081464326558532E-2</v>
      </c>
      <c r="U3578" s="21">
        <f t="shared" si="4317"/>
        <v>0.69147278771777709</v>
      </c>
    </row>
    <row r="3579" spans="1:21" ht="16" hidden="1" thickBot="1" x14ac:dyDescent="0.25">
      <c r="A3579" s="14"/>
      <c r="B3579" s="15"/>
      <c r="C3579" s="16"/>
      <c r="D3579" s="16"/>
      <c r="E3579" s="17"/>
      <c r="F3579" s="17"/>
      <c r="G3579" s="18"/>
      <c r="H3579" s="19"/>
      <c r="I3579" s="20"/>
      <c r="J3579" s="20"/>
      <c r="K3579" s="19"/>
      <c r="L3579" s="19"/>
      <c r="M3579" s="19"/>
      <c r="N3579" s="19"/>
      <c r="O3579" s="19"/>
      <c r="P3579" s="19"/>
      <c r="Q3579" s="19"/>
      <c r="R3579" s="19"/>
      <c r="S3579" s="19"/>
      <c r="T3579" s="19"/>
      <c r="U3579" s="21"/>
    </row>
    <row r="3580" spans="1:21" ht="16" hidden="1" thickBot="1" x14ac:dyDescent="0.25">
      <c r="A3580" s="14"/>
      <c r="B3580" s="15"/>
      <c r="C3580" s="16"/>
      <c r="D3580" s="16"/>
      <c r="E3580" s="17"/>
      <c r="F3580" s="17"/>
      <c r="G3580" s="18"/>
      <c r="H3580" s="19"/>
      <c r="I3580" s="20"/>
      <c r="J3580" s="20"/>
      <c r="K3580" s="19"/>
      <c r="L3580" s="19"/>
      <c r="M3580" s="19"/>
      <c r="N3580" s="19"/>
      <c r="O3580" s="19"/>
      <c r="P3580" s="19"/>
      <c r="Q3580" s="19"/>
      <c r="R3580" s="19"/>
      <c r="S3580" s="19"/>
      <c r="T3580" s="19"/>
      <c r="U3580" s="21"/>
    </row>
    <row r="3581" spans="1:21" ht="16" hidden="1" thickBot="1" x14ac:dyDescent="0.25">
      <c r="A3581" s="14"/>
      <c r="B3581" s="15"/>
      <c r="C3581" s="16"/>
      <c r="D3581" s="16"/>
      <c r="E3581" s="17"/>
      <c r="F3581" s="17"/>
      <c r="G3581" s="18"/>
      <c r="H3581" s="19"/>
      <c r="I3581" s="20"/>
      <c r="J3581" s="20"/>
      <c r="K3581" s="19"/>
      <c r="L3581" s="19"/>
      <c r="M3581" s="19"/>
      <c r="N3581" s="19"/>
      <c r="O3581" s="19"/>
      <c r="P3581" s="19"/>
      <c r="Q3581" s="19"/>
      <c r="R3581" s="19"/>
      <c r="S3581" s="19"/>
      <c r="T3581" s="19"/>
      <c r="U3581" s="21"/>
    </row>
    <row r="3582" spans="1:21" ht="16" hidden="1" thickBot="1" x14ac:dyDescent="0.25">
      <c r="A3582" s="14"/>
      <c r="B3582" s="15"/>
      <c r="C3582" s="16"/>
      <c r="D3582" s="16"/>
      <c r="E3582" s="17"/>
      <c r="F3582" s="17"/>
      <c r="G3582" s="18"/>
      <c r="H3582" s="19"/>
      <c r="I3582" s="20"/>
      <c r="J3582" s="20"/>
      <c r="K3582" s="19"/>
      <c r="L3582" s="19"/>
      <c r="M3582" s="19"/>
      <c r="N3582" s="19"/>
      <c r="O3582" s="19"/>
      <c r="P3582" s="19"/>
      <c r="Q3582" s="19"/>
      <c r="R3582" s="19"/>
      <c r="S3582" s="19"/>
      <c r="T3582" s="19"/>
      <c r="U3582" s="21"/>
    </row>
    <row r="3583" spans="1:21" ht="16" hidden="1" thickBot="1" x14ac:dyDescent="0.25">
      <c r="A3583" s="14"/>
      <c r="B3583" s="15"/>
      <c r="C3583" s="16"/>
      <c r="D3583" s="16"/>
      <c r="E3583" s="17"/>
      <c r="F3583" s="17"/>
      <c r="G3583" s="18"/>
      <c r="H3583" s="19"/>
      <c r="I3583" s="20"/>
      <c r="J3583" s="20"/>
      <c r="K3583" s="19"/>
      <c r="L3583" s="19"/>
      <c r="M3583" s="19"/>
      <c r="N3583" s="19"/>
      <c r="O3583" s="19"/>
      <c r="P3583" s="19"/>
      <c r="Q3583" s="19"/>
      <c r="R3583" s="19"/>
      <c r="S3583" s="19"/>
      <c r="T3583" s="19"/>
      <c r="U3583" s="21"/>
    </row>
    <row r="3584" spans="1:21" ht="16" hidden="1" thickBot="1" x14ac:dyDescent="0.25">
      <c r="A3584" s="14">
        <v>2019</v>
      </c>
      <c r="B3584" s="15" t="s">
        <v>67</v>
      </c>
      <c r="C3584" s="16" t="s">
        <v>22</v>
      </c>
      <c r="D3584" s="16" t="str">
        <f>A3584&amp;"_"&amp;B3584&amp;"_"&amp;C3584</f>
        <v>2019_2019 Sample Plot # 05_Avi</v>
      </c>
      <c r="E3584" s="17">
        <v>1.1000000000000001</v>
      </c>
      <c r="F3584" s="17">
        <f t="shared" si="4268"/>
        <v>0.51</v>
      </c>
      <c r="G3584" s="18">
        <v>51</v>
      </c>
      <c r="H3584" s="19">
        <f t="shared" si="4269"/>
        <v>0.33</v>
      </c>
      <c r="I3584" s="20">
        <f t="shared" si="4270"/>
        <v>33</v>
      </c>
      <c r="J3584" s="20">
        <v>103.68599999999999</v>
      </c>
      <c r="K3584" s="19">
        <f t="shared" ref="K3584:K3585" si="4322">2.14*(LOG(H3584,10))+0.2</f>
        <v>-0.83038016866132081</v>
      </c>
      <c r="L3584" s="19">
        <f t="shared" ref="L3584:L3585" si="4323">10^K3584</f>
        <v>0.14778141865700672</v>
      </c>
      <c r="M3584" s="19">
        <f t="shared" si="4314"/>
        <v>5.9112567462802695E-3</v>
      </c>
      <c r="N3584" s="19">
        <f t="shared" ref="N3584:N3585" si="4324">0.923*L3584</f>
        <v>0.1364022494204172</v>
      </c>
      <c r="O3584" s="19">
        <f t="shared" si="4273"/>
        <v>5.4560899768166882E-3</v>
      </c>
      <c r="P3584" s="19">
        <f t="shared" si="4274"/>
        <v>1.1367346723096958E-2</v>
      </c>
      <c r="Q3584" s="19">
        <f t="shared" si="4316"/>
        <v>7.0935080955363231E-2</v>
      </c>
      <c r="R3584" s="19">
        <f t="shared" si="4275"/>
        <v>5.319687727396271E-2</v>
      </c>
      <c r="S3584" s="19">
        <f t="shared" si="4276"/>
        <v>0.12413195822932593</v>
      </c>
      <c r="T3584" s="19">
        <f t="shared" si="4277"/>
        <v>4.965278329173037E-3</v>
      </c>
      <c r="U3584" s="21">
        <f t="shared" si="4317"/>
        <v>0.2841836680774239</v>
      </c>
    </row>
    <row r="3585" spans="1:21" ht="16" hidden="1" thickBot="1" x14ac:dyDescent="0.25">
      <c r="A3585" s="14">
        <v>2019</v>
      </c>
      <c r="B3585" s="15" t="s">
        <v>67</v>
      </c>
      <c r="C3585" s="16" t="s">
        <v>22</v>
      </c>
      <c r="D3585" s="16" t="str">
        <f>A3585&amp;"_"&amp;B3585&amp;"_"&amp;C3585</f>
        <v>2019_2019 Sample Plot # 05_Avi</v>
      </c>
      <c r="E3585" s="17">
        <v>1.2</v>
      </c>
      <c r="F3585" s="17">
        <f t="shared" si="4268"/>
        <v>0.67</v>
      </c>
      <c r="G3585" s="18">
        <v>67</v>
      </c>
      <c r="H3585" s="19">
        <f t="shared" si="4269"/>
        <v>0.8</v>
      </c>
      <c r="I3585" s="20">
        <f t="shared" si="4270"/>
        <v>80</v>
      </c>
      <c r="J3585" s="20">
        <v>251.35999999999999</v>
      </c>
      <c r="K3585" s="19">
        <f t="shared" si="4322"/>
        <v>-7.3874278372406399E-3</v>
      </c>
      <c r="L3585" s="19">
        <f t="shared" si="4323"/>
        <v>0.98313367509001193</v>
      </c>
      <c r="M3585" s="19">
        <f t="shared" si="4314"/>
        <v>3.9325347003600478E-2</v>
      </c>
      <c r="N3585" s="19">
        <f t="shared" si="4324"/>
        <v>0.90743238210808108</v>
      </c>
      <c r="O3585" s="19">
        <f t="shared" si="4273"/>
        <v>3.6297295284323239E-2</v>
      </c>
      <c r="P3585" s="19">
        <f t="shared" si="4274"/>
        <v>7.5622642287923716E-2</v>
      </c>
      <c r="Q3585" s="19">
        <f t="shared" si="4316"/>
        <v>0.47190416404320573</v>
      </c>
      <c r="R3585" s="19">
        <f t="shared" si="4275"/>
        <v>0.35389862902215163</v>
      </c>
      <c r="S3585" s="19">
        <f t="shared" si="4276"/>
        <v>0.82580279306535731</v>
      </c>
      <c r="T3585" s="19">
        <f t="shared" si="4277"/>
        <v>3.3032111722614291E-2</v>
      </c>
      <c r="U3585" s="21">
        <f t="shared" si="4317"/>
        <v>1.8905660571980931</v>
      </c>
    </row>
    <row r="3586" spans="1:21" ht="16" hidden="1" thickBot="1" x14ac:dyDescent="0.25">
      <c r="A3586" s="14"/>
      <c r="B3586" s="15"/>
      <c r="C3586" s="16"/>
      <c r="D3586" s="16"/>
      <c r="E3586" s="17"/>
      <c r="F3586" s="17"/>
      <c r="G3586" s="18"/>
      <c r="H3586" s="19"/>
      <c r="I3586" s="20"/>
      <c r="J3586" s="20"/>
      <c r="K3586" s="19"/>
      <c r="L3586" s="19"/>
      <c r="M3586" s="19"/>
      <c r="N3586" s="19"/>
      <c r="O3586" s="19"/>
      <c r="P3586" s="19"/>
      <c r="Q3586" s="19"/>
      <c r="R3586" s="19"/>
      <c r="S3586" s="19"/>
      <c r="T3586" s="19"/>
      <c r="U3586" s="21"/>
    </row>
    <row r="3587" spans="1:21" ht="16" hidden="1" thickBot="1" x14ac:dyDescent="0.25">
      <c r="A3587" s="14"/>
      <c r="B3587" s="15"/>
      <c r="C3587" s="16"/>
      <c r="D3587" s="16"/>
      <c r="E3587" s="17"/>
      <c r="F3587" s="17"/>
      <c r="G3587" s="18"/>
      <c r="H3587" s="19"/>
      <c r="I3587" s="20"/>
      <c r="J3587" s="20"/>
      <c r="K3587" s="19"/>
      <c r="L3587" s="19"/>
      <c r="M3587" s="19"/>
      <c r="N3587" s="19"/>
      <c r="O3587" s="19"/>
      <c r="P3587" s="19"/>
      <c r="Q3587" s="19"/>
      <c r="R3587" s="19"/>
      <c r="S3587" s="19"/>
      <c r="T3587" s="19"/>
      <c r="U3587" s="21"/>
    </row>
    <row r="3588" spans="1:21" ht="16" hidden="1" thickBot="1" x14ac:dyDescent="0.25">
      <c r="A3588" s="14"/>
      <c r="B3588" s="15"/>
      <c r="C3588" s="16"/>
      <c r="D3588" s="16"/>
      <c r="E3588" s="17"/>
      <c r="F3588" s="17"/>
      <c r="G3588" s="18"/>
      <c r="H3588" s="19"/>
      <c r="I3588" s="20"/>
      <c r="J3588" s="20"/>
      <c r="K3588" s="19"/>
      <c r="L3588" s="19"/>
      <c r="M3588" s="19"/>
      <c r="N3588" s="19"/>
      <c r="O3588" s="19"/>
      <c r="P3588" s="19"/>
      <c r="Q3588" s="19"/>
      <c r="R3588" s="19"/>
      <c r="S3588" s="19"/>
      <c r="T3588" s="19"/>
      <c r="U3588" s="21"/>
    </row>
    <row r="3589" spans="1:21" ht="16" hidden="1" thickBot="1" x14ac:dyDescent="0.25">
      <c r="A3589" s="14"/>
      <c r="B3589" s="15"/>
      <c r="C3589" s="16"/>
      <c r="D3589" s="16"/>
      <c r="E3589" s="17"/>
      <c r="F3589" s="17"/>
      <c r="G3589" s="18"/>
      <c r="H3589" s="19"/>
      <c r="I3589" s="20"/>
      <c r="J3589" s="20"/>
      <c r="K3589" s="19"/>
      <c r="L3589" s="19"/>
      <c r="M3589" s="19"/>
      <c r="N3589" s="19"/>
      <c r="O3589" s="19"/>
      <c r="P3589" s="19"/>
      <c r="Q3589" s="19"/>
      <c r="R3589" s="19"/>
      <c r="S3589" s="19"/>
      <c r="T3589" s="19"/>
      <c r="U3589" s="21"/>
    </row>
    <row r="3590" spans="1:21" ht="16" hidden="1" thickBot="1" x14ac:dyDescent="0.25">
      <c r="A3590" s="14"/>
      <c r="B3590" s="15"/>
      <c r="C3590" s="16"/>
      <c r="D3590" s="16"/>
      <c r="E3590" s="17"/>
      <c r="F3590" s="17"/>
      <c r="G3590" s="18"/>
      <c r="H3590" s="19"/>
      <c r="I3590" s="20"/>
      <c r="J3590" s="20"/>
      <c r="K3590" s="19"/>
      <c r="L3590" s="19"/>
      <c r="M3590" s="19"/>
      <c r="N3590" s="19"/>
      <c r="O3590" s="19"/>
      <c r="P3590" s="19"/>
      <c r="Q3590" s="19"/>
      <c r="R3590" s="19"/>
      <c r="S3590" s="19"/>
      <c r="T3590" s="19"/>
      <c r="U3590" s="21"/>
    </row>
    <row r="3591" spans="1:21" ht="16" hidden="1" thickBot="1" x14ac:dyDescent="0.25">
      <c r="A3591" s="14"/>
      <c r="B3591" s="15"/>
      <c r="C3591" s="16"/>
      <c r="D3591" s="16"/>
      <c r="E3591" s="17"/>
      <c r="F3591" s="17"/>
      <c r="G3591" s="18"/>
      <c r="H3591" s="19"/>
      <c r="I3591" s="20"/>
      <c r="J3591" s="20"/>
      <c r="K3591" s="19"/>
      <c r="L3591" s="19"/>
      <c r="M3591" s="19"/>
      <c r="N3591" s="19"/>
      <c r="O3591" s="19"/>
      <c r="P3591" s="19"/>
      <c r="Q3591" s="19"/>
      <c r="R3591" s="19"/>
      <c r="S3591" s="19"/>
      <c r="T3591" s="19"/>
      <c r="U3591" s="21"/>
    </row>
    <row r="3592" spans="1:21" ht="16" hidden="1" thickBot="1" x14ac:dyDescent="0.25">
      <c r="A3592" s="14">
        <v>2019</v>
      </c>
      <c r="B3592" s="15" t="s">
        <v>67</v>
      </c>
      <c r="C3592" s="16" t="s">
        <v>22</v>
      </c>
      <c r="D3592" s="16" t="str">
        <f>A3592&amp;"_"&amp;B3592&amp;"_"&amp;C3592</f>
        <v>2019_2019 Sample Plot # 05_Avi</v>
      </c>
      <c r="E3592" s="17">
        <v>5.4</v>
      </c>
      <c r="F3592" s="17">
        <f t="shared" si="4268"/>
        <v>0.8</v>
      </c>
      <c r="G3592" s="18">
        <v>80</v>
      </c>
      <c r="H3592" s="19">
        <f t="shared" si="4269"/>
        <v>1.4</v>
      </c>
      <c r="I3592" s="20">
        <f t="shared" si="4270"/>
        <v>140</v>
      </c>
      <c r="J3592" s="20">
        <v>439.88</v>
      </c>
      <c r="K3592" s="19">
        <f>2.14*(LOG(H3592,10))+0.2</f>
        <v>0.51271399635142934</v>
      </c>
      <c r="L3592" s="19">
        <f t="shared" ref="L3592" si="4325">10^K3592</f>
        <v>3.2562219261944847</v>
      </c>
      <c r="M3592" s="19">
        <f t="shared" si="4314"/>
        <v>0.13024887704777938</v>
      </c>
      <c r="N3592" s="19">
        <f t="shared" ref="N3592" si="4326">0.923*L3592</f>
        <v>3.0054928378775094</v>
      </c>
      <c r="O3592" s="19">
        <f t="shared" si="4273"/>
        <v>0.12021971351510038</v>
      </c>
      <c r="P3592" s="19">
        <f t="shared" si="4274"/>
        <v>0.25046859056287973</v>
      </c>
      <c r="Q3592" s="19">
        <f t="shared" si="4316"/>
        <v>1.5629865245733525</v>
      </c>
      <c r="R3592" s="19">
        <f t="shared" si="4275"/>
        <v>1.1721422067722287</v>
      </c>
      <c r="S3592" s="19">
        <f t="shared" si="4276"/>
        <v>2.735128731345581</v>
      </c>
      <c r="T3592" s="19">
        <f t="shared" si="4277"/>
        <v>0.10940514925382323</v>
      </c>
      <c r="U3592" s="21">
        <f t="shared" si="4317"/>
        <v>6.2617147640719946</v>
      </c>
    </row>
    <row r="3593" spans="1:21" ht="16" hidden="1" thickBot="1" x14ac:dyDescent="0.25">
      <c r="A3593" s="14"/>
      <c r="B3593" s="15"/>
      <c r="C3593" s="16"/>
      <c r="D3593" s="16"/>
      <c r="E3593" s="17"/>
      <c r="F3593" s="17"/>
      <c r="G3593" s="18"/>
      <c r="H3593" s="19"/>
      <c r="I3593" s="20"/>
      <c r="J3593" s="20"/>
      <c r="K3593" s="19"/>
      <c r="L3593" s="19"/>
      <c r="M3593" s="19"/>
      <c r="N3593" s="19"/>
      <c r="O3593" s="19"/>
      <c r="P3593" s="19"/>
      <c r="Q3593" s="19"/>
      <c r="R3593" s="19"/>
      <c r="S3593" s="19"/>
      <c r="T3593" s="19"/>
      <c r="U3593" s="21"/>
    </row>
    <row r="3594" spans="1:21" ht="16" hidden="1" thickBot="1" x14ac:dyDescent="0.25">
      <c r="A3594" s="14"/>
      <c r="B3594" s="15"/>
      <c r="C3594" s="16"/>
      <c r="D3594" s="16"/>
      <c r="E3594" s="17"/>
      <c r="F3594" s="17"/>
      <c r="G3594" s="18"/>
      <c r="H3594" s="19"/>
      <c r="I3594" s="20"/>
      <c r="J3594" s="20"/>
      <c r="K3594" s="19"/>
      <c r="L3594" s="19"/>
      <c r="M3594" s="19"/>
      <c r="N3594" s="19"/>
      <c r="O3594" s="19"/>
      <c r="P3594" s="19"/>
      <c r="Q3594" s="19"/>
      <c r="R3594" s="19"/>
      <c r="S3594" s="19"/>
      <c r="T3594" s="19"/>
      <c r="U3594" s="21"/>
    </row>
    <row r="3595" spans="1:21" ht="16" hidden="1" thickBot="1" x14ac:dyDescent="0.25">
      <c r="A3595" s="14"/>
      <c r="B3595" s="15"/>
      <c r="C3595" s="16"/>
      <c r="D3595" s="16"/>
      <c r="E3595" s="17"/>
      <c r="F3595" s="17"/>
      <c r="G3595" s="18"/>
      <c r="H3595" s="19"/>
      <c r="I3595" s="20"/>
      <c r="J3595" s="20"/>
      <c r="K3595" s="19"/>
      <c r="L3595" s="19"/>
      <c r="M3595" s="19"/>
      <c r="N3595" s="19"/>
      <c r="O3595" s="19"/>
      <c r="P3595" s="19"/>
      <c r="Q3595" s="19"/>
      <c r="R3595" s="19"/>
      <c r="S3595" s="19"/>
      <c r="T3595" s="19"/>
      <c r="U3595" s="21"/>
    </row>
    <row r="3596" spans="1:21" ht="16" hidden="1" thickBot="1" x14ac:dyDescent="0.25">
      <c r="A3596" s="14"/>
      <c r="B3596" s="15"/>
      <c r="C3596" s="16"/>
      <c r="D3596" s="16"/>
      <c r="E3596" s="17"/>
      <c r="F3596" s="17"/>
      <c r="G3596" s="18"/>
      <c r="H3596" s="19"/>
      <c r="I3596" s="20"/>
      <c r="J3596" s="20"/>
      <c r="K3596" s="19"/>
      <c r="L3596" s="19"/>
      <c r="M3596" s="19"/>
      <c r="N3596" s="19"/>
      <c r="O3596" s="19"/>
      <c r="P3596" s="19"/>
      <c r="Q3596" s="19"/>
      <c r="R3596" s="19"/>
      <c r="S3596" s="19"/>
      <c r="T3596" s="19"/>
      <c r="U3596" s="21"/>
    </row>
    <row r="3597" spans="1:21" ht="16" hidden="1" thickBot="1" x14ac:dyDescent="0.25">
      <c r="A3597" s="14">
        <v>2019</v>
      </c>
      <c r="B3597" s="15" t="s">
        <v>67</v>
      </c>
      <c r="C3597" s="16" t="s">
        <v>22</v>
      </c>
      <c r="D3597" s="16" t="str">
        <f>A3597&amp;"_"&amp;B3597&amp;"_"&amp;C3597</f>
        <v>2019_2019 Sample Plot # 05_Avi</v>
      </c>
      <c r="E3597" s="17">
        <v>1.2</v>
      </c>
      <c r="F3597" s="17">
        <f t="shared" si="4268"/>
        <v>0.6</v>
      </c>
      <c r="G3597" s="18">
        <v>60</v>
      </c>
      <c r="H3597" s="19">
        <f t="shared" si="4269"/>
        <v>0.65</v>
      </c>
      <c r="I3597" s="20">
        <f t="shared" si="4270"/>
        <v>65</v>
      </c>
      <c r="J3597" s="20">
        <v>204.23</v>
      </c>
      <c r="K3597" s="19">
        <f>2.14*(LOG(H3597,10))+0.2</f>
        <v>-0.20036541678428904</v>
      </c>
      <c r="L3597" s="19">
        <f t="shared" ref="L3597" si="4327">10^K3597</f>
        <v>0.63042667820956555</v>
      </c>
      <c r="M3597" s="19">
        <f t="shared" si="4314"/>
        <v>2.5217067128382623E-2</v>
      </c>
      <c r="N3597" s="19">
        <f t="shared" ref="N3597" si="4328">0.923*L3597</f>
        <v>0.58188382398742899</v>
      </c>
      <c r="O3597" s="19">
        <f t="shared" si="4273"/>
        <v>2.3275352959497158E-2</v>
      </c>
      <c r="P3597" s="19">
        <f t="shared" si="4274"/>
        <v>4.8492420087879781E-2</v>
      </c>
      <c r="Q3597" s="19">
        <f t="shared" si="4316"/>
        <v>0.30260480554059144</v>
      </c>
      <c r="R3597" s="19">
        <f t="shared" si="4275"/>
        <v>0.22693469135509731</v>
      </c>
      <c r="S3597" s="19">
        <f t="shared" si="4276"/>
        <v>0.5295394968956888</v>
      </c>
      <c r="T3597" s="19">
        <f t="shared" si="4277"/>
        <v>2.1181579875827552E-2</v>
      </c>
      <c r="U3597" s="21">
        <f t="shared" si="4317"/>
        <v>1.2123105021969947</v>
      </c>
    </row>
    <row r="3598" spans="1:21" ht="16" hidden="1" thickBot="1" x14ac:dyDescent="0.25">
      <c r="A3598" s="14"/>
      <c r="B3598" s="15"/>
      <c r="C3598" s="16"/>
      <c r="D3598" s="16"/>
      <c r="E3598" s="17"/>
      <c r="F3598" s="17"/>
      <c r="G3598" s="18"/>
      <c r="H3598" s="19"/>
      <c r="I3598" s="20"/>
      <c r="J3598" s="20"/>
      <c r="K3598" s="19"/>
      <c r="L3598" s="19"/>
      <c r="M3598" s="19"/>
      <c r="N3598" s="19"/>
      <c r="O3598" s="19"/>
      <c r="P3598" s="19"/>
      <c r="Q3598" s="19"/>
      <c r="R3598" s="19"/>
      <c r="S3598" s="19"/>
      <c r="T3598" s="19"/>
      <c r="U3598" s="21"/>
    </row>
    <row r="3599" spans="1:21" ht="16" hidden="1" thickBot="1" x14ac:dyDescent="0.25">
      <c r="A3599" s="14"/>
      <c r="B3599" s="15"/>
      <c r="C3599" s="16"/>
      <c r="D3599" s="16"/>
      <c r="E3599" s="17"/>
      <c r="F3599" s="17"/>
      <c r="G3599" s="18"/>
      <c r="H3599" s="19"/>
      <c r="I3599" s="20"/>
      <c r="J3599" s="20"/>
      <c r="K3599" s="19"/>
      <c r="L3599" s="19"/>
      <c r="M3599" s="19"/>
      <c r="N3599" s="19"/>
      <c r="O3599" s="19"/>
      <c r="P3599" s="19"/>
      <c r="Q3599" s="19"/>
      <c r="R3599" s="19"/>
      <c r="S3599" s="19"/>
      <c r="T3599" s="19"/>
      <c r="U3599" s="21"/>
    </row>
    <row r="3600" spans="1:21" ht="16" hidden="1" thickBot="1" x14ac:dyDescent="0.25">
      <c r="A3600" s="14"/>
      <c r="B3600" s="15"/>
      <c r="C3600" s="16"/>
      <c r="D3600" s="16"/>
      <c r="E3600" s="17"/>
      <c r="F3600" s="17"/>
      <c r="G3600" s="18"/>
      <c r="H3600" s="19"/>
      <c r="I3600" s="20"/>
      <c r="J3600" s="20"/>
      <c r="K3600" s="19"/>
      <c r="L3600" s="19"/>
      <c r="M3600" s="19"/>
      <c r="N3600" s="19"/>
      <c r="O3600" s="19"/>
      <c r="P3600" s="19"/>
      <c r="Q3600" s="19"/>
      <c r="R3600" s="19"/>
      <c r="S3600" s="19"/>
      <c r="T3600" s="19"/>
      <c r="U3600" s="21"/>
    </row>
    <row r="3601" spans="1:21" ht="16" hidden="1" thickBot="1" x14ac:dyDescent="0.25">
      <c r="A3601" s="14"/>
      <c r="B3601" s="15"/>
      <c r="C3601" s="16"/>
      <c r="D3601" s="16"/>
      <c r="E3601" s="17"/>
      <c r="F3601" s="17"/>
      <c r="G3601" s="18"/>
      <c r="H3601" s="19"/>
      <c r="I3601" s="20"/>
      <c r="J3601" s="20"/>
      <c r="K3601" s="19"/>
      <c r="L3601" s="19"/>
      <c r="M3601" s="19"/>
      <c r="N3601" s="19"/>
      <c r="O3601" s="19"/>
      <c r="P3601" s="19"/>
      <c r="Q3601" s="19"/>
      <c r="R3601" s="19"/>
      <c r="S3601" s="19"/>
      <c r="T3601" s="19"/>
      <c r="U3601" s="21"/>
    </row>
    <row r="3602" spans="1:21" ht="16" hidden="1" thickBot="1" x14ac:dyDescent="0.25">
      <c r="A3602" s="14">
        <v>2019</v>
      </c>
      <c r="B3602" s="15" t="s">
        <v>67</v>
      </c>
      <c r="C3602" s="16" t="s">
        <v>22</v>
      </c>
      <c r="D3602" s="16" t="str">
        <f>A3602&amp;"_"&amp;B3602&amp;"_"&amp;C3602</f>
        <v>2019_2019 Sample Plot # 05_Avi</v>
      </c>
      <c r="E3602" s="17">
        <v>2.1</v>
      </c>
      <c r="F3602" s="17">
        <f t="shared" si="4268"/>
        <v>0.78</v>
      </c>
      <c r="G3602" s="18">
        <v>78</v>
      </c>
      <c r="H3602" s="19">
        <f t="shared" si="4269"/>
        <v>0.9</v>
      </c>
      <c r="I3602" s="20">
        <f t="shared" si="4270"/>
        <v>90</v>
      </c>
      <c r="J3602" s="20">
        <v>282.77999999999997</v>
      </c>
      <c r="K3602" s="19">
        <f>2.14*(LOG(H3602,10))+0.2</f>
        <v>0.10207897020015526</v>
      </c>
      <c r="L3602" s="19">
        <f t="shared" ref="L3602" si="4329">10^K3602</f>
        <v>1.2649663424809117</v>
      </c>
      <c r="M3602" s="19">
        <f t="shared" si="4314"/>
        <v>5.0598653699236468E-2</v>
      </c>
      <c r="N3602" s="19">
        <f t="shared" ref="N3602" si="4330">0.923*L3602</f>
        <v>1.1675639341098816</v>
      </c>
      <c r="O3602" s="19">
        <f t="shared" si="4273"/>
        <v>4.6702557364395263E-2</v>
      </c>
      <c r="P3602" s="19">
        <f t="shared" si="4274"/>
        <v>9.7301211063631737E-2</v>
      </c>
      <c r="Q3602" s="19">
        <f t="shared" si="4316"/>
        <v>0.60718384439083761</v>
      </c>
      <c r="R3602" s="19">
        <f t="shared" si="4275"/>
        <v>0.45534993430285381</v>
      </c>
      <c r="S3602" s="19">
        <f t="shared" si="4276"/>
        <v>1.0625337786936915</v>
      </c>
      <c r="T3602" s="19">
        <f t="shared" si="4277"/>
        <v>4.2501351147747654E-2</v>
      </c>
      <c r="U3602" s="21">
        <f t="shared" si="4317"/>
        <v>2.4325302765907932</v>
      </c>
    </row>
    <row r="3603" spans="1:21" ht="16" hidden="1" thickBot="1" x14ac:dyDescent="0.25">
      <c r="A3603" s="14"/>
      <c r="B3603" s="15"/>
      <c r="C3603" s="16"/>
      <c r="D3603" s="16"/>
      <c r="E3603" s="17"/>
      <c r="F3603" s="17"/>
      <c r="G3603" s="18"/>
      <c r="H3603" s="19"/>
      <c r="I3603" s="20"/>
      <c r="J3603" s="20"/>
      <c r="K3603" s="19"/>
      <c r="L3603" s="19"/>
      <c r="M3603" s="19"/>
      <c r="N3603" s="19"/>
      <c r="O3603" s="19"/>
      <c r="P3603" s="19"/>
      <c r="Q3603" s="19"/>
      <c r="R3603" s="19"/>
      <c r="S3603" s="19"/>
      <c r="T3603" s="19"/>
      <c r="U3603" s="21"/>
    </row>
    <row r="3604" spans="1:21" ht="16" hidden="1" thickBot="1" x14ac:dyDescent="0.25">
      <c r="A3604" s="14">
        <v>2019</v>
      </c>
      <c r="B3604" s="15" t="s">
        <v>67</v>
      </c>
      <c r="C3604" s="16" t="s">
        <v>22</v>
      </c>
      <c r="D3604" s="16" t="str">
        <f>A3604&amp;"_"&amp;B3604&amp;"_"&amp;C3604</f>
        <v>2019_2019 Sample Plot # 05_Avi</v>
      </c>
      <c r="E3604" s="17">
        <v>1.2</v>
      </c>
      <c r="F3604" s="17">
        <f t="shared" ref="F3604:F3666" si="4331">G3604/100</f>
        <v>0.48</v>
      </c>
      <c r="G3604" s="18">
        <v>48</v>
      </c>
      <c r="H3604" s="19">
        <f t="shared" si="4269"/>
        <v>0.7</v>
      </c>
      <c r="I3604" s="20">
        <f t="shared" ref="I3604:I3666" si="4332">J3604/3.142</f>
        <v>70</v>
      </c>
      <c r="J3604" s="20">
        <v>219.94</v>
      </c>
      <c r="K3604" s="19">
        <f>2.14*(LOG(H3604,10))+0.2</f>
        <v>-0.13149019436949044</v>
      </c>
      <c r="L3604" s="19">
        <f t="shared" ref="L3604" si="4333">10^K3604</f>
        <v>0.73877094299630919</v>
      </c>
      <c r="M3604" s="19">
        <f t="shared" ref="M3604:M3627" si="4334">L3604*40/1000</f>
        <v>2.9550837719852369E-2</v>
      </c>
      <c r="N3604" s="19">
        <f t="shared" ref="N3604" si="4335">0.923*L3604</f>
        <v>0.68188558038559344</v>
      </c>
      <c r="O3604" s="19">
        <f t="shared" ref="O3604:O3627" si="4336">N3604*40/1000</f>
        <v>2.7275423215423734E-2</v>
      </c>
      <c r="P3604" s="19">
        <f t="shared" ref="P3604:P3627" si="4337">M3604+O3604</f>
        <v>5.6826260935276103E-2</v>
      </c>
      <c r="Q3604" s="19">
        <f t="shared" ref="Q3604:Q3627" si="4338">L3604*0.48</f>
        <v>0.35461005263822842</v>
      </c>
      <c r="R3604" s="19">
        <f t="shared" ref="R3604:R3627" si="4339">N3604*0.39</f>
        <v>0.26593537635038145</v>
      </c>
      <c r="S3604" s="19">
        <f t="shared" ref="S3604:S3627" si="4340">R3604+Q3604</f>
        <v>0.62054542898860987</v>
      </c>
      <c r="T3604" s="19">
        <f t="shared" ref="T3604:T3627" si="4341">S3604*40/1000</f>
        <v>2.4821817159544395E-2</v>
      </c>
      <c r="U3604" s="21">
        <f t="shared" ref="U3604:U3627" si="4342">(L3604+N3604)</f>
        <v>1.4206565233819026</v>
      </c>
    </row>
    <row r="3605" spans="1:21" ht="16" hidden="1" thickBot="1" x14ac:dyDescent="0.25">
      <c r="A3605" s="14"/>
      <c r="B3605" s="15"/>
      <c r="C3605" s="16"/>
      <c r="D3605" s="16"/>
      <c r="E3605" s="17"/>
      <c r="F3605" s="17"/>
      <c r="G3605" s="18"/>
      <c r="H3605" s="19"/>
      <c r="I3605" s="20"/>
      <c r="J3605" s="20"/>
      <c r="K3605" s="19"/>
      <c r="L3605" s="19"/>
      <c r="M3605" s="19"/>
      <c r="N3605" s="19"/>
      <c r="O3605" s="19"/>
      <c r="P3605" s="19"/>
      <c r="Q3605" s="19"/>
      <c r="R3605" s="19"/>
      <c r="S3605" s="19"/>
      <c r="T3605" s="19"/>
      <c r="U3605" s="21"/>
    </row>
    <row r="3606" spans="1:21" ht="16" hidden="1" thickBot="1" x14ac:dyDescent="0.25">
      <c r="A3606" s="14"/>
      <c r="B3606" s="15"/>
      <c r="C3606" s="16"/>
      <c r="D3606" s="16"/>
      <c r="E3606" s="17"/>
      <c r="F3606" s="17"/>
      <c r="G3606" s="18"/>
      <c r="H3606" s="19"/>
      <c r="I3606" s="20"/>
      <c r="J3606" s="20"/>
      <c r="K3606" s="19"/>
      <c r="L3606" s="19"/>
      <c r="M3606" s="19"/>
      <c r="N3606" s="19"/>
      <c r="O3606" s="19"/>
      <c r="P3606" s="19"/>
      <c r="Q3606" s="19"/>
      <c r="R3606" s="19"/>
      <c r="S3606" s="19"/>
      <c r="T3606" s="19"/>
      <c r="U3606" s="21"/>
    </row>
    <row r="3607" spans="1:21" ht="16" hidden="1" thickBot="1" x14ac:dyDescent="0.25">
      <c r="A3607" s="14"/>
      <c r="B3607" s="15"/>
      <c r="C3607" s="16"/>
      <c r="D3607" s="16"/>
      <c r="E3607" s="17"/>
      <c r="F3607" s="17"/>
      <c r="G3607" s="18"/>
      <c r="H3607" s="19"/>
      <c r="I3607" s="20"/>
      <c r="J3607" s="20"/>
      <c r="K3607" s="19"/>
      <c r="L3607" s="19"/>
      <c r="M3607" s="19"/>
      <c r="N3607" s="19"/>
      <c r="O3607" s="19"/>
      <c r="P3607" s="19"/>
      <c r="Q3607" s="19"/>
      <c r="R3607" s="19"/>
      <c r="S3607" s="19"/>
      <c r="T3607" s="19"/>
      <c r="U3607" s="21"/>
    </row>
    <row r="3608" spans="1:21" ht="16" hidden="1" thickBot="1" x14ac:dyDescent="0.25">
      <c r="A3608" s="14"/>
      <c r="B3608" s="15"/>
      <c r="C3608" s="16"/>
      <c r="D3608" s="16"/>
      <c r="E3608" s="17"/>
      <c r="F3608" s="17"/>
      <c r="G3608" s="18"/>
      <c r="H3608" s="19"/>
      <c r="I3608" s="20"/>
      <c r="J3608" s="20"/>
      <c r="K3608" s="19"/>
      <c r="L3608" s="19"/>
      <c r="M3608" s="19"/>
      <c r="N3608" s="19"/>
      <c r="O3608" s="19"/>
      <c r="P3608" s="19"/>
      <c r="Q3608" s="19"/>
      <c r="R3608" s="19"/>
      <c r="S3608" s="19"/>
      <c r="T3608" s="19"/>
      <c r="U3608" s="21"/>
    </row>
    <row r="3609" spans="1:21" ht="16" hidden="1" thickBot="1" x14ac:dyDescent="0.25">
      <c r="A3609" s="14"/>
      <c r="B3609" s="15"/>
      <c r="C3609" s="16"/>
      <c r="D3609" s="16"/>
      <c r="E3609" s="17"/>
      <c r="F3609" s="17"/>
      <c r="G3609" s="18"/>
      <c r="H3609" s="19"/>
      <c r="I3609" s="20"/>
      <c r="J3609" s="20"/>
      <c r="K3609" s="19"/>
      <c r="L3609" s="19"/>
      <c r="M3609" s="19"/>
      <c r="N3609" s="19"/>
      <c r="O3609" s="19"/>
      <c r="P3609" s="19"/>
      <c r="Q3609" s="19"/>
      <c r="R3609" s="19"/>
      <c r="S3609" s="19"/>
      <c r="T3609" s="19"/>
      <c r="U3609" s="21"/>
    </row>
    <row r="3610" spans="1:21" ht="16" hidden="1" thickBot="1" x14ac:dyDescent="0.25">
      <c r="A3610" s="14">
        <v>2019</v>
      </c>
      <c r="B3610" s="15" t="s">
        <v>67</v>
      </c>
      <c r="C3610" s="16" t="s">
        <v>22</v>
      </c>
      <c r="D3610" s="16" t="str">
        <f>A3610&amp;"_"&amp;B3610&amp;"_"&amp;C3610</f>
        <v>2019_2019 Sample Plot # 05_Avi</v>
      </c>
      <c r="E3610" s="17">
        <v>1.4</v>
      </c>
      <c r="F3610" s="17">
        <f t="shared" si="4331"/>
        <v>0.6</v>
      </c>
      <c r="G3610" s="18">
        <v>60</v>
      </c>
      <c r="H3610" s="19">
        <f t="shared" si="4269"/>
        <v>0.74</v>
      </c>
      <c r="I3610" s="20">
        <f t="shared" si="4332"/>
        <v>74</v>
      </c>
      <c r="J3610" s="20">
        <v>232.50799999999998</v>
      </c>
      <c r="K3610" s="19">
        <f>2.14*(LOG(H3610,10))+0.2</f>
        <v>-7.9844119775710931E-2</v>
      </c>
      <c r="L3610" s="19">
        <f t="shared" ref="L3610" si="4343">10^K3610</f>
        <v>0.83206236756163587</v>
      </c>
      <c r="M3610" s="19">
        <f t="shared" si="4334"/>
        <v>3.3282494702465436E-2</v>
      </c>
      <c r="N3610" s="19">
        <f t="shared" ref="N3610" si="4344">0.923*L3610</f>
        <v>0.76799356525939</v>
      </c>
      <c r="O3610" s="19">
        <f t="shared" si="4336"/>
        <v>3.0719742610375602E-2</v>
      </c>
      <c r="P3610" s="19">
        <f t="shared" si="4337"/>
        <v>6.4002237312841034E-2</v>
      </c>
      <c r="Q3610" s="19">
        <f t="shared" si="4338"/>
        <v>0.3993899364295852</v>
      </c>
      <c r="R3610" s="19">
        <f t="shared" si="4339"/>
        <v>0.29951749045116211</v>
      </c>
      <c r="S3610" s="19">
        <f t="shared" si="4340"/>
        <v>0.69890742688074736</v>
      </c>
      <c r="T3610" s="19">
        <f t="shared" si="4341"/>
        <v>2.7956297075229893E-2</v>
      </c>
      <c r="U3610" s="21">
        <f t="shared" si="4342"/>
        <v>1.600055932821026</v>
      </c>
    </row>
    <row r="3611" spans="1:21" ht="16" hidden="1" thickBot="1" x14ac:dyDescent="0.25">
      <c r="A3611" s="14"/>
      <c r="B3611" s="15"/>
      <c r="C3611" s="16"/>
      <c r="D3611" s="16"/>
      <c r="E3611" s="17"/>
      <c r="F3611" s="17"/>
      <c r="G3611" s="18"/>
      <c r="H3611" s="19"/>
      <c r="I3611" s="20"/>
      <c r="J3611" s="20"/>
      <c r="K3611" s="19"/>
      <c r="L3611" s="19"/>
      <c r="M3611" s="19"/>
      <c r="N3611" s="19"/>
      <c r="O3611" s="19"/>
      <c r="P3611" s="19"/>
      <c r="Q3611" s="19"/>
      <c r="R3611" s="19"/>
      <c r="S3611" s="19"/>
      <c r="T3611" s="19"/>
      <c r="U3611" s="21"/>
    </row>
    <row r="3612" spans="1:21" ht="16" hidden="1" thickBot="1" x14ac:dyDescent="0.25">
      <c r="A3612" s="14"/>
      <c r="B3612" s="15"/>
      <c r="C3612" s="16"/>
      <c r="D3612" s="16"/>
      <c r="E3612" s="17"/>
      <c r="F3612" s="17"/>
      <c r="G3612" s="18"/>
      <c r="H3612" s="19"/>
      <c r="I3612" s="20"/>
      <c r="J3612" s="20"/>
      <c r="K3612" s="19"/>
      <c r="L3612" s="19"/>
      <c r="M3612" s="19"/>
      <c r="N3612" s="19"/>
      <c r="O3612" s="19"/>
      <c r="P3612" s="19"/>
      <c r="Q3612" s="19"/>
      <c r="R3612" s="19"/>
      <c r="S3612" s="19"/>
      <c r="T3612" s="19"/>
      <c r="U3612" s="21"/>
    </row>
    <row r="3613" spans="1:21" ht="16" hidden="1" thickBot="1" x14ac:dyDescent="0.25">
      <c r="A3613" s="14"/>
      <c r="B3613" s="15"/>
      <c r="C3613" s="16"/>
      <c r="D3613" s="16"/>
      <c r="E3613" s="17"/>
      <c r="F3613" s="17"/>
      <c r="G3613" s="18"/>
      <c r="H3613" s="19"/>
      <c r="I3613" s="20"/>
      <c r="J3613" s="20"/>
      <c r="K3613" s="19"/>
      <c r="L3613" s="19"/>
      <c r="M3613" s="19"/>
      <c r="N3613" s="19"/>
      <c r="O3613" s="19"/>
      <c r="P3613" s="19"/>
      <c r="Q3613" s="19"/>
      <c r="R3613" s="19"/>
      <c r="S3613" s="19"/>
      <c r="T3613" s="19"/>
      <c r="U3613" s="21"/>
    </row>
    <row r="3614" spans="1:21" ht="16" hidden="1" thickBot="1" x14ac:dyDescent="0.25">
      <c r="A3614" s="14"/>
      <c r="B3614" s="15"/>
      <c r="C3614" s="16"/>
      <c r="D3614" s="16"/>
      <c r="E3614" s="17"/>
      <c r="F3614" s="17"/>
      <c r="G3614" s="18"/>
      <c r="H3614" s="19"/>
      <c r="I3614" s="20"/>
      <c r="J3614" s="20"/>
      <c r="K3614" s="19"/>
      <c r="L3614" s="19"/>
      <c r="M3614" s="19"/>
      <c r="N3614" s="19"/>
      <c r="O3614" s="19"/>
      <c r="P3614" s="19"/>
      <c r="Q3614" s="19"/>
      <c r="R3614" s="19"/>
      <c r="S3614" s="19"/>
      <c r="T3614" s="19"/>
      <c r="U3614" s="21"/>
    </row>
    <row r="3615" spans="1:21" ht="16" hidden="1" thickBot="1" x14ac:dyDescent="0.25">
      <c r="A3615" s="14"/>
      <c r="B3615" s="15"/>
      <c r="C3615" s="16"/>
      <c r="D3615" s="16"/>
      <c r="E3615" s="17"/>
      <c r="F3615" s="17"/>
      <c r="G3615" s="18"/>
      <c r="H3615" s="19"/>
      <c r="I3615" s="20"/>
      <c r="J3615" s="20"/>
      <c r="K3615" s="19"/>
      <c r="L3615" s="19"/>
      <c r="M3615" s="19"/>
      <c r="N3615" s="19"/>
      <c r="O3615" s="19"/>
      <c r="P3615" s="19"/>
      <c r="Q3615" s="19"/>
      <c r="R3615" s="19"/>
      <c r="S3615" s="19"/>
      <c r="T3615" s="19"/>
      <c r="U3615" s="21"/>
    </row>
    <row r="3616" spans="1:21" ht="16" hidden="1" thickBot="1" x14ac:dyDescent="0.25">
      <c r="A3616" s="14">
        <v>2019</v>
      </c>
      <c r="B3616" s="15" t="s">
        <v>67</v>
      </c>
      <c r="C3616" s="16" t="s">
        <v>22</v>
      </c>
      <c r="D3616" s="16" t="str">
        <f>A3616&amp;"_"&amp;B3616&amp;"_"&amp;C3616</f>
        <v>2019_2019 Sample Plot # 05_Avi</v>
      </c>
      <c r="E3616" s="17">
        <v>1.8</v>
      </c>
      <c r="F3616" s="17">
        <f t="shared" si="4331"/>
        <v>0.7</v>
      </c>
      <c r="G3616" s="18">
        <v>70</v>
      </c>
      <c r="H3616" s="19">
        <f t="shared" ref="H3616:H3674" si="4345">I3616/100</f>
        <v>0.64</v>
      </c>
      <c r="I3616" s="20">
        <f t="shared" si="4332"/>
        <v>64</v>
      </c>
      <c r="J3616" s="20">
        <v>201.08799999999999</v>
      </c>
      <c r="K3616" s="19">
        <f t="shared" ref="K3616:K3617" si="4346">2.14*(LOG(H3616,10))+0.2</f>
        <v>-0.21477485567448135</v>
      </c>
      <c r="L3616" s="19">
        <f t="shared" ref="L3616:L3617" si="4347">10^K3616</f>
        <v>0.60985297160313745</v>
      </c>
      <c r="M3616" s="19">
        <f t="shared" si="4334"/>
        <v>2.43941188641255E-2</v>
      </c>
      <c r="N3616" s="19">
        <f t="shared" ref="N3616:N3617" si="4348">0.923*L3616</f>
        <v>0.56289429278969594</v>
      </c>
      <c r="O3616" s="19">
        <f t="shared" si="4336"/>
        <v>2.2515771711587838E-2</v>
      </c>
      <c r="P3616" s="19">
        <f t="shared" si="4337"/>
        <v>4.6909890575713334E-2</v>
      </c>
      <c r="Q3616" s="19">
        <f t="shared" si="4338"/>
        <v>0.29272942636950594</v>
      </c>
      <c r="R3616" s="19">
        <f t="shared" si="4339"/>
        <v>0.21952877418798142</v>
      </c>
      <c r="S3616" s="19">
        <f t="shared" si="4340"/>
        <v>0.51225820055748739</v>
      </c>
      <c r="T3616" s="19">
        <f t="shared" si="4341"/>
        <v>2.0490328022299494E-2</v>
      </c>
      <c r="U3616" s="21">
        <f t="shared" si="4342"/>
        <v>1.1727472643928334</v>
      </c>
    </row>
    <row r="3617" spans="1:21" ht="16" hidden="1" thickBot="1" x14ac:dyDescent="0.25">
      <c r="A3617" s="14">
        <v>2019</v>
      </c>
      <c r="B3617" s="15" t="s">
        <v>67</v>
      </c>
      <c r="C3617" s="16" t="s">
        <v>22</v>
      </c>
      <c r="D3617" s="16" t="str">
        <f>A3617&amp;"_"&amp;B3617&amp;"_"&amp;C3617</f>
        <v>2019_2019 Sample Plot # 05_Avi</v>
      </c>
      <c r="E3617" s="17">
        <v>1.3</v>
      </c>
      <c r="F3617" s="17">
        <f t="shared" si="4331"/>
        <v>0.75</v>
      </c>
      <c r="G3617" s="18">
        <v>75</v>
      </c>
      <c r="H3617" s="19">
        <f t="shared" si="4345"/>
        <v>0.8</v>
      </c>
      <c r="I3617" s="20">
        <f t="shared" si="4332"/>
        <v>80</v>
      </c>
      <c r="J3617" s="20">
        <v>251.35999999999999</v>
      </c>
      <c r="K3617" s="19">
        <f t="shared" si="4346"/>
        <v>-7.3874278372406399E-3</v>
      </c>
      <c r="L3617" s="19">
        <f t="shared" si="4347"/>
        <v>0.98313367509001193</v>
      </c>
      <c r="M3617" s="19">
        <f t="shared" si="4334"/>
        <v>3.9325347003600478E-2</v>
      </c>
      <c r="N3617" s="19">
        <f t="shared" si="4348"/>
        <v>0.90743238210808108</v>
      </c>
      <c r="O3617" s="19">
        <f t="shared" si="4336"/>
        <v>3.6297295284323239E-2</v>
      </c>
      <c r="P3617" s="19">
        <f t="shared" si="4337"/>
        <v>7.5622642287923716E-2</v>
      </c>
      <c r="Q3617" s="19">
        <f t="shared" si="4338"/>
        <v>0.47190416404320573</v>
      </c>
      <c r="R3617" s="19">
        <f t="shared" si="4339"/>
        <v>0.35389862902215163</v>
      </c>
      <c r="S3617" s="19">
        <f t="shared" si="4340"/>
        <v>0.82580279306535731</v>
      </c>
      <c r="T3617" s="19">
        <f t="shared" si="4341"/>
        <v>3.3032111722614291E-2</v>
      </c>
      <c r="U3617" s="21">
        <f t="shared" si="4342"/>
        <v>1.8905660571980931</v>
      </c>
    </row>
    <row r="3618" spans="1:21" ht="16" hidden="1" thickBot="1" x14ac:dyDescent="0.25">
      <c r="A3618" s="14"/>
      <c r="B3618" s="15"/>
      <c r="C3618" s="16"/>
      <c r="D3618" s="16"/>
      <c r="E3618" s="17"/>
      <c r="F3618" s="17"/>
      <c r="G3618" s="18"/>
      <c r="H3618" s="19"/>
      <c r="I3618" s="20"/>
      <c r="J3618" s="20"/>
      <c r="K3618" s="19"/>
      <c r="L3618" s="19"/>
      <c r="M3618" s="19"/>
      <c r="N3618" s="19"/>
      <c r="O3618" s="19"/>
      <c r="P3618" s="19"/>
      <c r="Q3618" s="19"/>
      <c r="R3618" s="19"/>
      <c r="S3618" s="19"/>
      <c r="T3618" s="19"/>
      <c r="U3618" s="21"/>
    </row>
    <row r="3619" spans="1:21" ht="16" hidden="1" thickBot="1" x14ac:dyDescent="0.25">
      <c r="A3619" s="14"/>
      <c r="B3619" s="15"/>
      <c r="C3619" s="16"/>
      <c r="D3619" s="16"/>
      <c r="E3619" s="17"/>
      <c r="F3619" s="17"/>
      <c r="G3619" s="18"/>
      <c r="H3619" s="19"/>
      <c r="I3619" s="20"/>
      <c r="J3619" s="20"/>
      <c r="K3619" s="19"/>
      <c r="L3619" s="19"/>
      <c r="M3619" s="19"/>
      <c r="N3619" s="19"/>
      <c r="O3619" s="19"/>
      <c r="P3619" s="19"/>
      <c r="Q3619" s="19"/>
      <c r="R3619" s="19"/>
      <c r="S3619" s="19"/>
      <c r="T3619" s="19"/>
      <c r="U3619" s="21"/>
    </row>
    <row r="3620" spans="1:21" ht="16" hidden="1" thickBot="1" x14ac:dyDescent="0.25">
      <c r="A3620" s="14"/>
      <c r="B3620" s="15"/>
      <c r="C3620" s="16"/>
      <c r="D3620" s="16"/>
      <c r="E3620" s="17"/>
      <c r="F3620" s="17"/>
      <c r="G3620" s="18"/>
      <c r="H3620" s="19"/>
      <c r="I3620" s="20"/>
      <c r="J3620" s="20"/>
      <c r="K3620" s="19"/>
      <c r="L3620" s="19"/>
      <c r="M3620" s="19"/>
      <c r="N3620" s="19"/>
      <c r="O3620" s="19"/>
      <c r="P3620" s="19"/>
      <c r="Q3620" s="19"/>
      <c r="R3620" s="19"/>
      <c r="S3620" s="19"/>
      <c r="T3620" s="19"/>
      <c r="U3620" s="21"/>
    </row>
    <row r="3621" spans="1:21" ht="16" hidden="1" thickBot="1" x14ac:dyDescent="0.25">
      <c r="A3621" s="14"/>
      <c r="B3621" s="15"/>
      <c r="C3621" s="16"/>
      <c r="D3621" s="16"/>
      <c r="E3621" s="17"/>
      <c r="F3621" s="17"/>
      <c r="G3621" s="18"/>
      <c r="H3621" s="19"/>
      <c r="I3621" s="20"/>
      <c r="J3621" s="20"/>
      <c r="K3621" s="19"/>
      <c r="L3621" s="19"/>
      <c r="M3621" s="19"/>
      <c r="N3621" s="19"/>
      <c r="O3621" s="19"/>
      <c r="P3621" s="19"/>
      <c r="Q3621" s="19"/>
      <c r="R3621" s="19"/>
      <c r="S3621" s="19"/>
      <c r="T3621" s="19"/>
      <c r="U3621" s="21"/>
    </row>
    <row r="3622" spans="1:21" ht="16" hidden="1" thickBot="1" x14ac:dyDescent="0.25">
      <c r="A3622" s="14">
        <v>2019</v>
      </c>
      <c r="B3622" s="15" t="s">
        <v>67</v>
      </c>
      <c r="C3622" s="16" t="s">
        <v>22</v>
      </c>
      <c r="D3622" s="16" t="str">
        <f>A3622&amp;"_"&amp;B3622&amp;"_"&amp;C3622</f>
        <v>2019_2019 Sample Plot # 05_Avi</v>
      </c>
      <c r="E3622" s="17">
        <v>1.9</v>
      </c>
      <c r="F3622" s="17">
        <f t="shared" si="4331"/>
        <v>0.7</v>
      </c>
      <c r="G3622" s="18">
        <v>70</v>
      </c>
      <c r="H3622" s="19">
        <f t="shared" si="4345"/>
        <v>0.9</v>
      </c>
      <c r="I3622" s="20">
        <f t="shared" si="4332"/>
        <v>90</v>
      </c>
      <c r="J3622" s="20">
        <v>282.77999999999997</v>
      </c>
      <c r="K3622" s="19">
        <f>2.14*(LOG(H3622,10))+0.2</f>
        <v>0.10207897020015526</v>
      </c>
      <c r="L3622" s="19">
        <f t="shared" ref="L3622" si="4349">10^K3622</f>
        <v>1.2649663424809117</v>
      </c>
      <c r="M3622" s="19">
        <f t="shared" si="4334"/>
        <v>5.0598653699236468E-2</v>
      </c>
      <c r="N3622" s="19">
        <f t="shared" ref="N3622" si="4350">0.923*L3622</f>
        <v>1.1675639341098816</v>
      </c>
      <c r="O3622" s="19">
        <f t="shared" si="4336"/>
        <v>4.6702557364395263E-2</v>
      </c>
      <c r="P3622" s="19">
        <f t="shared" si="4337"/>
        <v>9.7301211063631737E-2</v>
      </c>
      <c r="Q3622" s="19">
        <f t="shared" si="4338"/>
        <v>0.60718384439083761</v>
      </c>
      <c r="R3622" s="19">
        <f t="shared" si="4339"/>
        <v>0.45534993430285381</v>
      </c>
      <c r="S3622" s="19">
        <f t="shared" si="4340"/>
        <v>1.0625337786936915</v>
      </c>
      <c r="T3622" s="19">
        <f t="shared" si="4341"/>
        <v>4.2501351147747654E-2</v>
      </c>
      <c r="U3622" s="21">
        <f t="shared" si="4342"/>
        <v>2.4325302765907932</v>
      </c>
    </row>
    <row r="3623" spans="1:21" ht="16" hidden="1" thickBot="1" x14ac:dyDescent="0.25">
      <c r="A3623" s="14"/>
      <c r="B3623" s="15"/>
      <c r="C3623" s="16"/>
      <c r="D3623" s="16"/>
      <c r="E3623" s="17"/>
      <c r="F3623" s="17"/>
      <c r="G3623" s="18"/>
      <c r="H3623" s="19"/>
      <c r="I3623" s="20"/>
      <c r="J3623" s="20"/>
      <c r="K3623" s="19"/>
      <c r="L3623" s="19"/>
      <c r="M3623" s="19"/>
      <c r="N3623" s="19"/>
      <c r="O3623" s="19"/>
      <c r="P3623" s="19"/>
      <c r="Q3623" s="19"/>
      <c r="R3623" s="19"/>
      <c r="S3623" s="19"/>
      <c r="T3623" s="19"/>
      <c r="U3623" s="21"/>
    </row>
    <row r="3624" spans="1:21" ht="16" hidden="1" thickBot="1" x14ac:dyDescent="0.25">
      <c r="A3624" s="14"/>
      <c r="B3624" s="15"/>
      <c r="C3624" s="16"/>
      <c r="D3624" s="16"/>
      <c r="E3624" s="17"/>
      <c r="F3624" s="17"/>
      <c r="G3624" s="18"/>
      <c r="H3624" s="19"/>
      <c r="I3624" s="20"/>
      <c r="J3624" s="20"/>
      <c r="K3624" s="19"/>
      <c r="L3624" s="19"/>
      <c r="M3624" s="19"/>
      <c r="N3624" s="19"/>
      <c r="O3624" s="19"/>
      <c r="P3624" s="19"/>
      <c r="Q3624" s="19"/>
      <c r="R3624" s="19"/>
      <c r="S3624" s="19"/>
      <c r="T3624" s="19"/>
      <c r="U3624" s="21"/>
    </row>
    <row r="3625" spans="1:21" ht="16" hidden="1" thickBot="1" x14ac:dyDescent="0.25">
      <c r="A3625" s="14">
        <v>2019</v>
      </c>
      <c r="B3625" s="15" t="s">
        <v>67</v>
      </c>
      <c r="C3625" s="16" t="s">
        <v>22</v>
      </c>
      <c r="D3625" s="16" t="str">
        <f>A3625&amp;"_"&amp;B3625&amp;"_"&amp;C3625</f>
        <v>2019_2019 Sample Plot # 05_Avi</v>
      </c>
      <c r="E3625" s="17">
        <v>1.1000000000000001</v>
      </c>
      <c r="F3625" s="17">
        <f t="shared" si="4331"/>
        <v>0.52</v>
      </c>
      <c r="G3625" s="18">
        <v>52</v>
      </c>
      <c r="H3625" s="19">
        <f t="shared" si="4345"/>
        <v>0.4</v>
      </c>
      <c r="I3625" s="20">
        <f t="shared" si="4332"/>
        <v>40</v>
      </c>
      <c r="J3625" s="20">
        <v>125.67999999999999</v>
      </c>
      <c r="K3625" s="19">
        <f t="shared" ref="K3625:K3627" si="4351">2.14*(LOG(H3625,10))+0.2</f>
        <v>-0.6515916185581605</v>
      </c>
      <c r="L3625" s="19">
        <f t="shared" ref="L3625:L3627" si="4352">10^K3625</f>
        <v>0.22305316059538585</v>
      </c>
      <c r="M3625" s="19">
        <f t="shared" si="4334"/>
        <v>8.9221264238154348E-3</v>
      </c>
      <c r="N3625" s="19">
        <f t="shared" ref="N3625:N3627" si="4353">0.923*L3625</f>
        <v>0.20587806722954116</v>
      </c>
      <c r="O3625" s="19">
        <f t="shared" si="4336"/>
        <v>8.2351226891816467E-3</v>
      </c>
      <c r="P3625" s="19">
        <f t="shared" si="4337"/>
        <v>1.7157249112997083E-2</v>
      </c>
      <c r="Q3625" s="19">
        <f t="shared" si="4338"/>
        <v>0.10706551708578521</v>
      </c>
      <c r="R3625" s="19">
        <f t="shared" si="4339"/>
        <v>8.0292446219521058E-2</v>
      </c>
      <c r="S3625" s="19">
        <f t="shared" si="4340"/>
        <v>0.18735796330530627</v>
      </c>
      <c r="T3625" s="19">
        <f t="shared" si="4341"/>
        <v>7.4943185322122506E-3</v>
      </c>
      <c r="U3625" s="21">
        <f t="shared" si="4342"/>
        <v>0.42893122782492699</v>
      </c>
    </row>
    <row r="3626" spans="1:21" ht="16" hidden="1" thickBot="1" x14ac:dyDescent="0.25">
      <c r="A3626" s="14">
        <v>2019</v>
      </c>
      <c r="B3626" s="15" t="s">
        <v>67</v>
      </c>
      <c r="C3626" s="16" t="s">
        <v>22</v>
      </c>
      <c r="D3626" s="16" t="str">
        <f>A3626&amp;"_"&amp;B3626&amp;"_"&amp;C3626</f>
        <v>2019_2019 Sample Plot # 05_Avi</v>
      </c>
      <c r="E3626" s="17">
        <v>1.2</v>
      </c>
      <c r="F3626" s="17">
        <f t="shared" si="4331"/>
        <v>0.67</v>
      </c>
      <c r="G3626" s="18">
        <v>67</v>
      </c>
      <c r="H3626" s="19">
        <f t="shared" si="4345"/>
        <v>0.8</v>
      </c>
      <c r="I3626" s="20">
        <f t="shared" si="4332"/>
        <v>80</v>
      </c>
      <c r="J3626" s="20">
        <v>251.35999999999999</v>
      </c>
      <c r="K3626" s="19">
        <f t="shared" si="4351"/>
        <v>-7.3874278372406399E-3</v>
      </c>
      <c r="L3626" s="19">
        <f t="shared" si="4352"/>
        <v>0.98313367509001193</v>
      </c>
      <c r="M3626" s="19">
        <f t="shared" si="4334"/>
        <v>3.9325347003600478E-2</v>
      </c>
      <c r="N3626" s="19">
        <f t="shared" si="4353"/>
        <v>0.90743238210808108</v>
      </c>
      <c r="O3626" s="19">
        <f t="shared" si="4336"/>
        <v>3.6297295284323239E-2</v>
      </c>
      <c r="P3626" s="19">
        <f t="shared" si="4337"/>
        <v>7.5622642287923716E-2</v>
      </c>
      <c r="Q3626" s="19">
        <f t="shared" si="4338"/>
        <v>0.47190416404320573</v>
      </c>
      <c r="R3626" s="19">
        <f t="shared" si="4339"/>
        <v>0.35389862902215163</v>
      </c>
      <c r="S3626" s="19">
        <f t="shared" si="4340"/>
        <v>0.82580279306535731</v>
      </c>
      <c r="T3626" s="19">
        <f t="shared" si="4341"/>
        <v>3.3032111722614291E-2</v>
      </c>
      <c r="U3626" s="21">
        <f t="shared" si="4342"/>
        <v>1.8905660571980931</v>
      </c>
    </row>
    <row r="3627" spans="1:21" ht="16" hidden="1" thickBot="1" x14ac:dyDescent="0.25">
      <c r="A3627" s="14">
        <v>2019</v>
      </c>
      <c r="B3627" s="15" t="s">
        <v>67</v>
      </c>
      <c r="C3627" s="16" t="s">
        <v>22</v>
      </c>
      <c r="D3627" s="16" t="str">
        <f>A3627&amp;"_"&amp;B3627&amp;"_"&amp;C3627</f>
        <v>2019_2019 Sample Plot # 05_Avi</v>
      </c>
      <c r="E3627" s="17">
        <v>2.2000000000000002</v>
      </c>
      <c r="F3627" s="17">
        <f t="shared" si="4331"/>
        <v>0.65</v>
      </c>
      <c r="G3627" s="18">
        <v>65</v>
      </c>
      <c r="H3627" s="19">
        <f t="shared" si="4345"/>
        <v>0.78</v>
      </c>
      <c r="I3627" s="20">
        <f t="shared" si="4332"/>
        <v>78</v>
      </c>
      <c r="J3627" s="20">
        <v>245.07599999999999</v>
      </c>
      <c r="K3627" s="19">
        <f t="shared" si="4351"/>
        <v>-3.0917550242371888E-2</v>
      </c>
      <c r="L3627" s="19">
        <f t="shared" si="4352"/>
        <v>0.93128466082795258</v>
      </c>
      <c r="M3627" s="19">
        <f t="shared" si="4334"/>
        <v>3.7251386433118101E-2</v>
      </c>
      <c r="N3627" s="19">
        <f t="shared" si="4353"/>
        <v>0.85957574194420028</v>
      </c>
      <c r="O3627" s="19">
        <f t="shared" si="4336"/>
        <v>3.4383029677768011E-2</v>
      </c>
      <c r="P3627" s="19">
        <f t="shared" si="4337"/>
        <v>7.1634416110886112E-2</v>
      </c>
      <c r="Q3627" s="19">
        <f t="shared" si="4338"/>
        <v>0.44701663719741724</v>
      </c>
      <c r="R3627" s="19">
        <f t="shared" si="4339"/>
        <v>0.3352345393582381</v>
      </c>
      <c r="S3627" s="19">
        <f t="shared" si="4340"/>
        <v>0.78225117655565535</v>
      </c>
      <c r="T3627" s="19">
        <f t="shared" si="4341"/>
        <v>3.1290047062226212E-2</v>
      </c>
      <c r="U3627" s="21">
        <f t="shared" si="4342"/>
        <v>1.7908604027721529</v>
      </c>
    </row>
    <row r="3628" spans="1:21" ht="16" hidden="1" thickBot="1" x14ac:dyDescent="0.25">
      <c r="A3628" s="14"/>
      <c r="B3628" s="15"/>
      <c r="C3628" s="16"/>
      <c r="D3628" s="16"/>
      <c r="E3628" s="17"/>
      <c r="F3628" s="17"/>
      <c r="G3628" s="18"/>
      <c r="H3628" s="19"/>
      <c r="I3628" s="20"/>
      <c r="J3628" s="20"/>
      <c r="K3628" s="19"/>
      <c r="L3628" s="19"/>
      <c r="M3628" s="19"/>
      <c r="N3628" s="19"/>
      <c r="O3628" s="19"/>
      <c r="P3628" s="19"/>
      <c r="Q3628" s="19"/>
      <c r="R3628" s="19"/>
      <c r="S3628" s="19"/>
      <c r="T3628" s="19"/>
      <c r="U3628" s="21"/>
    </row>
    <row r="3629" spans="1:21" ht="16" hidden="1" thickBot="1" x14ac:dyDescent="0.25">
      <c r="A3629" s="14">
        <v>2019</v>
      </c>
      <c r="B3629" s="15" t="s">
        <v>67</v>
      </c>
      <c r="C3629" s="16" t="s">
        <v>22</v>
      </c>
      <c r="D3629" s="16" t="str">
        <f>A3629&amp;"_"&amp;B3629&amp;"_"&amp;C3629</f>
        <v>2019_2019 Sample Plot # 05_Avi</v>
      </c>
      <c r="E3629" s="17">
        <v>2.1</v>
      </c>
      <c r="F3629" s="17">
        <f t="shared" si="4331"/>
        <v>0.7</v>
      </c>
      <c r="G3629" s="18">
        <v>70</v>
      </c>
      <c r="H3629" s="19">
        <f t="shared" si="4345"/>
        <v>0.6</v>
      </c>
      <c r="I3629" s="20">
        <f t="shared" si="4332"/>
        <v>59.999999999999993</v>
      </c>
      <c r="J3629" s="20">
        <v>188.51999999999998</v>
      </c>
      <c r="K3629" s="19">
        <f t="shared" ref="K3629:K3631" si="4354">2.14*(LOG(H3629,10))+0.2</f>
        <v>-0.27475632417900264</v>
      </c>
      <c r="L3629" s="19">
        <f t="shared" ref="L3629:L3631" si="4355">10^K3629</f>
        <v>0.53118239874562168</v>
      </c>
      <c r="M3629" s="19">
        <f t="shared" ref="M3629:M3631" si="4356">L3629*40/1000</f>
        <v>2.1247295949824867E-2</v>
      </c>
      <c r="N3629" s="19">
        <f t="shared" ref="N3629:N3631" si="4357">0.923*L3629</f>
        <v>0.49028135404220885</v>
      </c>
      <c r="O3629" s="19">
        <f t="shared" ref="O3629:O3631" si="4358">N3629*40/1000</f>
        <v>1.9611254161688355E-2</v>
      </c>
      <c r="P3629" s="19">
        <f t="shared" ref="P3629:P3631" si="4359">M3629+O3629</f>
        <v>4.0858550111513223E-2</v>
      </c>
      <c r="Q3629" s="19">
        <f t="shared" ref="Q3629:Q3631" si="4360">L3629*0.48</f>
        <v>0.2549675513978984</v>
      </c>
      <c r="R3629" s="19">
        <f t="shared" ref="R3629:R3631" si="4361">N3629*0.39</f>
        <v>0.19120972807646147</v>
      </c>
      <c r="S3629" s="19">
        <f t="shared" ref="S3629:S3631" si="4362">R3629+Q3629</f>
        <v>0.44617727947435987</v>
      </c>
      <c r="T3629" s="19">
        <f t="shared" ref="T3629:T3631" si="4363">S3629*40/1000</f>
        <v>1.7847091178974397E-2</v>
      </c>
      <c r="U3629" s="21">
        <f t="shared" ref="U3629:U3631" si="4364">(L3629+N3629)</f>
        <v>1.0214637527878305</v>
      </c>
    </row>
    <row r="3630" spans="1:21" ht="16" hidden="1" thickBot="1" x14ac:dyDescent="0.25">
      <c r="A3630" s="14">
        <v>2019</v>
      </c>
      <c r="B3630" s="15" t="s">
        <v>67</v>
      </c>
      <c r="C3630" s="16" t="s">
        <v>22</v>
      </c>
      <c r="D3630" s="16" t="str">
        <f>A3630&amp;"_"&amp;B3630&amp;"_"&amp;C3630</f>
        <v>2019_2019 Sample Plot # 05_Avi</v>
      </c>
      <c r="E3630" s="17">
        <v>2.8</v>
      </c>
      <c r="F3630" s="17">
        <f t="shared" si="4331"/>
        <v>0.68</v>
      </c>
      <c r="G3630" s="18">
        <v>68</v>
      </c>
      <c r="H3630" s="19">
        <f t="shared" si="4345"/>
        <v>0.75</v>
      </c>
      <c r="I3630" s="20">
        <f t="shared" si="4332"/>
        <v>75</v>
      </c>
      <c r="J3630" s="20">
        <v>235.65</v>
      </c>
      <c r="K3630" s="19">
        <f t="shared" si="4354"/>
        <v>-6.7368896341761852E-2</v>
      </c>
      <c r="L3630" s="19">
        <f t="shared" si="4355"/>
        <v>0.85631017333428494</v>
      </c>
      <c r="M3630" s="19">
        <f t="shared" si="4356"/>
        <v>3.42524069333714E-2</v>
      </c>
      <c r="N3630" s="19">
        <f t="shared" si="4357"/>
        <v>0.790374289987545</v>
      </c>
      <c r="O3630" s="19">
        <f t="shared" si="4358"/>
        <v>3.1614971599501801E-2</v>
      </c>
      <c r="P3630" s="19">
        <f t="shared" si="4359"/>
        <v>6.5867378532873194E-2</v>
      </c>
      <c r="Q3630" s="19">
        <f t="shared" si="4360"/>
        <v>0.41102888320045677</v>
      </c>
      <c r="R3630" s="19">
        <f t="shared" si="4361"/>
        <v>0.30824597309514257</v>
      </c>
      <c r="S3630" s="19">
        <f t="shared" si="4362"/>
        <v>0.71927485629559929</v>
      </c>
      <c r="T3630" s="19">
        <f t="shared" si="4363"/>
        <v>2.8770994251823973E-2</v>
      </c>
      <c r="U3630" s="21">
        <f t="shared" si="4364"/>
        <v>1.6466844633218298</v>
      </c>
    </row>
    <row r="3631" spans="1:21" ht="16" hidden="1" thickBot="1" x14ac:dyDescent="0.25">
      <c r="A3631" s="14">
        <v>2019</v>
      </c>
      <c r="B3631" s="15" t="s">
        <v>67</v>
      </c>
      <c r="C3631" s="16" t="s">
        <v>22</v>
      </c>
      <c r="D3631" s="16" t="str">
        <f>A3631&amp;"_"&amp;B3631&amp;"_"&amp;C3631</f>
        <v>2019_2019 Sample Plot # 05_Avi</v>
      </c>
      <c r="E3631" s="17">
        <v>1.4</v>
      </c>
      <c r="F3631" s="17">
        <f t="shared" si="4331"/>
        <v>0.4</v>
      </c>
      <c r="G3631" s="18">
        <v>40</v>
      </c>
      <c r="H3631" s="19">
        <f t="shared" si="4345"/>
        <v>0.9</v>
      </c>
      <c r="I3631" s="20">
        <f t="shared" si="4332"/>
        <v>90</v>
      </c>
      <c r="J3631" s="20">
        <v>282.77999999999997</v>
      </c>
      <c r="K3631" s="19">
        <f t="shared" si="4354"/>
        <v>0.10207897020015526</v>
      </c>
      <c r="L3631" s="19">
        <f t="shared" si="4355"/>
        <v>1.2649663424809117</v>
      </c>
      <c r="M3631" s="19">
        <f t="shared" si="4356"/>
        <v>5.0598653699236468E-2</v>
      </c>
      <c r="N3631" s="19">
        <f t="shared" si="4357"/>
        <v>1.1675639341098816</v>
      </c>
      <c r="O3631" s="19">
        <f t="shared" si="4358"/>
        <v>4.6702557364395263E-2</v>
      </c>
      <c r="P3631" s="19">
        <f t="shared" si="4359"/>
        <v>9.7301211063631737E-2</v>
      </c>
      <c r="Q3631" s="19">
        <f t="shared" si="4360"/>
        <v>0.60718384439083761</v>
      </c>
      <c r="R3631" s="19">
        <f t="shared" si="4361"/>
        <v>0.45534993430285381</v>
      </c>
      <c r="S3631" s="19">
        <f t="shared" si="4362"/>
        <v>1.0625337786936915</v>
      </c>
      <c r="T3631" s="19">
        <f t="shared" si="4363"/>
        <v>4.2501351147747654E-2</v>
      </c>
      <c r="U3631" s="21">
        <f t="shared" si="4364"/>
        <v>2.4325302765907932</v>
      </c>
    </row>
    <row r="3632" spans="1:21" ht="16" hidden="1" thickBot="1" x14ac:dyDescent="0.25">
      <c r="A3632" s="14"/>
      <c r="B3632" s="15"/>
      <c r="C3632" s="16"/>
      <c r="D3632" s="16"/>
      <c r="E3632" s="17"/>
      <c r="F3632" s="17"/>
      <c r="G3632" s="18"/>
      <c r="H3632" s="19"/>
      <c r="I3632" s="20"/>
      <c r="J3632" s="20"/>
      <c r="K3632" s="19"/>
      <c r="L3632" s="19"/>
      <c r="M3632" s="19"/>
      <c r="N3632" s="19"/>
      <c r="O3632" s="19"/>
      <c r="P3632" s="19"/>
      <c r="Q3632" s="19"/>
      <c r="R3632" s="19"/>
      <c r="S3632" s="19"/>
      <c r="T3632" s="19"/>
      <c r="U3632" s="21"/>
    </row>
    <row r="3633" spans="1:21" ht="16" hidden="1" thickBot="1" x14ac:dyDescent="0.25">
      <c r="A3633" s="14">
        <v>2019</v>
      </c>
      <c r="B3633" s="15" t="s">
        <v>67</v>
      </c>
      <c r="C3633" s="16" t="s">
        <v>22</v>
      </c>
      <c r="D3633" s="16" t="str">
        <f>A3633&amp;"_"&amp;B3633&amp;"_"&amp;C3633</f>
        <v>2019_2019 Sample Plot # 05_Avi</v>
      </c>
      <c r="E3633" s="17">
        <v>1.3</v>
      </c>
      <c r="F3633" s="17">
        <f t="shared" si="4331"/>
        <v>0.55000000000000004</v>
      </c>
      <c r="G3633" s="18">
        <v>55</v>
      </c>
      <c r="H3633" s="19">
        <f t="shared" si="4345"/>
        <v>0.67</v>
      </c>
      <c r="I3633" s="20">
        <f t="shared" si="4332"/>
        <v>67</v>
      </c>
      <c r="J3633" s="20">
        <v>210.51399999999998</v>
      </c>
      <c r="K3633" s="19">
        <f>2.14*(LOG(H3633,10))+0.2</f>
        <v>-0.17219992222023134</v>
      </c>
      <c r="L3633" s="19">
        <f t="shared" ref="L3633" si="4365">10^K3633</f>
        <v>0.6726669309020602</v>
      </c>
      <c r="M3633" s="19">
        <f t="shared" ref="M3633" si="4366">L3633*40/1000</f>
        <v>2.6906677236082407E-2</v>
      </c>
      <c r="N3633" s="19">
        <f t="shared" ref="N3633" si="4367">0.923*L3633</f>
        <v>0.62087157722260156</v>
      </c>
      <c r="O3633" s="19">
        <f t="shared" ref="O3633" si="4368">N3633*40/1000</f>
        <v>2.483486308890406E-2</v>
      </c>
      <c r="P3633" s="19">
        <f t="shared" ref="P3633" si="4369">M3633+O3633</f>
        <v>5.1741540324986471E-2</v>
      </c>
      <c r="Q3633" s="19">
        <f t="shared" ref="Q3633" si="4370">L3633*0.48</f>
        <v>0.32288012683298889</v>
      </c>
      <c r="R3633" s="19">
        <f t="shared" ref="R3633" si="4371">N3633*0.39</f>
        <v>0.24213991511681462</v>
      </c>
      <c r="S3633" s="19">
        <f t="shared" ref="S3633" si="4372">R3633+Q3633</f>
        <v>0.56502004194980349</v>
      </c>
      <c r="T3633" s="19">
        <f t="shared" ref="T3633" si="4373">S3633*40/1000</f>
        <v>2.2600801677992138E-2</v>
      </c>
      <c r="U3633" s="21">
        <f t="shared" ref="U3633" si="4374">(L3633+N3633)</f>
        <v>1.2935385081246618</v>
      </c>
    </row>
    <row r="3634" spans="1:21" ht="16" hidden="1" thickBot="1" x14ac:dyDescent="0.25">
      <c r="A3634" s="14"/>
      <c r="B3634" s="15"/>
      <c r="C3634" s="16"/>
      <c r="D3634" s="16"/>
      <c r="E3634" s="17"/>
      <c r="F3634" s="17"/>
      <c r="G3634" s="18"/>
      <c r="H3634" s="19"/>
      <c r="I3634" s="20"/>
      <c r="J3634" s="20"/>
      <c r="K3634" s="19"/>
      <c r="L3634" s="19"/>
      <c r="M3634" s="19"/>
      <c r="N3634" s="19"/>
      <c r="O3634" s="19"/>
      <c r="P3634" s="19"/>
      <c r="Q3634" s="19"/>
      <c r="R3634" s="19"/>
      <c r="S3634" s="19"/>
      <c r="T3634" s="19"/>
      <c r="U3634" s="21"/>
    </row>
    <row r="3635" spans="1:21" ht="16" hidden="1" thickBot="1" x14ac:dyDescent="0.25">
      <c r="A3635" s="14">
        <v>2019</v>
      </c>
      <c r="B3635" s="15" t="s">
        <v>67</v>
      </c>
      <c r="C3635" s="16" t="s">
        <v>22</v>
      </c>
      <c r="D3635" s="16" t="str">
        <f>A3635&amp;"_"&amp;B3635&amp;"_"&amp;C3635</f>
        <v>2019_2019 Sample Plot # 05_Avi</v>
      </c>
      <c r="E3635" s="17">
        <v>1.1000000000000001</v>
      </c>
      <c r="F3635" s="17">
        <f t="shared" si="4331"/>
        <v>0.48</v>
      </c>
      <c r="G3635" s="18">
        <v>48</v>
      </c>
      <c r="H3635" s="19">
        <f t="shared" si="4345"/>
        <v>0.57999999999999996</v>
      </c>
      <c r="I3635" s="20">
        <f t="shared" si="4332"/>
        <v>58</v>
      </c>
      <c r="J3635" s="20">
        <v>182.23599999999999</v>
      </c>
      <c r="K3635" s="19">
        <f t="shared" ref="K3635:K3636" si="4375">2.14*(LOG(H3635,10))+0.2</f>
        <v>-0.30626409377531433</v>
      </c>
      <c r="L3635" s="19">
        <f t="shared" ref="L3635:L3636" si="4376">10^K3635</f>
        <v>0.49401018882930714</v>
      </c>
      <c r="M3635" s="19">
        <f t="shared" ref="M3635:M3636" si="4377">L3635*40/1000</f>
        <v>1.9760407553172286E-2</v>
      </c>
      <c r="N3635" s="19">
        <f t="shared" ref="N3635:N3636" si="4378">0.923*L3635</f>
        <v>0.45597140428945049</v>
      </c>
      <c r="O3635" s="19">
        <f t="shared" ref="O3635:O3636" si="4379">N3635*40/1000</f>
        <v>1.823885617157802E-2</v>
      </c>
      <c r="P3635" s="19">
        <f t="shared" ref="P3635:P3636" si="4380">M3635+O3635</f>
        <v>3.7999263724750307E-2</v>
      </c>
      <c r="Q3635" s="19">
        <f t="shared" ref="Q3635:Q3636" si="4381">L3635*0.48</f>
        <v>0.23712489063806741</v>
      </c>
      <c r="R3635" s="19">
        <f t="shared" ref="R3635:R3636" si="4382">N3635*0.39</f>
        <v>0.1778288476728857</v>
      </c>
      <c r="S3635" s="19">
        <f t="shared" ref="S3635:S3636" si="4383">R3635+Q3635</f>
        <v>0.41495373831095311</v>
      </c>
      <c r="T3635" s="19">
        <f t="shared" ref="T3635:T3636" si="4384">S3635*40/1000</f>
        <v>1.6598149532438124E-2</v>
      </c>
      <c r="U3635" s="21">
        <f t="shared" ref="U3635:U3636" si="4385">(L3635+N3635)</f>
        <v>0.94998159311875763</v>
      </c>
    </row>
    <row r="3636" spans="1:21" ht="16" hidden="1" thickBot="1" x14ac:dyDescent="0.25">
      <c r="A3636" s="14">
        <v>2019</v>
      </c>
      <c r="B3636" s="15" t="s">
        <v>67</v>
      </c>
      <c r="C3636" s="16" t="s">
        <v>22</v>
      </c>
      <c r="D3636" s="16" t="str">
        <f>A3636&amp;"_"&amp;B3636&amp;"_"&amp;C3636</f>
        <v>2019_2019 Sample Plot # 05_Avi</v>
      </c>
      <c r="E3636" s="17">
        <v>1.3</v>
      </c>
      <c r="F3636" s="17">
        <f t="shared" si="4331"/>
        <v>0.45</v>
      </c>
      <c r="G3636" s="18">
        <v>45</v>
      </c>
      <c r="H3636" s="19">
        <f t="shared" si="4345"/>
        <v>0.5</v>
      </c>
      <c r="I3636" s="20">
        <f t="shared" si="4332"/>
        <v>50</v>
      </c>
      <c r="J3636" s="20">
        <v>157.1</v>
      </c>
      <c r="K3636" s="19">
        <f t="shared" si="4375"/>
        <v>-0.44420419072091971</v>
      </c>
      <c r="L3636" s="19">
        <f t="shared" si="4376"/>
        <v>0.35958023282255702</v>
      </c>
      <c r="M3636" s="19">
        <f t="shared" si="4377"/>
        <v>1.4383209312902281E-2</v>
      </c>
      <c r="N3636" s="19">
        <f t="shared" si="4378"/>
        <v>0.33189255489522013</v>
      </c>
      <c r="O3636" s="19">
        <f t="shared" si="4379"/>
        <v>1.3275702195808805E-2</v>
      </c>
      <c r="P3636" s="19">
        <f t="shared" si="4380"/>
        <v>2.7658911508711088E-2</v>
      </c>
      <c r="Q3636" s="19">
        <f t="shared" si="4381"/>
        <v>0.17259851175482738</v>
      </c>
      <c r="R3636" s="19">
        <f t="shared" si="4382"/>
        <v>0.12943809640913587</v>
      </c>
      <c r="S3636" s="19">
        <f t="shared" si="4383"/>
        <v>0.30203660816396327</v>
      </c>
      <c r="T3636" s="19">
        <f t="shared" si="4384"/>
        <v>1.2081464326558532E-2</v>
      </c>
      <c r="U3636" s="21">
        <f t="shared" si="4385"/>
        <v>0.69147278771777709</v>
      </c>
    </row>
    <row r="3637" spans="1:21" ht="16" hidden="1" thickBot="1" x14ac:dyDescent="0.25">
      <c r="A3637" s="14"/>
      <c r="B3637" s="15"/>
      <c r="C3637" s="16"/>
      <c r="D3637" s="16"/>
      <c r="E3637" s="17"/>
      <c r="F3637" s="17"/>
      <c r="G3637" s="18"/>
      <c r="H3637" s="19"/>
      <c r="I3637" s="20"/>
      <c r="J3637" s="20"/>
      <c r="K3637" s="19"/>
      <c r="L3637" s="19"/>
      <c r="M3637" s="19"/>
      <c r="N3637" s="19"/>
      <c r="O3637" s="19"/>
      <c r="P3637" s="19"/>
      <c r="Q3637" s="19"/>
      <c r="R3637" s="19"/>
      <c r="S3637" s="19"/>
      <c r="T3637" s="19"/>
      <c r="U3637" s="21"/>
    </row>
    <row r="3638" spans="1:21" ht="16" hidden="1" thickBot="1" x14ac:dyDescent="0.25">
      <c r="A3638" s="14">
        <v>2019</v>
      </c>
      <c r="B3638" s="15" t="s">
        <v>67</v>
      </c>
      <c r="C3638" s="16" t="s">
        <v>22</v>
      </c>
      <c r="D3638" s="16" t="str">
        <f>A3638&amp;"_"&amp;B3638&amp;"_"&amp;C3638</f>
        <v>2019_2019 Sample Plot # 05_Avi</v>
      </c>
      <c r="E3638" s="17">
        <v>1.9</v>
      </c>
      <c r="F3638" s="17">
        <f t="shared" si="4331"/>
        <v>0.56999999999999995</v>
      </c>
      <c r="G3638" s="18">
        <v>57</v>
      </c>
      <c r="H3638" s="19">
        <f t="shared" si="4345"/>
        <v>0.5</v>
      </c>
      <c r="I3638" s="20">
        <f t="shared" si="4332"/>
        <v>50</v>
      </c>
      <c r="J3638" s="20">
        <v>157.1</v>
      </c>
      <c r="K3638" s="19">
        <f>2.14*(LOG(H3638,10))+0.2</f>
        <v>-0.44420419072091971</v>
      </c>
      <c r="L3638" s="19">
        <f t="shared" ref="L3638" si="4386">10^K3638</f>
        <v>0.35958023282255702</v>
      </c>
      <c r="M3638" s="19">
        <f t="shared" ref="M3638:M3646" si="4387">L3638*40/1000</f>
        <v>1.4383209312902281E-2</v>
      </c>
      <c r="N3638" s="19">
        <f t="shared" ref="N3638" si="4388">0.923*L3638</f>
        <v>0.33189255489522013</v>
      </c>
      <c r="O3638" s="19">
        <f t="shared" ref="O3638:O3646" si="4389">N3638*40/1000</f>
        <v>1.3275702195808805E-2</v>
      </c>
      <c r="P3638" s="19">
        <f t="shared" ref="P3638:P3646" si="4390">M3638+O3638</f>
        <v>2.7658911508711088E-2</v>
      </c>
      <c r="Q3638" s="19">
        <f t="shared" ref="Q3638:Q3646" si="4391">L3638*0.48</f>
        <v>0.17259851175482738</v>
      </c>
      <c r="R3638" s="19">
        <f t="shared" ref="R3638:R3646" si="4392">N3638*0.39</f>
        <v>0.12943809640913587</v>
      </c>
      <c r="S3638" s="19">
        <f t="shared" ref="S3638:S3646" si="4393">R3638+Q3638</f>
        <v>0.30203660816396327</v>
      </c>
      <c r="T3638" s="19">
        <f t="shared" ref="T3638:T3646" si="4394">S3638*40/1000</f>
        <v>1.2081464326558532E-2</v>
      </c>
      <c r="U3638" s="21">
        <f t="shared" ref="U3638:U3646" si="4395">(L3638+N3638)</f>
        <v>0.69147278771777709</v>
      </c>
    </row>
    <row r="3639" spans="1:21" ht="16" hidden="1" thickBot="1" x14ac:dyDescent="0.25">
      <c r="A3639" s="14"/>
      <c r="B3639" s="15"/>
      <c r="C3639" s="16"/>
      <c r="D3639" s="16"/>
      <c r="E3639" s="17"/>
      <c r="F3639" s="17"/>
      <c r="G3639" s="18"/>
      <c r="H3639" s="19"/>
      <c r="I3639" s="20"/>
      <c r="J3639" s="20"/>
      <c r="K3639" s="19"/>
      <c r="L3639" s="19"/>
      <c r="M3639" s="19"/>
      <c r="N3639" s="19"/>
      <c r="O3639" s="19"/>
      <c r="P3639" s="19"/>
      <c r="Q3639" s="19"/>
      <c r="R3639" s="19"/>
      <c r="S3639" s="19"/>
      <c r="T3639" s="19"/>
      <c r="U3639" s="21"/>
    </row>
    <row r="3640" spans="1:21" ht="16" hidden="1" thickBot="1" x14ac:dyDescent="0.25">
      <c r="A3640" s="14"/>
      <c r="B3640" s="15"/>
      <c r="C3640" s="16"/>
      <c r="D3640" s="16"/>
      <c r="E3640" s="17"/>
      <c r="F3640" s="17"/>
      <c r="G3640" s="18"/>
      <c r="H3640" s="19"/>
      <c r="I3640" s="20"/>
      <c r="J3640" s="20"/>
      <c r="K3640" s="19"/>
      <c r="L3640" s="19"/>
      <c r="M3640" s="19"/>
      <c r="N3640" s="19"/>
      <c r="O3640" s="19"/>
      <c r="P3640" s="19"/>
      <c r="Q3640" s="19"/>
      <c r="R3640" s="19"/>
      <c r="S3640" s="19"/>
      <c r="T3640" s="19"/>
      <c r="U3640" s="21"/>
    </row>
    <row r="3641" spans="1:21" ht="16" hidden="1" thickBot="1" x14ac:dyDescent="0.25">
      <c r="A3641" s="14"/>
      <c r="B3641" s="15"/>
      <c r="C3641" s="16"/>
      <c r="D3641" s="16"/>
      <c r="E3641" s="17"/>
      <c r="F3641" s="17"/>
      <c r="G3641" s="18"/>
      <c r="H3641" s="19"/>
      <c r="I3641" s="20"/>
      <c r="J3641" s="20"/>
      <c r="K3641" s="19"/>
      <c r="L3641" s="19"/>
      <c r="M3641" s="19"/>
      <c r="N3641" s="19"/>
      <c r="O3641" s="19"/>
      <c r="P3641" s="19"/>
      <c r="Q3641" s="19"/>
      <c r="R3641" s="19"/>
      <c r="S3641" s="19"/>
      <c r="T3641" s="19"/>
      <c r="U3641" s="21"/>
    </row>
    <row r="3642" spans="1:21" ht="16" hidden="1" thickBot="1" x14ac:dyDescent="0.25">
      <c r="A3642" s="14"/>
      <c r="B3642" s="15"/>
      <c r="C3642" s="16"/>
      <c r="D3642" s="16"/>
      <c r="E3642" s="17"/>
      <c r="F3642" s="17"/>
      <c r="G3642" s="18"/>
      <c r="H3642" s="19"/>
      <c r="I3642" s="20"/>
      <c r="J3642" s="20"/>
      <c r="K3642" s="19"/>
      <c r="L3642" s="19"/>
      <c r="M3642" s="19"/>
      <c r="N3642" s="19"/>
      <c r="O3642" s="19"/>
      <c r="P3642" s="19"/>
      <c r="Q3642" s="19"/>
      <c r="R3642" s="19"/>
      <c r="S3642" s="19"/>
      <c r="T3642" s="19"/>
      <c r="U3642" s="21"/>
    </row>
    <row r="3643" spans="1:21" ht="16" hidden="1" thickBot="1" x14ac:dyDescent="0.25">
      <c r="A3643" s="14"/>
      <c r="B3643" s="15"/>
      <c r="C3643" s="16"/>
      <c r="D3643" s="16"/>
      <c r="E3643" s="17"/>
      <c r="F3643" s="17"/>
      <c r="G3643" s="18"/>
      <c r="H3643" s="19"/>
      <c r="I3643" s="20"/>
      <c r="J3643" s="20"/>
      <c r="K3643" s="19"/>
      <c r="L3643" s="19"/>
      <c r="M3643" s="19"/>
      <c r="N3643" s="19"/>
      <c r="O3643" s="19"/>
      <c r="P3643" s="19"/>
      <c r="Q3643" s="19"/>
      <c r="R3643" s="19"/>
      <c r="S3643" s="19"/>
      <c r="T3643" s="19"/>
      <c r="U3643" s="21"/>
    </row>
    <row r="3644" spans="1:21" ht="16" hidden="1" thickBot="1" x14ac:dyDescent="0.25">
      <c r="A3644" s="14"/>
      <c r="B3644" s="15"/>
      <c r="C3644" s="16"/>
      <c r="D3644" s="16"/>
      <c r="E3644" s="17"/>
      <c r="F3644" s="17"/>
      <c r="G3644" s="18"/>
      <c r="H3644" s="19"/>
      <c r="I3644" s="20"/>
      <c r="J3644" s="20"/>
      <c r="K3644" s="19"/>
      <c r="L3644" s="19"/>
      <c r="M3644" s="19"/>
      <c r="N3644" s="19"/>
      <c r="O3644" s="19"/>
      <c r="P3644" s="19"/>
      <c r="Q3644" s="19"/>
      <c r="R3644" s="19"/>
      <c r="S3644" s="19"/>
      <c r="T3644" s="19"/>
      <c r="U3644" s="21"/>
    </row>
    <row r="3645" spans="1:21" ht="16" hidden="1" thickBot="1" x14ac:dyDescent="0.25">
      <c r="A3645" s="14">
        <v>2019</v>
      </c>
      <c r="B3645" s="15" t="s">
        <v>67</v>
      </c>
      <c r="C3645" s="16" t="s">
        <v>22</v>
      </c>
      <c r="D3645" s="16" t="str">
        <f>A3645&amp;"_"&amp;B3645&amp;"_"&amp;C3645</f>
        <v>2019_2019 Sample Plot # 05_Avi</v>
      </c>
      <c r="E3645" s="17">
        <v>1.3</v>
      </c>
      <c r="F3645" s="17">
        <f t="shared" si="4331"/>
        <v>0.4</v>
      </c>
      <c r="G3645" s="18">
        <v>40</v>
      </c>
      <c r="H3645" s="19">
        <f t="shared" si="4345"/>
        <v>0.8</v>
      </c>
      <c r="I3645" s="20">
        <f t="shared" si="4332"/>
        <v>80</v>
      </c>
      <c r="J3645" s="20">
        <v>251.35999999999999</v>
      </c>
      <c r="K3645" s="19">
        <f t="shared" ref="K3645:K3646" si="4396">2.14*(LOG(H3645,10))+0.2</f>
        <v>-7.3874278372406399E-3</v>
      </c>
      <c r="L3645" s="19">
        <f t="shared" ref="L3645:L3646" si="4397">10^K3645</f>
        <v>0.98313367509001193</v>
      </c>
      <c r="M3645" s="19">
        <f t="shared" si="4387"/>
        <v>3.9325347003600478E-2</v>
      </c>
      <c r="N3645" s="19">
        <f t="shared" ref="N3645:N3646" si="4398">0.923*L3645</f>
        <v>0.90743238210808108</v>
      </c>
      <c r="O3645" s="19">
        <f t="shared" si="4389"/>
        <v>3.6297295284323239E-2</v>
      </c>
      <c r="P3645" s="19">
        <f t="shared" si="4390"/>
        <v>7.5622642287923716E-2</v>
      </c>
      <c r="Q3645" s="19">
        <f t="shared" si="4391"/>
        <v>0.47190416404320573</v>
      </c>
      <c r="R3645" s="19">
        <f t="shared" si="4392"/>
        <v>0.35389862902215163</v>
      </c>
      <c r="S3645" s="19">
        <f t="shared" si="4393"/>
        <v>0.82580279306535731</v>
      </c>
      <c r="T3645" s="19">
        <f t="shared" si="4394"/>
        <v>3.3032111722614291E-2</v>
      </c>
      <c r="U3645" s="21">
        <f t="shared" si="4395"/>
        <v>1.8905660571980931</v>
      </c>
    </row>
    <row r="3646" spans="1:21" ht="16" hidden="1" thickBot="1" x14ac:dyDescent="0.25">
      <c r="A3646" s="14">
        <v>2019</v>
      </c>
      <c r="B3646" s="15" t="s">
        <v>67</v>
      </c>
      <c r="C3646" s="16" t="s">
        <v>22</v>
      </c>
      <c r="D3646" s="16" t="str">
        <f>A3646&amp;"_"&amp;B3646&amp;"_"&amp;C3646</f>
        <v>2019_2019 Sample Plot # 05_Avi</v>
      </c>
      <c r="E3646" s="17">
        <v>1.1000000000000001</v>
      </c>
      <c r="F3646" s="17">
        <f t="shared" si="4331"/>
        <v>0.5</v>
      </c>
      <c r="G3646" s="18">
        <v>50</v>
      </c>
      <c r="H3646" s="19">
        <f t="shared" si="4345"/>
        <v>0.45</v>
      </c>
      <c r="I3646" s="20">
        <f t="shared" si="4332"/>
        <v>45</v>
      </c>
      <c r="J3646" s="20">
        <v>141.38999999999999</v>
      </c>
      <c r="K3646" s="19">
        <f t="shared" si="4396"/>
        <v>-0.54212522052076451</v>
      </c>
      <c r="L3646" s="19">
        <f t="shared" si="4397"/>
        <v>0.28699529665822876</v>
      </c>
      <c r="M3646" s="19">
        <f t="shared" si="4387"/>
        <v>1.147981186632915E-2</v>
      </c>
      <c r="N3646" s="19">
        <f t="shared" si="4398"/>
        <v>0.26489665881554514</v>
      </c>
      <c r="O3646" s="19">
        <f t="shared" si="4389"/>
        <v>1.0595866352621804E-2</v>
      </c>
      <c r="P3646" s="19">
        <f t="shared" si="4390"/>
        <v>2.2075678218950956E-2</v>
      </c>
      <c r="Q3646" s="19">
        <f t="shared" si="4391"/>
        <v>0.13775774239594979</v>
      </c>
      <c r="R3646" s="19">
        <f t="shared" si="4392"/>
        <v>0.10330969693806261</v>
      </c>
      <c r="S3646" s="19">
        <f t="shared" si="4393"/>
        <v>0.2410674393340124</v>
      </c>
      <c r="T3646" s="19">
        <f t="shared" si="4394"/>
        <v>9.6426975733604949E-3</v>
      </c>
      <c r="U3646" s="21">
        <f t="shared" si="4395"/>
        <v>0.5518919554737739</v>
      </c>
    </row>
    <row r="3647" spans="1:21" ht="16" hidden="1" thickBot="1" x14ac:dyDescent="0.25">
      <c r="A3647" s="14"/>
      <c r="B3647" s="15"/>
      <c r="C3647" s="16"/>
      <c r="D3647" s="16"/>
      <c r="E3647" s="17"/>
      <c r="F3647" s="17"/>
      <c r="G3647" s="18"/>
      <c r="H3647" s="19"/>
      <c r="I3647" s="20"/>
      <c r="J3647" s="20"/>
      <c r="K3647" s="19"/>
      <c r="L3647" s="19"/>
      <c r="M3647" s="19"/>
      <c r="N3647" s="19"/>
      <c r="O3647" s="19"/>
      <c r="P3647" s="19"/>
      <c r="Q3647" s="19"/>
      <c r="R3647" s="19"/>
      <c r="S3647" s="19"/>
      <c r="T3647" s="19"/>
      <c r="U3647" s="21"/>
    </row>
    <row r="3648" spans="1:21" ht="16" hidden="1" thickBot="1" x14ac:dyDescent="0.25">
      <c r="A3648" s="14">
        <v>2019</v>
      </c>
      <c r="B3648" s="15" t="s">
        <v>67</v>
      </c>
      <c r="C3648" s="16" t="s">
        <v>22</v>
      </c>
      <c r="D3648" s="16" t="str">
        <f>A3648&amp;"_"&amp;B3648&amp;"_"&amp;C3648</f>
        <v>2019_2019 Sample Plot # 05_Avi</v>
      </c>
      <c r="E3648" s="17">
        <v>1.2</v>
      </c>
      <c r="F3648" s="17">
        <f t="shared" si="4331"/>
        <v>0.53</v>
      </c>
      <c r="G3648" s="18">
        <v>53</v>
      </c>
      <c r="H3648" s="19">
        <f t="shared" si="4345"/>
        <v>0.36</v>
      </c>
      <c r="I3648" s="20">
        <f t="shared" si="4332"/>
        <v>36</v>
      </c>
      <c r="J3648" s="20">
        <v>113.11199999999999</v>
      </c>
      <c r="K3648" s="19">
        <f>2.14*(LOG(H3648,10))+0.2</f>
        <v>-0.74951264835800524</v>
      </c>
      <c r="L3648" s="19">
        <f t="shared" ref="L3648" si="4399">10^K3648</f>
        <v>0.17802760594801126</v>
      </c>
      <c r="M3648" s="19">
        <f t="shared" ref="M3648" si="4400">L3648*40/1000</f>
        <v>7.1211042379204503E-3</v>
      </c>
      <c r="N3648" s="19">
        <f t="shared" ref="N3648" si="4401">0.923*L3648</f>
        <v>0.16431948029001439</v>
      </c>
      <c r="O3648" s="19">
        <f t="shared" ref="O3648" si="4402">N3648*40/1000</f>
        <v>6.5727792116005756E-3</v>
      </c>
      <c r="P3648" s="19">
        <f t="shared" ref="P3648" si="4403">M3648+O3648</f>
        <v>1.3693883449521025E-2</v>
      </c>
      <c r="Q3648" s="19">
        <f t="shared" ref="Q3648" si="4404">L3648*0.48</f>
        <v>8.5453250855045404E-2</v>
      </c>
      <c r="R3648" s="19">
        <f t="shared" ref="R3648" si="4405">N3648*0.39</f>
        <v>6.4084597313105618E-2</v>
      </c>
      <c r="S3648" s="19">
        <f t="shared" ref="S3648" si="4406">R3648+Q3648</f>
        <v>0.14953784816815102</v>
      </c>
      <c r="T3648" s="19">
        <f t="shared" ref="T3648" si="4407">S3648*40/1000</f>
        <v>5.9815139267260413E-3</v>
      </c>
      <c r="U3648" s="21">
        <f t="shared" ref="U3648" si="4408">(L3648+N3648)</f>
        <v>0.34234708623802568</v>
      </c>
    </row>
    <row r="3649" spans="1:21" ht="16" hidden="1" thickBot="1" x14ac:dyDescent="0.25">
      <c r="A3649" s="14"/>
      <c r="B3649" s="15"/>
      <c r="C3649" s="16"/>
      <c r="D3649" s="16"/>
      <c r="E3649" s="17"/>
      <c r="F3649" s="17"/>
      <c r="G3649" s="18"/>
      <c r="H3649" s="19"/>
      <c r="I3649" s="20"/>
      <c r="J3649" s="20"/>
      <c r="K3649" s="19"/>
      <c r="L3649" s="19"/>
      <c r="M3649" s="19"/>
      <c r="N3649" s="19"/>
      <c r="O3649" s="19"/>
      <c r="P3649" s="19"/>
      <c r="Q3649" s="19"/>
      <c r="R3649" s="19"/>
      <c r="S3649" s="19"/>
      <c r="T3649" s="19"/>
      <c r="U3649" s="21"/>
    </row>
    <row r="3650" spans="1:21" ht="16" hidden="1" thickBot="1" x14ac:dyDescent="0.25">
      <c r="A3650" s="14">
        <v>2019</v>
      </c>
      <c r="B3650" s="15" t="s">
        <v>67</v>
      </c>
      <c r="C3650" s="16" t="s">
        <v>22</v>
      </c>
      <c r="D3650" s="16" t="str">
        <f>A3650&amp;"_"&amp;B3650&amp;"_"&amp;C3650</f>
        <v>2019_2019 Sample Plot # 05_Avi</v>
      </c>
      <c r="E3650" s="17">
        <v>1.2</v>
      </c>
      <c r="F3650" s="17">
        <f t="shared" si="4331"/>
        <v>0.55000000000000004</v>
      </c>
      <c r="G3650" s="18">
        <v>55</v>
      </c>
      <c r="H3650" s="19">
        <f t="shared" si="4345"/>
        <v>0.45</v>
      </c>
      <c r="I3650" s="20">
        <f t="shared" si="4332"/>
        <v>45</v>
      </c>
      <c r="J3650" s="20">
        <v>141.38999999999999</v>
      </c>
      <c r="K3650" s="19">
        <f t="shared" ref="K3650:K3652" si="4409">2.14*(LOG(H3650,10))+0.2</f>
        <v>-0.54212522052076451</v>
      </c>
      <c r="L3650" s="19">
        <f t="shared" ref="L3650:L3652" si="4410">10^K3650</f>
        <v>0.28699529665822876</v>
      </c>
      <c r="M3650" s="19">
        <f t="shared" ref="M3650:M3652" si="4411">L3650*40/1000</f>
        <v>1.147981186632915E-2</v>
      </c>
      <c r="N3650" s="19">
        <f t="shared" ref="N3650:N3652" si="4412">0.923*L3650</f>
        <v>0.26489665881554514</v>
      </c>
      <c r="O3650" s="19">
        <f t="shared" ref="O3650:O3652" si="4413">N3650*40/1000</f>
        <v>1.0595866352621804E-2</v>
      </c>
      <c r="P3650" s="19">
        <f t="shared" ref="P3650:P3652" si="4414">M3650+O3650</f>
        <v>2.2075678218950956E-2</v>
      </c>
      <c r="Q3650" s="19">
        <f t="shared" ref="Q3650:Q3652" si="4415">L3650*0.48</f>
        <v>0.13775774239594979</v>
      </c>
      <c r="R3650" s="19">
        <f t="shared" ref="R3650:R3652" si="4416">N3650*0.39</f>
        <v>0.10330969693806261</v>
      </c>
      <c r="S3650" s="19">
        <f t="shared" ref="S3650:S3652" si="4417">R3650+Q3650</f>
        <v>0.2410674393340124</v>
      </c>
      <c r="T3650" s="19">
        <f t="shared" ref="T3650:T3652" si="4418">S3650*40/1000</f>
        <v>9.6426975733604949E-3</v>
      </c>
      <c r="U3650" s="21">
        <f t="shared" ref="U3650:U3652" si="4419">(L3650+N3650)</f>
        <v>0.5518919554737739</v>
      </c>
    </row>
    <row r="3651" spans="1:21" ht="16" hidden="1" thickBot="1" x14ac:dyDescent="0.25">
      <c r="A3651" s="14">
        <v>2019</v>
      </c>
      <c r="B3651" s="15" t="s">
        <v>67</v>
      </c>
      <c r="C3651" s="16" t="s">
        <v>22</v>
      </c>
      <c r="D3651" s="16" t="str">
        <f>A3651&amp;"_"&amp;B3651&amp;"_"&amp;C3651</f>
        <v>2019_2019 Sample Plot # 05_Avi</v>
      </c>
      <c r="E3651" s="17">
        <v>1.1000000000000001</v>
      </c>
      <c r="F3651" s="17">
        <f t="shared" si="4331"/>
        <v>0.5</v>
      </c>
      <c r="G3651" s="18">
        <v>50</v>
      </c>
      <c r="H3651" s="19">
        <f t="shared" si="4345"/>
        <v>0.48</v>
      </c>
      <c r="I3651" s="20">
        <f t="shared" si="4332"/>
        <v>48</v>
      </c>
      <c r="J3651" s="20">
        <v>150.816</v>
      </c>
      <c r="K3651" s="19">
        <f t="shared" si="4409"/>
        <v>-0.48214375201624332</v>
      </c>
      <c r="L3651" s="19">
        <f t="shared" si="4410"/>
        <v>0.32950062900514621</v>
      </c>
      <c r="M3651" s="19">
        <f t="shared" si="4411"/>
        <v>1.3180025160205847E-2</v>
      </c>
      <c r="N3651" s="19">
        <f t="shared" si="4412"/>
        <v>0.30412908057174998</v>
      </c>
      <c r="O3651" s="19">
        <f t="shared" si="4413"/>
        <v>1.216516322287E-2</v>
      </c>
      <c r="P3651" s="19">
        <f t="shared" si="4414"/>
        <v>2.5345188383075846E-2</v>
      </c>
      <c r="Q3651" s="19">
        <f t="shared" si="4415"/>
        <v>0.15816030192247019</v>
      </c>
      <c r="R3651" s="19">
        <f t="shared" si="4416"/>
        <v>0.11861034142298249</v>
      </c>
      <c r="S3651" s="19">
        <f t="shared" si="4417"/>
        <v>0.27677064334545265</v>
      </c>
      <c r="T3651" s="19">
        <f t="shared" si="4418"/>
        <v>1.1070825733818106E-2</v>
      </c>
      <c r="U3651" s="21">
        <f t="shared" si="4419"/>
        <v>0.63362970957689613</v>
      </c>
    </row>
    <row r="3652" spans="1:21" ht="16" hidden="1" thickBot="1" x14ac:dyDescent="0.25">
      <c r="A3652" s="14">
        <v>2019</v>
      </c>
      <c r="B3652" s="15" t="s">
        <v>67</v>
      </c>
      <c r="C3652" s="16" t="s">
        <v>22</v>
      </c>
      <c r="D3652" s="16" t="str">
        <f>A3652&amp;"_"&amp;B3652&amp;"_"&amp;C3652</f>
        <v>2019_2019 Sample Plot # 05_Avi</v>
      </c>
      <c r="E3652" s="17">
        <v>1.4</v>
      </c>
      <c r="F3652" s="17">
        <f t="shared" si="4331"/>
        <v>0.6</v>
      </c>
      <c r="G3652" s="18">
        <v>60</v>
      </c>
      <c r="H3652" s="19">
        <f t="shared" si="4345"/>
        <v>0.63</v>
      </c>
      <c r="I3652" s="20">
        <f t="shared" si="4332"/>
        <v>63</v>
      </c>
      <c r="J3652" s="20">
        <v>197.946</v>
      </c>
      <c r="K3652" s="19">
        <f t="shared" si="4409"/>
        <v>-0.22941122416933507</v>
      </c>
      <c r="L3652" s="19">
        <f t="shared" si="4410"/>
        <v>0.58964249587193851</v>
      </c>
      <c r="M3652" s="19">
        <f t="shared" si="4411"/>
        <v>2.358569983487754E-2</v>
      </c>
      <c r="N3652" s="19">
        <f t="shared" si="4412"/>
        <v>0.54424002368979929</v>
      </c>
      <c r="O3652" s="19">
        <f t="shared" si="4413"/>
        <v>2.176960094759197E-2</v>
      </c>
      <c r="P3652" s="19">
        <f t="shared" si="4414"/>
        <v>4.5355300782469507E-2</v>
      </c>
      <c r="Q3652" s="19">
        <f t="shared" si="4415"/>
        <v>0.28302839801853047</v>
      </c>
      <c r="R3652" s="19">
        <f t="shared" si="4416"/>
        <v>0.21225360923902173</v>
      </c>
      <c r="S3652" s="19">
        <f t="shared" si="4417"/>
        <v>0.49528200725755223</v>
      </c>
      <c r="T3652" s="19">
        <f t="shared" si="4418"/>
        <v>1.9811280290302088E-2</v>
      </c>
      <c r="U3652" s="21">
        <f t="shared" si="4419"/>
        <v>1.1338825195617379</v>
      </c>
    </row>
    <row r="3653" spans="1:21" ht="16" hidden="1" thickBot="1" x14ac:dyDescent="0.25">
      <c r="A3653" s="14"/>
      <c r="B3653" s="15"/>
      <c r="C3653" s="16"/>
      <c r="D3653" s="16"/>
      <c r="E3653" s="17"/>
      <c r="F3653" s="17"/>
      <c r="G3653" s="18"/>
      <c r="H3653" s="19"/>
      <c r="I3653" s="20"/>
      <c r="J3653" s="20"/>
      <c r="K3653" s="19"/>
      <c r="L3653" s="19"/>
      <c r="M3653" s="19"/>
      <c r="N3653" s="19"/>
      <c r="O3653" s="19"/>
      <c r="P3653" s="19"/>
      <c r="Q3653" s="19"/>
      <c r="R3653" s="19"/>
      <c r="S3653" s="19"/>
      <c r="T3653" s="19"/>
      <c r="U3653" s="21"/>
    </row>
    <row r="3654" spans="1:21" ht="16" hidden="1" thickBot="1" x14ac:dyDescent="0.25">
      <c r="A3654" s="14">
        <v>2019</v>
      </c>
      <c r="B3654" s="15" t="s">
        <v>67</v>
      </c>
      <c r="C3654" s="16" t="s">
        <v>22</v>
      </c>
      <c r="D3654" s="16" t="str">
        <f>A3654&amp;"_"&amp;B3654&amp;"_"&amp;C3654</f>
        <v>2019_2019 Sample Plot # 05_Avi</v>
      </c>
      <c r="E3654" s="17">
        <v>1.1000000000000001</v>
      </c>
      <c r="F3654" s="17">
        <f t="shared" si="4331"/>
        <v>0.53</v>
      </c>
      <c r="G3654" s="18">
        <v>53</v>
      </c>
      <c r="H3654" s="19">
        <f t="shared" si="4345"/>
        <v>0.48</v>
      </c>
      <c r="I3654" s="20">
        <f t="shared" si="4332"/>
        <v>48</v>
      </c>
      <c r="J3654" s="20">
        <v>150.816</v>
      </c>
      <c r="K3654" s="19">
        <f t="shared" ref="K3654:K3656" si="4420">2.14*(LOG(H3654,10))+0.2</f>
        <v>-0.48214375201624332</v>
      </c>
      <c r="L3654" s="19">
        <f t="shared" ref="L3654:L3656" si="4421">10^K3654</f>
        <v>0.32950062900514621</v>
      </c>
      <c r="M3654" s="19">
        <f t="shared" ref="M3654:M3666" si="4422">L3654*40/1000</f>
        <v>1.3180025160205847E-2</v>
      </c>
      <c r="N3654" s="19">
        <f t="shared" ref="N3654:N3656" si="4423">0.923*L3654</f>
        <v>0.30412908057174998</v>
      </c>
      <c r="O3654" s="19">
        <f t="shared" ref="O3654:O3666" si="4424">N3654*40/1000</f>
        <v>1.216516322287E-2</v>
      </c>
      <c r="P3654" s="19">
        <f t="shared" ref="P3654:P3666" si="4425">M3654+O3654</f>
        <v>2.5345188383075846E-2</v>
      </c>
      <c r="Q3654" s="19">
        <f t="shared" ref="Q3654:Q3666" si="4426">L3654*0.48</f>
        <v>0.15816030192247019</v>
      </c>
      <c r="R3654" s="19">
        <f t="shared" ref="R3654:R3666" si="4427">N3654*0.39</f>
        <v>0.11861034142298249</v>
      </c>
      <c r="S3654" s="19">
        <f t="shared" ref="S3654:S3666" si="4428">R3654+Q3654</f>
        <v>0.27677064334545265</v>
      </c>
      <c r="T3654" s="19">
        <f t="shared" ref="T3654:T3666" si="4429">S3654*40/1000</f>
        <v>1.1070825733818106E-2</v>
      </c>
      <c r="U3654" s="21">
        <f t="shared" ref="U3654:U3666" si="4430">(L3654+N3654)</f>
        <v>0.63362970957689613</v>
      </c>
    </row>
    <row r="3655" spans="1:21" ht="16" hidden="1" thickBot="1" x14ac:dyDescent="0.25">
      <c r="A3655" s="14">
        <v>2019</v>
      </c>
      <c r="B3655" s="15" t="s">
        <v>67</v>
      </c>
      <c r="C3655" s="16" t="s">
        <v>22</v>
      </c>
      <c r="D3655" s="16" t="str">
        <f>A3655&amp;"_"&amp;B3655&amp;"_"&amp;C3655</f>
        <v>2019_2019 Sample Plot # 05_Avi</v>
      </c>
      <c r="E3655" s="17">
        <v>2.1</v>
      </c>
      <c r="F3655" s="17">
        <f t="shared" si="4331"/>
        <v>0.6</v>
      </c>
      <c r="G3655" s="18">
        <v>60</v>
      </c>
      <c r="H3655" s="19">
        <f t="shared" si="4345"/>
        <v>0.77</v>
      </c>
      <c r="I3655" s="20">
        <f t="shared" si="4332"/>
        <v>77</v>
      </c>
      <c r="J3655" s="20">
        <v>241.934</v>
      </c>
      <c r="K3655" s="19">
        <f t="shared" si="4420"/>
        <v>-4.2909848130888772E-2</v>
      </c>
      <c r="L3655" s="19">
        <f t="shared" si="4421"/>
        <v>0.90592063451544957</v>
      </c>
      <c r="M3655" s="19">
        <f t="shared" si="4422"/>
        <v>3.6236825380617989E-2</v>
      </c>
      <c r="N3655" s="19">
        <f t="shared" si="4423"/>
        <v>0.83616474565776</v>
      </c>
      <c r="O3655" s="19">
        <f t="shared" si="4424"/>
        <v>3.3446589826310401E-2</v>
      </c>
      <c r="P3655" s="19">
        <f t="shared" si="4425"/>
        <v>6.968341520692839E-2</v>
      </c>
      <c r="Q3655" s="19">
        <f t="shared" si="4426"/>
        <v>0.43484190456741578</v>
      </c>
      <c r="R3655" s="19">
        <f t="shared" si="4427"/>
        <v>0.32610425080652639</v>
      </c>
      <c r="S3655" s="19">
        <f t="shared" si="4428"/>
        <v>0.76094615537394217</v>
      </c>
      <c r="T3655" s="19">
        <f t="shared" si="4429"/>
        <v>3.0437846214957688E-2</v>
      </c>
      <c r="U3655" s="21">
        <f t="shared" si="4430"/>
        <v>1.7420853801732097</v>
      </c>
    </row>
    <row r="3656" spans="1:21" ht="16" hidden="1" thickBot="1" x14ac:dyDescent="0.25">
      <c r="A3656" s="14">
        <v>2019</v>
      </c>
      <c r="B3656" s="15" t="s">
        <v>67</v>
      </c>
      <c r="C3656" s="16" t="s">
        <v>22</v>
      </c>
      <c r="D3656" s="16" t="str">
        <f>A3656&amp;"_"&amp;B3656&amp;"_"&amp;C3656</f>
        <v>2019_2019 Sample Plot # 05_Avi</v>
      </c>
      <c r="E3656" s="17">
        <v>4.0999999999999996</v>
      </c>
      <c r="F3656" s="17">
        <f t="shared" si="4331"/>
        <v>0.75</v>
      </c>
      <c r="G3656" s="18">
        <v>75</v>
      </c>
      <c r="H3656" s="19">
        <f t="shared" si="4345"/>
        <v>0.8</v>
      </c>
      <c r="I3656" s="20">
        <f t="shared" si="4332"/>
        <v>80</v>
      </c>
      <c r="J3656" s="20">
        <v>251.35999999999999</v>
      </c>
      <c r="K3656" s="19">
        <f t="shared" si="4420"/>
        <v>-7.3874278372406399E-3</v>
      </c>
      <c r="L3656" s="19">
        <f t="shared" si="4421"/>
        <v>0.98313367509001193</v>
      </c>
      <c r="M3656" s="19">
        <f t="shared" si="4422"/>
        <v>3.9325347003600478E-2</v>
      </c>
      <c r="N3656" s="19">
        <f t="shared" si="4423"/>
        <v>0.90743238210808108</v>
      </c>
      <c r="O3656" s="19">
        <f t="shared" si="4424"/>
        <v>3.6297295284323239E-2</v>
      </c>
      <c r="P3656" s="19">
        <f t="shared" si="4425"/>
        <v>7.5622642287923716E-2</v>
      </c>
      <c r="Q3656" s="19">
        <f t="shared" si="4426"/>
        <v>0.47190416404320573</v>
      </c>
      <c r="R3656" s="19">
        <f t="shared" si="4427"/>
        <v>0.35389862902215163</v>
      </c>
      <c r="S3656" s="19">
        <f t="shared" si="4428"/>
        <v>0.82580279306535731</v>
      </c>
      <c r="T3656" s="19">
        <f t="shared" si="4429"/>
        <v>3.3032111722614291E-2</v>
      </c>
      <c r="U3656" s="21">
        <f t="shared" si="4430"/>
        <v>1.8905660571980931</v>
      </c>
    </row>
    <row r="3657" spans="1:21" ht="16" hidden="1" thickBot="1" x14ac:dyDescent="0.25">
      <c r="A3657" s="14"/>
      <c r="B3657" s="15"/>
      <c r="C3657" s="16"/>
      <c r="D3657" s="16"/>
      <c r="E3657" s="17"/>
      <c r="F3657" s="17"/>
      <c r="G3657" s="18"/>
      <c r="H3657" s="19"/>
      <c r="I3657" s="20"/>
      <c r="J3657" s="20"/>
      <c r="K3657" s="19"/>
      <c r="L3657" s="19"/>
      <c r="M3657" s="19"/>
      <c r="N3657" s="19"/>
      <c r="O3657" s="19"/>
      <c r="P3657" s="19"/>
      <c r="Q3657" s="19"/>
      <c r="R3657" s="19"/>
      <c r="S3657" s="19"/>
      <c r="T3657" s="19"/>
      <c r="U3657" s="21"/>
    </row>
    <row r="3658" spans="1:21" ht="16" hidden="1" thickBot="1" x14ac:dyDescent="0.25">
      <c r="A3658" s="14"/>
      <c r="B3658" s="15"/>
      <c r="C3658" s="16"/>
      <c r="D3658" s="16"/>
      <c r="E3658" s="17"/>
      <c r="F3658" s="17"/>
      <c r="G3658" s="18"/>
      <c r="H3658" s="19"/>
      <c r="I3658" s="20"/>
      <c r="J3658" s="20"/>
      <c r="K3658" s="19"/>
      <c r="L3658" s="19"/>
      <c r="M3658" s="19"/>
      <c r="N3658" s="19"/>
      <c r="O3658" s="19"/>
      <c r="P3658" s="19"/>
      <c r="Q3658" s="19"/>
      <c r="R3658" s="19"/>
      <c r="S3658" s="19"/>
      <c r="T3658" s="19"/>
      <c r="U3658" s="21"/>
    </row>
    <row r="3659" spans="1:21" ht="16" hidden="1" thickBot="1" x14ac:dyDescent="0.25">
      <c r="A3659" s="14">
        <v>2019</v>
      </c>
      <c r="B3659" s="15" t="s">
        <v>67</v>
      </c>
      <c r="C3659" s="16" t="s">
        <v>22</v>
      </c>
      <c r="D3659" s="16" t="str">
        <f>A3659&amp;"_"&amp;B3659&amp;"_"&amp;C3659</f>
        <v>2019_2019 Sample Plot # 05_Avi</v>
      </c>
      <c r="E3659" s="17">
        <v>1.2</v>
      </c>
      <c r="F3659" s="17">
        <f t="shared" si="4331"/>
        <v>0.44</v>
      </c>
      <c r="G3659" s="18">
        <v>44</v>
      </c>
      <c r="H3659" s="19">
        <f t="shared" si="4345"/>
        <v>0.42</v>
      </c>
      <c r="I3659" s="20">
        <f t="shared" si="4332"/>
        <v>42</v>
      </c>
      <c r="J3659" s="20">
        <v>131.964</v>
      </c>
      <c r="K3659" s="19">
        <f>2.14*(LOG(H3659,10))+0.2</f>
        <v>-0.60624651854849287</v>
      </c>
      <c r="L3659" s="19">
        <f t="shared" ref="L3659" si="4431">10^K3659</f>
        <v>0.24760161977537998</v>
      </c>
      <c r="M3659" s="19">
        <f t="shared" si="4422"/>
        <v>9.9040647910151984E-3</v>
      </c>
      <c r="N3659" s="19">
        <f t="shared" ref="N3659" si="4432">0.923*L3659</f>
        <v>0.22853629505267573</v>
      </c>
      <c r="O3659" s="19">
        <f t="shared" si="4424"/>
        <v>9.1414518021070302E-3</v>
      </c>
      <c r="P3659" s="19">
        <f t="shared" si="4425"/>
        <v>1.904551659312223E-2</v>
      </c>
      <c r="Q3659" s="19">
        <f t="shared" si="4426"/>
        <v>0.11884877749218238</v>
      </c>
      <c r="R3659" s="19">
        <f t="shared" si="4427"/>
        <v>8.9129155070543531E-2</v>
      </c>
      <c r="S3659" s="19">
        <f t="shared" si="4428"/>
        <v>0.2079779325627259</v>
      </c>
      <c r="T3659" s="19">
        <f t="shared" si="4429"/>
        <v>8.3191173025090343E-3</v>
      </c>
      <c r="U3659" s="21">
        <f t="shared" si="4430"/>
        <v>0.47613791482805568</v>
      </c>
    </row>
    <row r="3660" spans="1:21" ht="16" hidden="1" thickBot="1" x14ac:dyDescent="0.25">
      <c r="A3660" s="14"/>
      <c r="B3660" s="15"/>
      <c r="C3660" s="16"/>
      <c r="D3660" s="16"/>
      <c r="E3660" s="17"/>
      <c r="F3660" s="17"/>
      <c r="G3660" s="18"/>
      <c r="H3660" s="19"/>
      <c r="I3660" s="20"/>
      <c r="J3660" s="20"/>
      <c r="K3660" s="19"/>
      <c r="L3660" s="19"/>
      <c r="M3660" s="19"/>
      <c r="N3660" s="19"/>
      <c r="O3660" s="19"/>
      <c r="P3660" s="19"/>
      <c r="Q3660" s="19"/>
      <c r="R3660" s="19"/>
      <c r="S3660" s="19"/>
      <c r="T3660" s="19"/>
      <c r="U3660" s="21"/>
    </row>
    <row r="3661" spans="1:21" ht="16" hidden="1" thickBot="1" x14ac:dyDescent="0.25">
      <c r="A3661" s="14"/>
      <c r="B3661" s="15"/>
      <c r="C3661" s="16"/>
      <c r="D3661" s="16"/>
      <c r="E3661" s="17"/>
      <c r="F3661" s="17"/>
      <c r="G3661" s="18"/>
      <c r="H3661" s="19"/>
      <c r="I3661" s="20"/>
      <c r="J3661" s="20"/>
      <c r="K3661" s="19"/>
      <c r="L3661" s="19"/>
      <c r="M3661" s="19"/>
      <c r="N3661" s="19"/>
      <c r="O3661" s="19"/>
      <c r="P3661" s="19"/>
      <c r="Q3661" s="19"/>
      <c r="R3661" s="19"/>
      <c r="S3661" s="19"/>
      <c r="T3661" s="19"/>
      <c r="U3661" s="21"/>
    </row>
    <row r="3662" spans="1:21" ht="16" hidden="1" thickBot="1" x14ac:dyDescent="0.25">
      <c r="A3662" s="14"/>
      <c r="B3662" s="15"/>
      <c r="C3662" s="16"/>
      <c r="D3662" s="16"/>
      <c r="E3662" s="17"/>
      <c r="F3662" s="17"/>
      <c r="G3662" s="18"/>
      <c r="H3662" s="19"/>
      <c r="I3662" s="20"/>
      <c r="J3662" s="20"/>
      <c r="K3662" s="19"/>
      <c r="L3662" s="19"/>
      <c r="M3662" s="19"/>
      <c r="N3662" s="19"/>
      <c r="O3662" s="19"/>
      <c r="P3662" s="19"/>
      <c r="Q3662" s="19"/>
      <c r="R3662" s="19"/>
      <c r="S3662" s="19"/>
      <c r="T3662" s="19"/>
      <c r="U3662" s="21"/>
    </row>
    <row r="3663" spans="1:21" ht="16" hidden="1" thickBot="1" x14ac:dyDescent="0.25">
      <c r="A3663" s="14"/>
      <c r="B3663" s="15"/>
      <c r="C3663" s="16"/>
      <c r="D3663" s="16"/>
      <c r="E3663" s="17"/>
      <c r="F3663" s="17"/>
      <c r="G3663" s="18"/>
      <c r="H3663" s="19"/>
      <c r="I3663" s="20"/>
      <c r="J3663" s="20"/>
      <c r="K3663" s="19"/>
      <c r="L3663" s="19"/>
      <c r="M3663" s="19"/>
      <c r="N3663" s="19"/>
      <c r="O3663" s="19"/>
      <c r="P3663" s="19"/>
      <c r="Q3663" s="19"/>
      <c r="R3663" s="19"/>
      <c r="S3663" s="19"/>
      <c r="T3663" s="19"/>
      <c r="U3663" s="21"/>
    </row>
    <row r="3664" spans="1:21" ht="16" hidden="1" thickBot="1" x14ac:dyDescent="0.25">
      <c r="A3664" s="14"/>
      <c r="B3664" s="15"/>
      <c r="C3664" s="16"/>
      <c r="D3664" s="16"/>
      <c r="E3664" s="17"/>
      <c r="F3664" s="17"/>
      <c r="G3664" s="18"/>
      <c r="H3664" s="19"/>
      <c r="I3664" s="20"/>
      <c r="J3664" s="20"/>
      <c r="K3664" s="19"/>
      <c r="L3664" s="19"/>
      <c r="M3664" s="19"/>
      <c r="N3664" s="19"/>
      <c r="O3664" s="19"/>
      <c r="P3664" s="19"/>
      <c r="Q3664" s="19"/>
      <c r="R3664" s="19"/>
      <c r="S3664" s="19"/>
      <c r="T3664" s="19"/>
      <c r="U3664" s="21"/>
    </row>
    <row r="3665" spans="1:21" ht="16" hidden="1" thickBot="1" x14ac:dyDescent="0.25">
      <c r="A3665" s="14"/>
      <c r="B3665" s="15"/>
      <c r="C3665" s="16"/>
      <c r="D3665" s="16"/>
      <c r="E3665" s="17"/>
      <c r="F3665" s="17"/>
      <c r="G3665" s="18"/>
      <c r="H3665" s="19"/>
      <c r="I3665" s="20"/>
      <c r="J3665" s="20"/>
      <c r="K3665" s="19"/>
      <c r="L3665" s="19"/>
      <c r="M3665" s="19"/>
      <c r="N3665" s="19"/>
      <c r="O3665" s="19"/>
      <c r="P3665" s="19"/>
      <c r="Q3665" s="19"/>
      <c r="R3665" s="19"/>
      <c r="S3665" s="19"/>
      <c r="T3665" s="19"/>
      <c r="U3665" s="21"/>
    </row>
    <row r="3666" spans="1:21" ht="16" hidden="1" thickBot="1" x14ac:dyDescent="0.25">
      <c r="A3666" s="14">
        <v>2019</v>
      </c>
      <c r="B3666" s="15" t="s">
        <v>67</v>
      </c>
      <c r="C3666" s="16" t="s">
        <v>22</v>
      </c>
      <c r="D3666" s="16" t="str">
        <f>A3666&amp;"_"&amp;B3666&amp;"_"&amp;C3666</f>
        <v>2019_2019 Sample Plot # 05_Avi</v>
      </c>
      <c r="E3666" s="17">
        <v>1.9</v>
      </c>
      <c r="F3666" s="17">
        <f t="shared" si="4331"/>
        <v>0.6</v>
      </c>
      <c r="G3666" s="18">
        <v>60</v>
      </c>
      <c r="H3666" s="19">
        <f t="shared" si="4345"/>
        <v>0.52999999999999992</v>
      </c>
      <c r="I3666" s="20">
        <f t="shared" si="4332"/>
        <v>52.999999999999993</v>
      </c>
      <c r="J3666" s="20">
        <v>166.52599999999998</v>
      </c>
      <c r="K3666" s="19">
        <f>2.14*(LOG(H3666,10))+0.2</f>
        <v>-0.39004963905431161</v>
      </c>
      <c r="L3666" s="19">
        <f t="shared" ref="L3666" si="4433">10^K3666</f>
        <v>0.40733371765436388</v>
      </c>
      <c r="M3666" s="19">
        <f t="shared" si="4422"/>
        <v>1.6293348706174555E-2</v>
      </c>
      <c r="N3666" s="19">
        <f t="shared" ref="N3666" si="4434">0.923*L3666</f>
        <v>0.3759690213949779</v>
      </c>
      <c r="O3666" s="19">
        <f t="shared" si="4424"/>
        <v>1.5038760855799116E-2</v>
      </c>
      <c r="P3666" s="19">
        <f t="shared" si="4425"/>
        <v>3.1332109561973673E-2</v>
      </c>
      <c r="Q3666" s="19">
        <f t="shared" si="4426"/>
        <v>0.19552018447409467</v>
      </c>
      <c r="R3666" s="19">
        <f t="shared" si="4427"/>
        <v>0.14662791834404137</v>
      </c>
      <c r="S3666" s="19">
        <f t="shared" si="4428"/>
        <v>0.34214810281813601</v>
      </c>
      <c r="T3666" s="19">
        <f t="shared" si="4429"/>
        <v>1.3685924112725442E-2</v>
      </c>
      <c r="U3666" s="21">
        <f t="shared" si="4430"/>
        <v>0.78330273904934178</v>
      </c>
    </row>
    <row r="3667" spans="1:21" ht="16" hidden="1" thickBot="1" x14ac:dyDescent="0.25">
      <c r="A3667" s="14"/>
      <c r="B3667" s="15"/>
      <c r="C3667" s="16"/>
      <c r="D3667" s="16"/>
      <c r="E3667" s="17"/>
      <c r="F3667" s="17"/>
      <c r="G3667" s="18"/>
      <c r="H3667" s="19"/>
      <c r="I3667" s="20"/>
      <c r="J3667" s="20"/>
      <c r="K3667" s="19"/>
      <c r="L3667" s="19"/>
      <c r="M3667" s="19"/>
      <c r="N3667" s="19"/>
      <c r="O3667" s="19"/>
      <c r="P3667" s="19"/>
      <c r="Q3667" s="19"/>
      <c r="R3667" s="19"/>
      <c r="S3667" s="19"/>
      <c r="T3667" s="19"/>
      <c r="U3667" s="21"/>
    </row>
    <row r="3668" spans="1:21" ht="16" hidden="1" thickBot="1" x14ac:dyDescent="0.25">
      <c r="A3668" s="14">
        <v>2019</v>
      </c>
      <c r="B3668" s="15" t="s">
        <v>67</v>
      </c>
      <c r="C3668" s="16" t="s">
        <v>22</v>
      </c>
      <c r="D3668" s="16" t="str">
        <f>A3668&amp;"_"&amp;B3668&amp;"_"&amp;C3668</f>
        <v>2019_2019 Sample Plot # 05_Avi</v>
      </c>
      <c r="E3668" s="17">
        <v>1.9</v>
      </c>
      <c r="F3668" s="17">
        <f t="shared" ref="F3668:F3731" si="4435">G3668/100</f>
        <v>0.7</v>
      </c>
      <c r="G3668" s="18">
        <v>70</v>
      </c>
      <c r="H3668" s="19">
        <f t="shared" si="4345"/>
        <v>0.95</v>
      </c>
      <c r="I3668" s="20">
        <f t="shared" ref="I3668:I3731" si="4436">J3668/3.142</f>
        <v>95</v>
      </c>
      <c r="J3668" s="20">
        <v>298.49</v>
      </c>
      <c r="K3668" s="19">
        <f t="shared" ref="K3668:K3669" si="4437">2.14*(LOG(H3668,10))+0.2</f>
        <v>0.15232851531813418</v>
      </c>
      <c r="L3668" s="19">
        <f t="shared" ref="L3668:L3669" si="4438">10^K3668</f>
        <v>1.42013135180945</v>
      </c>
      <c r="M3668" s="19">
        <f t="shared" ref="M3668:M3669" si="4439">L3668*40/1000</f>
        <v>5.6805254072378006E-2</v>
      </c>
      <c r="N3668" s="19">
        <f t="shared" ref="N3668:N3669" si="4440">0.923*L3668</f>
        <v>1.3107812377201224</v>
      </c>
      <c r="O3668" s="19">
        <f t="shared" ref="O3668:O3669" si="4441">N3668*40/1000</f>
        <v>5.2431249508804893E-2</v>
      </c>
      <c r="P3668" s="19">
        <f t="shared" ref="P3668:P3669" si="4442">M3668+O3668</f>
        <v>0.10923650358118289</v>
      </c>
      <c r="Q3668" s="19">
        <f t="shared" ref="Q3668:Q3669" si="4443">L3668*0.48</f>
        <v>0.68166304886853601</v>
      </c>
      <c r="R3668" s="19">
        <f t="shared" ref="R3668:R3669" si="4444">N3668*0.39</f>
        <v>0.51120468271084774</v>
      </c>
      <c r="S3668" s="19">
        <f t="shared" ref="S3668:S3669" si="4445">R3668+Q3668</f>
        <v>1.1928677315793839</v>
      </c>
      <c r="T3668" s="19">
        <f t="shared" ref="T3668:T3669" si="4446">S3668*40/1000</f>
        <v>4.7714709263175351E-2</v>
      </c>
      <c r="U3668" s="21">
        <f t="shared" ref="U3668:U3669" si="4447">(L3668+N3668)</f>
        <v>2.7309125895295727</v>
      </c>
    </row>
    <row r="3669" spans="1:21" ht="16" hidden="1" thickBot="1" x14ac:dyDescent="0.25">
      <c r="A3669" s="14">
        <v>2019</v>
      </c>
      <c r="B3669" s="15" t="s">
        <v>67</v>
      </c>
      <c r="C3669" s="16" t="s">
        <v>22</v>
      </c>
      <c r="D3669" s="16" t="str">
        <f>A3669&amp;"_"&amp;B3669&amp;"_"&amp;C3669</f>
        <v>2019_2019 Sample Plot # 05_Avi</v>
      </c>
      <c r="E3669" s="17">
        <v>1.4</v>
      </c>
      <c r="F3669" s="17">
        <f t="shared" si="4435"/>
        <v>0.6</v>
      </c>
      <c r="G3669" s="18">
        <v>60</v>
      </c>
      <c r="H3669" s="19">
        <f t="shared" si="4345"/>
        <v>0.67</v>
      </c>
      <c r="I3669" s="20">
        <f t="shared" si="4436"/>
        <v>67</v>
      </c>
      <c r="J3669" s="20">
        <v>210.51399999999998</v>
      </c>
      <c r="K3669" s="19">
        <f t="shared" si="4437"/>
        <v>-0.17219992222023134</v>
      </c>
      <c r="L3669" s="19">
        <f t="shared" si="4438"/>
        <v>0.6726669309020602</v>
      </c>
      <c r="M3669" s="19">
        <f t="shared" si="4439"/>
        <v>2.6906677236082407E-2</v>
      </c>
      <c r="N3669" s="19">
        <f t="shared" si="4440"/>
        <v>0.62087157722260156</v>
      </c>
      <c r="O3669" s="19">
        <f t="shared" si="4441"/>
        <v>2.483486308890406E-2</v>
      </c>
      <c r="P3669" s="19">
        <f t="shared" si="4442"/>
        <v>5.1741540324986471E-2</v>
      </c>
      <c r="Q3669" s="19">
        <f t="shared" si="4443"/>
        <v>0.32288012683298889</v>
      </c>
      <c r="R3669" s="19">
        <f t="shared" si="4444"/>
        <v>0.24213991511681462</v>
      </c>
      <c r="S3669" s="19">
        <f t="shared" si="4445"/>
        <v>0.56502004194980349</v>
      </c>
      <c r="T3669" s="19">
        <f t="shared" si="4446"/>
        <v>2.2600801677992138E-2</v>
      </c>
      <c r="U3669" s="21">
        <f t="shared" si="4447"/>
        <v>1.2935385081246618</v>
      </c>
    </row>
    <row r="3670" spans="1:21" ht="16" hidden="1" thickBot="1" x14ac:dyDescent="0.25">
      <c r="A3670" s="14"/>
      <c r="B3670" s="15"/>
      <c r="C3670" s="16"/>
      <c r="D3670" s="16"/>
      <c r="E3670" s="17"/>
      <c r="F3670" s="17"/>
      <c r="G3670" s="18"/>
      <c r="H3670" s="19"/>
      <c r="I3670" s="20"/>
      <c r="J3670" s="20"/>
      <c r="K3670" s="19"/>
      <c r="L3670" s="19"/>
      <c r="M3670" s="19"/>
      <c r="N3670" s="19"/>
      <c r="O3670" s="19"/>
      <c r="P3670" s="19"/>
      <c r="Q3670" s="19"/>
      <c r="R3670" s="19"/>
      <c r="S3670" s="19"/>
      <c r="T3670" s="19"/>
      <c r="U3670" s="21"/>
    </row>
    <row r="3671" spans="1:21" ht="16" hidden="1" thickBot="1" x14ac:dyDescent="0.25">
      <c r="A3671" s="14">
        <v>2019</v>
      </c>
      <c r="B3671" s="15" t="s">
        <v>67</v>
      </c>
      <c r="C3671" s="16" t="s">
        <v>22</v>
      </c>
      <c r="D3671" s="16" t="str">
        <f>A3671&amp;"_"&amp;B3671&amp;"_"&amp;C3671</f>
        <v>2019_2019 Sample Plot # 05_Avi</v>
      </c>
      <c r="E3671" s="17">
        <v>1.7</v>
      </c>
      <c r="F3671" s="17">
        <f t="shared" si="4435"/>
        <v>0.55000000000000004</v>
      </c>
      <c r="G3671" s="18">
        <v>55</v>
      </c>
      <c r="H3671" s="19">
        <f t="shared" si="4345"/>
        <v>0.18</v>
      </c>
      <c r="I3671" s="20">
        <f t="shared" si="4436"/>
        <v>18</v>
      </c>
      <c r="J3671" s="20">
        <v>56.555999999999997</v>
      </c>
      <c r="K3671" s="19">
        <f>2.14*(LOG(H3671,10))+0.2</f>
        <v>-1.393716839078925</v>
      </c>
      <c r="L3671" s="19">
        <f t="shared" ref="L3671" si="4448">10^K3671</f>
        <v>4.0390865643268888E-2</v>
      </c>
      <c r="M3671" s="19">
        <f t="shared" ref="M3671" si="4449">L3671*40/1000</f>
        <v>1.6156346257307555E-3</v>
      </c>
      <c r="N3671" s="19">
        <f t="shared" ref="N3671" si="4450">0.923*L3671</f>
        <v>3.7280768988737188E-2</v>
      </c>
      <c r="O3671" s="19">
        <f t="shared" ref="O3671" si="4451">N3671*40/1000</f>
        <v>1.4912307595494876E-3</v>
      </c>
      <c r="P3671" s="19">
        <f t="shared" ref="P3671" si="4452">M3671+O3671</f>
        <v>3.1068653852802429E-3</v>
      </c>
      <c r="Q3671" s="19">
        <f t="shared" ref="Q3671" si="4453">L3671*0.48</f>
        <v>1.9387615508769065E-2</v>
      </c>
      <c r="R3671" s="19">
        <f t="shared" ref="R3671" si="4454">N3671*0.39</f>
        <v>1.4539499905607503E-2</v>
      </c>
      <c r="S3671" s="19">
        <f t="shared" ref="S3671" si="4455">R3671+Q3671</f>
        <v>3.3927115414376569E-2</v>
      </c>
      <c r="T3671" s="19">
        <f t="shared" ref="T3671" si="4456">S3671*40/1000</f>
        <v>1.3570846165750626E-3</v>
      </c>
      <c r="U3671" s="21">
        <f t="shared" ref="U3671" si="4457">(L3671+N3671)</f>
        <v>7.7671634632006076E-2</v>
      </c>
    </row>
    <row r="3672" spans="1:21" ht="16" hidden="1" thickBot="1" x14ac:dyDescent="0.25">
      <c r="A3672" s="14"/>
      <c r="B3672" s="15"/>
      <c r="C3672" s="16"/>
      <c r="D3672" s="16"/>
      <c r="E3672" s="17"/>
      <c r="F3672" s="17"/>
      <c r="G3672" s="18"/>
      <c r="H3672" s="19"/>
      <c r="I3672" s="20"/>
      <c r="J3672" s="20"/>
      <c r="K3672" s="19"/>
      <c r="L3672" s="19"/>
      <c r="M3672" s="19"/>
      <c r="N3672" s="19"/>
      <c r="O3672" s="19"/>
      <c r="P3672" s="19"/>
      <c r="Q3672" s="19"/>
      <c r="R3672" s="19"/>
      <c r="S3672" s="19"/>
      <c r="T3672" s="19"/>
      <c r="U3672" s="21"/>
    </row>
    <row r="3673" spans="1:21" ht="16" hidden="1" thickBot="1" x14ac:dyDescent="0.25">
      <c r="A3673" s="14">
        <v>2019</v>
      </c>
      <c r="B3673" s="15" t="s">
        <v>67</v>
      </c>
      <c r="C3673" s="16" t="s">
        <v>22</v>
      </c>
      <c r="D3673" s="16" t="str">
        <f>A3673&amp;"_"&amp;B3673&amp;"_"&amp;C3673</f>
        <v>2019_2019 Sample Plot # 05_Avi</v>
      </c>
      <c r="E3673" s="17">
        <v>1.2</v>
      </c>
      <c r="F3673" s="17">
        <f t="shared" si="4435"/>
        <v>0.48</v>
      </c>
      <c r="G3673" s="18">
        <v>48</v>
      </c>
      <c r="H3673" s="19">
        <f t="shared" si="4345"/>
        <v>0.08</v>
      </c>
      <c r="I3673" s="20">
        <f t="shared" si="4436"/>
        <v>8</v>
      </c>
      <c r="J3673" s="20">
        <v>25.135999999999999</v>
      </c>
      <c r="K3673" s="19">
        <f t="shared" ref="K3673:K3674" si="4458">2.14*(LOG(H3673,10))+0.2</f>
        <v>-2.1473874278372409</v>
      </c>
      <c r="L3673" s="19">
        <f t="shared" ref="L3673:L3674" si="4459">10^K3673</f>
        <v>7.1221738779588557E-3</v>
      </c>
      <c r="M3673" s="19">
        <f t="shared" ref="M3673:M3674" si="4460">L3673*40/1000</f>
        <v>2.8488695511835424E-4</v>
      </c>
      <c r="N3673" s="19">
        <f t="shared" ref="N3673:N3674" si="4461">0.923*L3673</f>
        <v>6.5737664893560244E-3</v>
      </c>
      <c r="O3673" s="19">
        <f t="shared" ref="O3673:O3674" si="4462">N3673*40/1000</f>
        <v>2.6295065957424095E-4</v>
      </c>
      <c r="P3673" s="19">
        <f t="shared" ref="P3673:P3674" si="4463">M3673+O3673</f>
        <v>5.4783761469259524E-4</v>
      </c>
      <c r="Q3673" s="19">
        <f t="shared" ref="Q3673:Q3674" si="4464">L3673*0.48</f>
        <v>3.4186434614202504E-3</v>
      </c>
      <c r="R3673" s="19">
        <f t="shared" ref="R3673:R3674" si="4465">N3673*0.39</f>
        <v>2.5637689308488495E-3</v>
      </c>
      <c r="S3673" s="19">
        <f t="shared" ref="S3673:S3674" si="4466">R3673+Q3673</f>
        <v>5.9824123922691003E-3</v>
      </c>
      <c r="T3673" s="19">
        <f t="shared" ref="T3673:T3674" si="4467">S3673*40/1000</f>
        <v>2.39296495690764E-4</v>
      </c>
      <c r="U3673" s="21">
        <f t="shared" ref="U3673:U3674" si="4468">(L3673+N3673)</f>
        <v>1.369594036731488E-2</v>
      </c>
    </row>
    <row r="3674" spans="1:21" ht="16" hidden="1" thickBot="1" x14ac:dyDescent="0.25">
      <c r="A3674" s="14">
        <v>2019</v>
      </c>
      <c r="B3674" s="15" t="s">
        <v>67</v>
      </c>
      <c r="C3674" s="16" t="s">
        <v>22</v>
      </c>
      <c r="D3674" s="16" t="str">
        <f>A3674&amp;"_"&amp;B3674&amp;"_"&amp;C3674</f>
        <v>2019_2019 Sample Plot # 05_Avi</v>
      </c>
      <c r="E3674" s="17">
        <v>2.2000000000000002</v>
      </c>
      <c r="F3674" s="17">
        <f t="shared" si="4435"/>
        <v>0.64</v>
      </c>
      <c r="G3674" s="18">
        <v>64</v>
      </c>
      <c r="H3674" s="19">
        <f t="shared" si="4345"/>
        <v>0.83</v>
      </c>
      <c r="I3674" s="20">
        <f t="shared" si="4436"/>
        <v>83</v>
      </c>
      <c r="J3674" s="20">
        <v>260.786</v>
      </c>
      <c r="K3674" s="19">
        <f t="shared" si="4458"/>
        <v>2.6827117684798146E-2</v>
      </c>
      <c r="L3674" s="19">
        <f t="shared" si="4459"/>
        <v>1.0637194924742182</v>
      </c>
      <c r="M3674" s="19">
        <f t="shared" si="4460"/>
        <v>4.2548779698968732E-2</v>
      </c>
      <c r="N3674" s="19">
        <f t="shared" si="4461"/>
        <v>0.98181309155370344</v>
      </c>
      <c r="O3674" s="19">
        <f t="shared" si="4462"/>
        <v>3.9272523662148139E-2</v>
      </c>
      <c r="P3674" s="19">
        <f t="shared" si="4463"/>
        <v>8.1821303361116871E-2</v>
      </c>
      <c r="Q3674" s="19">
        <f t="shared" si="4464"/>
        <v>0.5105853563876247</v>
      </c>
      <c r="R3674" s="19">
        <f t="shared" si="4465"/>
        <v>0.38290710570594433</v>
      </c>
      <c r="S3674" s="19">
        <f t="shared" si="4466"/>
        <v>0.89349246209356903</v>
      </c>
      <c r="T3674" s="19">
        <f t="shared" si="4467"/>
        <v>3.5739698483742761E-2</v>
      </c>
      <c r="U3674" s="21">
        <f t="shared" si="4468"/>
        <v>2.0455325840279217</v>
      </c>
    </row>
    <row r="3675" spans="1:21" ht="16" hidden="1" thickBot="1" x14ac:dyDescent="0.25">
      <c r="A3675" s="14"/>
      <c r="B3675" s="15"/>
      <c r="C3675" s="16"/>
      <c r="D3675" s="16"/>
      <c r="E3675" s="17"/>
      <c r="F3675" s="17"/>
      <c r="G3675" s="18"/>
      <c r="H3675" s="19"/>
      <c r="I3675" s="20"/>
      <c r="J3675" s="20"/>
      <c r="K3675" s="19"/>
      <c r="L3675" s="19"/>
      <c r="M3675" s="19"/>
      <c r="N3675" s="19"/>
      <c r="O3675" s="19"/>
      <c r="P3675" s="19"/>
      <c r="Q3675" s="19"/>
      <c r="R3675" s="19"/>
      <c r="S3675" s="19"/>
      <c r="T3675" s="19"/>
      <c r="U3675" s="21"/>
    </row>
    <row r="3676" spans="1:21" ht="16" hidden="1" thickBot="1" x14ac:dyDescent="0.25">
      <c r="A3676" s="14">
        <v>2019</v>
      </c>
      <c r="B3676" s="15" t="s">
        <v>67</v>
      </c>
      <c r="C3676" s="16" t="s">
        <v>22</v>
      </c>
      <c r="D3676" s="16" t="str">
        <f>A3676&amp;"_"&amp;B3676&amp;"_"&amp;C3676</f>
        <v>2019_2019 Sample Plot # 05_Avi</v>
      </c>
      <c r="E3676" s="17">
        <v>1.9</v>
      </c>
      <c r="F3676" s="17">
        <f t="shared" si="4435"/>
        <v>0.54</v>
      </c>
      <c r="G3676" s="18">
        <v>54</v>
      </c>
      <c r="H3676" s="19">
        <f t="shared" ref="H3676:H3738" si="4469">I3676/100</f>
        <v>0.85</v>
      </c>
      <c r="I3676" s="20">
        <f t="shared" si="4436"/>
        <v>85</v>
      </c>
      <c r="J3676" s="20">
        <v>267.07</v>
      </c>
      <c r="K3676" s="19">
        <f>2.14*(LOG(H3676,10))+0.2</f>
        <v>4.8956501028586452E-2</v>
      </c>
      <c r="L3676" s="19">
        <f t="shared" ref="L3676" si="4470">10^K3676</f>
        <v>1.1193257660906129</v>
      </c>
      <c r="M3676" s="19">
        <f t="shared" ref="M3676" si="4471">L3676*40/1000</f>
        <v>4.4773030643624513E-2</v>
      </c>
      <c r="N3676" s="19">
        <f t="shared" ref="N3676" si="4472">0.923*L3676</f>
        <v>1.0331376821016358</v>
      </c>
      <c r="O3676" s="19">
        <f t="shared" ref="O3676" si="4473">N3676*40/1000</f>
        <v>4.1325507284065428E-2</v>
      </c>
      <c r="P3676" s="19">
        <f t="shared" ref="P3676" si="4474">M3676+O3676</f>
        <v>8.6098537927689942E-2</v>
      </c>
      <c r="Q3676" s="19">
        <f t="shared" ref="Q3676" si="4475">L3676*0.48</f>
        <v>0.53727636772349419</v>
      </c>
      <c r="R3676" s="19">
        <f t="shared" ref="R3676" si="4476">N3676*0.39</f>
        <v>0.40292369601963796</v>
      </c>
      <c r="S3676" s="19">
        <f t="shared" ref="S3676" si="4477">R3676+Q3676</f>
        <v>0.94020006374313214</v>
      </c>
      <c r="T3676" s="19">
        <f t="shared" ref="T3676" si="4478">S3676*40/1000</f>
        <v>3.7608002549725288E-2</v>
      </c>
      <c r="U3676" s="21">
        <f t="shared" ref="U3676" si="4479">(L3676+N3676)</f>
        <v>2.1524634481922487</v>
      </c>
    </row>
    <row r="3677" spans="1:21" ht="16" hidden="1" thickBot="1" x14ac:dyDescent="0.25">
      <c r="A3677" s="14"/>
      <c r="B3677" s="15"/>
      <c r="C3677" s="16"/>
      <c r="D3677" s="16"/>
      <c r="E3677" s="17"/>
      <c r="F3677" s="17"/>
      <c r="G3677" s="18"/>
      <c r="H3677" s="19"/>
      <c r="I3677" s="20"/>
      <c r="J3677" s="20"/>
      <c r="K3677" s="19"/>
      <c r="L3677" s="19"/>
      <c r="M3677" s="19"/>
      <c r="N3677" s="19"/>
      <c r="O3677" s="19"/>
      <c r="P3677" s="19"/>
      <c r="Q3677" s="19"/>
      <c r="R3677" s="19"/>
      <c r="S3677" s="19"/>
      <c r="T3677" s="19"/>
      <c r="U3677" s="21"/>
    </row>
    <row r="3678" spans="1:21" ht="16" hidden="1" thickBot="1" x14ac:dyDescent="0.25">
      <c r="A3678" s="14">
        <v>2019</v>
      </c>
      <c r="B3678" s="15" t="s">
        <v>67</v>
      </c>
      <c r="C3678" s="16" t="s">
        <v>22</v>
      </c>
      <c r="D3678" s="16" t="str">
        <f>A3678&amp;"_"&amp;B3678&amp;"_"&amp;C3678</f>
        <v>2019_2019 Sample Plot # 05_Avi</v>
      </c>
      <c r="E3678" s="17">
        <v>1.8</v>
      </c>
      <c r="F3678" s="17">
        <f t="shared" si="4435"/>
        <v>0.6</v>
      </c>
      <c r="G3678" s="18">
        <v>60</v>
      </c>
      <c r="H3678" s="19">
        <f t="shared" si="4469"/>
        <v>0.57999999999999996</v>
      </c>
      <c r="I3678" s="20">
        <f t="shared" si="4436"/>
        <v>58</v>
      </c>
      <c r="J3678" s="20">
        <v>182.23599999999999</v>
      </c>
      <c r="K3678" s="19">
        <f>2.14*(LOG(H3678,10))+0.2</f>
        <v>-0.30626409377531433</v>
      </c>
      <c r="L3678" s="19">
        <f t="shared" ref="L3678" si="4480">10^K3678</f>
        <v>0.49401018882930714</v>
      </c>
      <c r="M3678" s="19">
        <f t="shared" ref="M3678:M3685" si="4481">L3678*40/1000</f>
        <v>1.9760407553172286E-2</v>
      </c>
      <c r="N3678" s="19">
        <f t="shared" ref="N3678" si="4482">0.923*L3678</f>
        <v>0.45597140428945049</v>
      </c>
      <c r="O3678" s="19">
        <f t="shared" ref="O3678:O3685" si="4483">N3678*40/1000</f>
        <v>1.823885617157802E-2</v>
      </c>
      <c r="P3678" s="19">
        <f t="shared" ref="P3678:P3685" si="4484">M3678+O3678</f>
        <v>3.7999263724750307E-2</v>
      </c>
      <c r="Q3678" s="19">
        <f t="shared" ref="Q3678:Q3685" si="4485">L3678*0.48</f>
        <v>0.23712489063806741</v>
      </c>
      <c r="R3678" s="19">
        <f t="shared" ref="R3678:R3685" si="4486">N3678*0.39</f>
        <v>0.1778288476728857</v>
      </c>
      <c r="S3678" s="19">
        <f t="shared" ref="S3678:S3685" si="4487">R3678+Q3678</f>
        <v>0.41495373831095311</v>
      </c>
      <c r="T3678" s="19">
        <f t="shared" ref="T3678:T3685" si="4488">S3678*40/1000</f>
        <v>1.6598149532438124E-2</v>
      </c>
      <c r="U3678" s="21">
        <f t="shared" ref="U3678:U3685" si="4489">(L3678+N3678)</f>
        <v>0.94998159311875763</v>
      </c>
    </row>
    <row r="3679" spans="1:21" ht="16" hidden="1" thickBot="1" x14ac:dyDescent="0.25">
      <c r="A3679" s="14"/>
      <c r="B3679" s="15"/>
      <c r="C3679" s="16"/>
      <c r="D3679" s="16"/>
      <c r="E3679" s="17"/>
      <c r="F3679" s="17"/>
      <c r="G3679" s="18"/>
      <c r="H3679" s="19"/>
      <c r="I3679" s="20"/>
      <c r="J3679" s="20"/>
      <c r="K3679" s="19"/>
      <c r="L3679" s="19"/>
      <c r="M3679" s="19"/>
      <c r="N3679" s="19"/>
      <c r="O3679" s="19"/>
      <c r="P3679" s="19"/>
      <c r="Q3679" s="19"/>
      <c r="R3679" s="19"/>
      <c r="S3679" s="19"/>
      <c r="T3679" s="19"/>
      <c r="U3679" s="21"/>
    </row>
    <row r="3680" spans="1:21" ht="16" hidden="1" thickBot="1" x14ac:dyDescent="0.25">
      <c r="A3680" s="14"/>
      <c r="B3680" s="15"/>
      <c r="C3680" s="16"/>
      <c r="D3680" s="16"/>
      <c r="E3680" s="17"/>
      <c r="F3680" s="17"/>
      <c r="G3680" s="18"/>
      <c r="H3680" s="19"/>
      <c r="I3680" s="20"/>
      <c r="J3680" s="20"/>
      <c r="K3680" s="19"/>
      <c r="L3680" s="19"/>
      <c r="M3680" s="19"/>
      <c r="N3680" s="19"/>
      <c r="O3680" s="19"/>
      <c r="P3680" s="19"/>
      <c r="Q3680" s="19"/>
      <c r="R3680" s="19"/>
      <c r="S3680" s="19"/>
      <c r="T3680" s="19"/>
      <c r="U3680" s="21"/>
    </row>
    <row r="3681" spans="1:21" ht="16" hidden="1" thickBot="1" x14ac:dyDescent="0.25">
      <c r="A3681" s="14">
        <v>2019</v>
      </c>
      <c r="B3681" s="15" t="s">
        <v>67</v>
      </c>
      <c r="C3681" s="16" t="s">
        <v>22</v>
      </c>
      <c r="D3681" s="16" t="str">
        <f>A3681&amp;"_"&amp;B3681&amp;"_"&amp;C3681</f>
        <v>2019_2019 Sample Plot # 05_Avi</v>
      </c>
      <c r="E3681" s="17">
        <v>1.2</v>
      </c>
      <c r="F3681" s="17">
        <f t="shared" si="4435"/>
        <v>0.62</v>
      </c>
      <c r="G3681" s="18">
        <v>62</v>
      </c>
      <c r="H3681" s="19">
        <f t="shared" si="4469"/>
        <v>0.54</v>
      </c>
      <c r="I3681" s="20">
        <f t="shared" si="4436"/>
        <v>54.000000000000007</v>
      </c>
      <c r="J3681" s="20">
        <v>169.66800000000001</v>
      </c>
      <c r="K3681" s="19">
        <f>2.14*(LOG(H3681,10))+0.2</f>
        <v>-0.37267735397884733</v>
      </c>
      <c r="L3681" s="19">
        <f t="shared" ref="L3681" si="4490">10^K3681</f>
        <v>0.42395781578699199</v>
      </c>
      <c r="M3681" s="19">
        <f t="shared" si="4481"/>
        <v>1.6958312631479677E-2</v>
      </c>
      <c r="N3681" s="19">
        <f t="shared" ref="N3681" si="4491">0.923*L3681</f>
        <v>0.39131306397139365</v>
      </c>
      <c r="O3681" s="19">
        <f t="shared" si="4483"/>
        <v>1.5652522558855748E-2</v>
      </c>
      <c r="P3681" s="19">
        <f t="shared" si="4484"/>
        <v>3.2610835190335426E-2</v>
      </c>
      <c r="Q3681" s="19">
        <f t="shared" si="4485"/>
        <v>0.20349975157775615</v>
      </c>
      <c r="R3681" s="19">
        <f t="shared" si="4486"/>
        <v>0.15261209494884354</v>
      </c>
      <c r="S3681" s="19">
        <f t="shared" si="4487"/>
        <v>0.35611184652659966</v>
      </c>
      <c r="T3681" s="19">
        <f t="shared" si="4488"/>
        <v>1.4244473861063988E-2</v>
      </c>
      <c r="U3681" s="21">
        <f t="shared" si="4489"/>
        <v>0.81527087975838564</v>
      </c>
    </row>
    <row r="3682" spans="1:21" ht="16" hidden="1" thickBot="1" x14ac:dyDescent="0.25">
      <c r="A3682" s="14"/>
      <c r="B3682" s="15"/>
      <c r="C3682" s="16"/>
      <c r="D3682" s="16"/>
      <c r="E3682" s="17"/>
      <c r="F3682" s="17"/>
      <c r="G3682" s="18"/>
      <c r="H3682" s="19"/>
      <c r="I3682" s="20"/>
      <c r="J3682" s="20"/>
      <c r="K3682" s="19"/>
      <c r="L3682" s="19"/>
      <c r="M3682" s="19"/>
      <c r="N3682" s="19"/>
      <c r="O3682" s="19"/>
      <c r="P3682" s="19"/>
      <c r="Q3682" s="19"/>
      <c r="R3682" s="19"/>
      <c r="S3682" s="19"/>
      <c r="T3682" s="19"/>
      <c r="U3682" s="21"/>
    </row>
    <row r="3683" spans="1:21" ht="16" hidden="1" thickBot="1" x14ac:dyDescent="0.25">
      <c r="A3683" s="14"/>
      <c r="B3683" s="15"/>
      <c r="C3683" s="16"/>
      <c r="D3683" s="16"/>
      <c r="E3683" s="17"/>
      <c r="F3683" s="17"/>
      <c r="G3683" s="18"/>
      <c r="H3683" s="19"/>
      <c r="I3683" s="20"/>
      <c r="J3683" s="20"/>
      <c r="K3683" s="19"/>
      <c r="L3683" s="19"/>
      <c r="M3683" s="19"/>
      <c r="N3683" s="19"/>
      <c r="O3683" s="19"/>
      <c r="P3683" s="19"/>
      <c r="Q3683" s="19"/>
      <c r="R3683" s="19"/>
      <c r="S3683" s="19"/>
      <c r="T3683" s="19"/>
      <c r="U3683" s="21"/>
    </row>
    <row r="3684" spans="1:21" ht="16" hidden="1" thickBot="1" x14ac:dyDescent="0.25">
      <c r="A3684" s="14"/>
      <c r="B3684" s="15"/>
      <c r="C3684" s="16"/>
      <c r="D3684" s="16"/>
      <c r="E3684" s="17"/>
      <c r="F3684" s="17"/>
      <c r="G3684" s="18"/>
      <c r="H3684" s="19"/>
      <c r="I3684" s="20"/>
      <c r="J3684" s="20"/>
      <c r="K3684" s="19"/>
      <c r="L3684" s="19"/>
      <c r="M3684" s="19"/>
      <c r="N3684" s="19"/>
      <c r="O3684" s="19"/>
      <c r="P3684" s="19"/>
      <c r="Q3684" s="19"/>
      <c r="R3684" s="19"/>
      <c r="S3684" s="19"/>
      <c r="T3684" s="19"/>
      <c r="U3684" s="21"/>
    </row>
    <row r="3685" spans="1:21" ht="16" hidden="1" thickBot="1" x14ac:dyDescent="0.25">
      <c r="A3685" s="14">
        <v>2019</v>
      </c>
      <c r="B3685" s="15" t="s">
        <v>67</v>
      </c>
      <c r="C3685" s="16" t="s">
        <v>22</v>
      </c>
      <c r="D3685" s="16" t="str">
        <f>A3685&amp;"_"&amp;B3685&amp;"_"&amp;C3685</f>
        <v>2019_2019 Sample Plot # 05_Avi</v>
      </c>
      <c r="E3685" s="17">
        <v>1.6</v>
      </c>
      <c r="F3685" s="17">
        <f t="shared" si="4435"/>
        <v>0.65</v>
      </c>
      <c r="G3685" s="18">
        <v>65</v>
      </c>
      <c r="H3685" s="19">
        <f t="shared" si="4469"/>
        <v>0.6</v>
      </c>
      <c r="I3685" s="20">
        <f t="shared" si="4436"/>
        <v>59.999999999999993</v>
      </c>
      <c r="J3685" s="20">
        <v>188.51999999999998</v>
      </c>
      <c r="K3685" s="19">
        <f>2.14*(LOG(H3685,10))+0.2</f>
        <v>-0.27475632417900264</v>
      </c>
      <c r="L3685" s="19">
        <f t="shared" ref="L3685" si="4492">10^K3685</f>
        <v>0.53118239874562168</v>
      </c>
      <c r="M3685" s="19">
        <f t="shared" si="4481"/>
        <v>2.1247295949824867E-2</v>
      </c>
      <c r="N3685" s="19">
        <f t="shared" ref="N3685" si="4493">0.923*L3685</f>
        <v>0.49028135404220885</v>
      </c>
      <c r="O3685" s="19">
        <f t="shared" si="4483"/>
        <v>1.9611254161688355E-2</v>
      </c>
      <c r="P3685" s="19">
        <f t="shared" si="4484"/>
        <v>4.0858550111513223E-2</v>
      </c>
      <c r="Q3685" s="19">
        <f t="shared" si="4485"/>
        <v>0.2549675513978984</v>
      </c>
      <c r="R3685" s="19">
        <f t="shared" si="4486"/>
        <v>0.19120972807646147</v>
      </c>
      <c r="S3685" s="19">
        <f t="shared" si="4487"/>
        <v>0.44617727947435987</v>
      </c>
      <c r="T3685" s="19">
        <f t="shared" si="4488"/>
        <v>1.7847091178974397E-2</v>
      </c>
      <c r="U3685" s="21">
        <f t="shared" si="4489"/>
        <v>1.0214637527878305</v>
      </c>
    </row>
    <row r="3686" spans="1:21" ht="16" hidden="1" thickBot="1" x14ac:dyDescent="0.25">
      <c r="A3686" s="14"/>
      <c r="B3686" s="15"/>
      <c r="C3686" s="16"/>
      <c r="D3686" s="16"/>
      <c r="E3686" s="17"/>
      <c r="F3686" s="17"/>
      <c r="G3686" s="18"/>
      <c r="H3686" s="19"/>
      <c r="I3686" s="20"/>
      <c r="J3686" s="20"/>
      <c r="K3686" s="19"/>
      <c r="L3686" s="19"/>
      <c r="M3686" s="19"/>
      <c r="N3686" s="19"/>
      <c r="O3686" s="19"/>
      <c r="P3686" s="19"/>
      <c r="Q3686" s="19"/>
      <c r="R3686" s="19"/>
      <c r="S3686" s="19"/>
      <c r="T3686" s="19"/>
      <c r="U3686" s="21"/>
    </row>
    <row r="3687" spans="1:21" ht="16" hidden="1" thickBot="1" x14ac:dyDescent="0.25">
      <c r="A3687" s="14"/>
      <c r="B3687" s="15"/>
      <c r="C3687" s="16"/>
      <c r="D3687" s="16"/>
      <c r="E3687" s="17"/>
      <c r="F3687" s="17"/>
      <c r="G3687" s="18"/>
      <c r="H3687" s="19"/>
      <c r="I3687" s="20"/>
      <c r="J3687" s="20"/>
      <c r="K3687" s="19"/>
      <c r="L3687" s="19"/>
      <c r="M3687" s="19"/>
      <c r="N3687" s="19"/>
      <c r="O3687" s="19"/>
      <c r="P3687" s="19"/>
      <c r="Q3687" s="19"/>
      <c r="R3687" s="19"/>
      <c r="S3687" s="19"/>
      <c r="T3687" s="19"/>
      <c r="U3687" s="21"/>
    </row>
    <row r="3688" spans="1:21" ht="16" hidden="1" thickBot="1" x14ac:dyDescent="0.25">
      <c r="A3688" s="38"/>
      <c r="B3688" s="39"/>
      <c r="C3688" s="40"/>
      <c r="D3688" s="40"/>
      <c r="E3688" s="41"/>
      <c r="F3688" s="41"/>
      <c r="G3688" s="42"/>
      <c r="H3688" s="43"/>
      <c r="I3688" s="44"/>
      <c r="J3688" s="44"/>
      <c r="K3688" s="43"/>
      <c r="L3688" s="43"/>
      <c r="M3688" s="43"/>
      <c r="N3688" s="43"/>
      <c r="O3688" s="43"/>
      <c r="P3688" s="43"/>
      <c r="Q3688" s="43"/>
      <c r="R3688" s="43"/>
      <c r="S3688" s="43"/>
      <c r="T3688" s="43"/>
      <c r="U3688" s="45"/>
    </row>
    <row r="3689" spans="1:21" ht="16" hidden="1" thickBot="1" x14ac:dyDescent="0.25">
      <c r="A3689" s="6"/>
      <c r="B3689" s="7"/>
      <c r="C3689" s="8"/>
      <c r="D3689" s="8"/>
      <c r="E3689" s="9"/>
      <c r="F3689" s="9"/>
      <c r="G3689" s="10"/>
      <c r="H3689" s="11"/>
      <c r="I3689" s="12"/>
      <c r="J3689" s="12"/>
      <c r="K3689" s="11"/>
      <c r="L3689" s="11"/>
      <c r="M3689" s="11"/>
      <c r="N3689" s="11"/>
      <c r="O3689" s="11"/>
      <c r="P3689" s="11"/>
      <c r="Q3689" s="11"/>
      <c r="R3689" s="11"/>
      <c r="S3689" s="11"/>
      <c r="T3689" s="11"/>
      <c r="U3689" s="13"/>
    </row>
    <row r="3690" spans="1:21" ht="16" hidden="1" thickBot="1" x14ac:dyDescent="0.25">
      <c r="A3690" s="14">
        <v>2019</v>
      </c>
      <c r="B3690" s="15" t="s">
        <v>68</v>
      </c>
      <c r="C3690" s="16" t="s">
        <v>22</v>
      </c>
      <c r="D3690" s="16" t="str">
        <f>A3690&amp;"_"&amp;B3690&amp;"_"&amp;C3690</f>
        <v>2019_2019 Sample Plot # 06_Avi</v>
      </c>
      <c r="E3690" s="17">
        <v>2.9</v>
      </c>
      <c r="F3690" s="17">
        <f t="shared" si="4435"/>
        <v>0.4</v>
      </c>
      <c r="G3690" s="18">
        <v>40</v>
      </c>
      <c r="H3690" s="19">
        <f t="shared" si="4469"/>
        <v>0.66</v>
      </c>
      <c r="I3690" s="20">
        <f t="shared" si="4436"/>
        <v>66</v>
      </c>
      <c r="J3690" s="20">
        <v>207.37199999999999</v>
      </c>
      <c r="K3690" s="19">
        <f t="shared" ref="K3690:K3692" si="4494">2.14*(LOG(H3690,10))+0.2</f>
        <v>-0.18617597794040097</v>
      </c>
      <c r="L3690" s="19">
        <f t="shared" ref="L3690:L3692" si="4495">10^K3690</f>
        <v>0.6513644049986359</v>
      </c>
      <c r="M3690" s="19">
        <f t="shared" ref="M3690:M3692" si="4496">L3690*40/1000</f>
        <v>2.6054576199945438E-2</v>
      </c>
      <c r="N3690" s="19">
        <f t="shared" ref="N3690:N3692" si="4497">0.923*L3690</f>
        <v>0.60120934581374097</v>
      </c>
      <c r="O3690" s="19">
        <f t="shared" ref="O3690:O3692" si="4498">N3690*40/1000</f>
        <v>2.4048373832549638E-2</v>
      </c>
      <c r="P3690" s="19">
        <f t="shared" ref="P3690:P3692" si="4499">M3690+O3690</f>
        <v>5.0102950032495076E-2</v>
      </c>
      <c r="Q3690" s="19">
        <f t="shared" ref="Q3690:Q3692" si="4500">L3690*0.48</f>
        <v>0.31265491439934523</v>
      </c>
      <c r="R3690" s="19">
        <f t="shared" ref="R3690:R3692" si="4501">N3690*0.39</f>
        <v>0.234471644867359</v>
      </c>
      <c r="S3690" s="19">
        <f t="shared" ref="S3690:S3692" si="4502">R3690+Q3690</f>
        <v>0.54712655926670428</v>
      </c>
      <c r="T3690" s="19">
        <f t="shared" ref="T3690:T3692" si="4503">S3690*40/1000</f>
        <v>2.1885062370668174E-2</v>
      </c>
      <c r="U3690" s="21">
        <f t="shared" ref="U3690:U3692" si="4504">(L3690+N3690)</f>
        <v>1.2525737508123769</v>
      </c>
    </row>
    <row r="3691" spans="1:21" ht="16" hidden="1" thickBot="1" x14ac:dyDescent="0.25">
      <c r="A3691" s="14">
        <v>2019</v>
      </c>
      <c r="B3691" s="15" t="s">
        <v>68</v>
      </c>
      <c r="C3691" s="16" t="s">
        <v>22</v>
      </c>
      <c r="D3691" s="16" t="str">
        <f>A3691&amp;"_"&amp;B3691&amp;"_"&amp;C3691</f>
        <v>2019_2019 Sample Plot # 06_Avi</v>
      </c>
      <c r="E3691" s="17">
        <v>1.6</v>
      </c>
      <c r="F3691" s="17">
        <f t="shared" si="4435"/>
        <v>0.62</v>
      </c>
      <c r="G3691" s="18">
        <v>62</v>
      </c>
      <c r="H3691" s="19">
        <f t="shared" si="4469"/>
        <v>0.74</v>
      </c>
      <c r="I3691" s="20">
        <f t="shared" si="4436"/>
        <v>74</v>
      </c>
      <c r="J3691" s="20">
        <v>232.50799999999998</v>
      </c>
      <c r="K3691" s="19">
        <f t="shared" si="4494"/>
        <v>-7.9844119775710931E-2</v>
      </c>
      <c r="L3691" s="19">
        <f t="shared" si="4495"/>
        <v>0.83206236756163587</v>
      </c>
      <c r="M3691" s="19">
        <f t="shared" si="4496"/>
        <v>3.3282494702465436E-2</v>
      </c>
      <c r="N3691" s="19">
        <f t="shared" si="4497"/>
        <v>0.76799356525939</v>
      </c>
      <c r="O3691" s="19">
        <f t="shared" si="4498"/>
        <v>3.0719742610375602E-2</v>
      </c>
      <c r="P3691" s="19">
        <f t="shared" si="4499"/>
        <v>6.4002237312841034E-2</v>
      </c>
      <c r="Q3691" s="19">
        <f t="shared" si="4500"/>
        <v>0.3993899364295852</v>
      </c>
      <c r="R3691" s="19">
        <f t="shared" si="4501"/>
        <v>0.29951749045116211</v>
      </c>
      <c r="S3691" s="19">
        <f t="shared" si="4502"/>
        <v>0.69890742688074736</v>
      </c>
      <c r="T3691" s="19">
        <f t="shared" si="4503"/>
        <v>2.7956297075229893E-2</v>
      </c>
      <c r="U3691" s="21">
        <f t="shared" si="4504"/>
        <v>1.600055932821026</v>
      </c>
    </row>
    <row r="3692" spans="1:21" ht="16" hidden="1" thickBot="1" x14ac:dyDescent="0.25">
      <c r="A3692" s="14">
        <v>2019</v>
      </c>
      <c r="B3692" s="15" t="s">
        <v>68</v>
      </c>
      <c r="C3692" s="16" t="s">
        <v>22</v>
      </c>
      <c r="D3692" s="16" t="str">
        <f>A3692&amp;"_"&amp;B3692&amp;"_"&amp;C3692</f>
        <v>2019_2019 Sample Plot # 06_Avi</v>
      </c>
      <c r="E3692" s="17">
        <v>3.7</v>
      </c>
      <c r="F3692" s="17">
        <f t="shared" si="4435"/>
        <v>1.04</v>
      </c>
      <c r="G3692" s="18">
        <v>104</v>
      </c>
      <c r="H3692" s="19">
        <f t="shared" si="4469"/>
        <v>1.52</v>
      </c>
      <c r="I3692" s="20">
        <f t="shared" si="4436"/>
        <v>152</v>
      </c>
      <c r="J3692" s="20">
        <v>477.584</v>
      </c>
      <c r="K3692" s="19">
        <f t="shared" si="4494"/>
        <v>0.58914527820181328</v>
      </c>
      <c r="L3692" s="19">
        <f t="shared" si="4495"/>
        <v>3.8828022999360692</v>
      </c>
      <c r="M3692" s="19">
        <f t="shared" si="4496"/>
        <v>0.15531209199744275</v>
      </c>
      <c r="N3692" s="19">
        <f t="shared" si="4497"/>
        <v>3.583826522840992</v>
      </c>
      <c r="O3692" s="19">
        <f t="shared" si="4498"/>
        <v>0.1433530609136397</v>
      </c>
      <c r="P3692" s="19">
        <f t="shared" si="4499"/>
        <v>0.29866515291108242</v>
      </c>
      <c r="Q3692" s="19">
        <f t="shared" si="4500"/>
        <v>1.8637451039693131</v>
      </c>
      <c r="R3692" s="19">
        <f t="shared" si="4501"/>
        <v>1.3976923439079869</v>
      </c>
      <c r="S3692" s="19">
        <f t="shared" si="4502"/>
        <v>3.2614374478773001</v>
      </c>
      <c r="T3692" s="19">
        <f t="shared" si="4503"/>
        <v>0.13045749791509201</v>
      </c>
      <c r="U3692" s="21">
        <f t="shared" si="4504"/>
        <v>7.4666288227770607</v>
      </c>
    </row>
    <row r="3693" spans="1:21" ht="16" hidden="1" thickBot="1" x14ac:dyDescent="0.25">
      <c r="A3693" s="14"/>
      <c r="B3693" s="15"/>
      <c r="C3693" s="16"/>
      <c r="D3693" s="16"/>
      <c r="E3693" s="17"/>
      <c r="F3693" s="17"/>
      <c r="G3693" s="18"/>
      <c r="H3693" s="19"/>
      <c r="I3693" s="20"/>
      <c r="J3693" s="20"/>
      <c r="K3693" s="19"/>
      <c r="L3693" s="19"/>
      <c r="M3693" s="19"/>
      <c r="N3693" s="19"/>
      <c r="O3693" s="19"/>
      <c r="P3693" s="19"/>
      <c r="Q3693" s="19"/>
      <c r="R3693" s="19"/>
      <c r="S3693" s="19"/>
      <c r="T3693" s="19"/>
      <c r="U3693" s="21"/>
    </row>
    <row r="3694" spans="1:21" ht="16" hidden="1" thickBot="1" x14ac:dyDescent="0.25">
      <c r="A3694" s="14">
        <v>2019</v>
      </c>
      <c r="B3694" s="15" t="s">
        <v>68</v>
      </c>
      <c r="C3694" s="16" t="s">
        <v>22</v>
      </c>
      <c r="D3694" s="16" t="str">
        <f>A3694&amp;"_"&amp;B3694&amp;"_"&amp;C3694</f>
        <v>2019_2019 Sample Plot # 06_Avi</v>
      </c>
      <c r="E3694" s="17">
        <v>1.1000000000000001</v>
      </c>
      <c r="F3694" s="17">
        <f t="shared" si="4435"/>
        <v>0.52</v>
      </c>
      <c r="G3694" s="18">
        <v>52</v>
      </c>
      <c r="H3694" s="19">
        <f t="shared" si="4469"/>
        <v>0.32</v>
      </c>
      <c r="I3694" s="20">
        <f t="shared" si="4436"/>
        <v>32</v>
      </c>
      <c r="J3694" s="20">
        <v>100.544</v>
      </c>
      <c r="K3694" s="19">
        <f t="shared" ref="K3694:K3695" si="4505">2.14*(LOG(H3694,10))+0.2</f>
        <v>-0.85897904639540124</v>
      </c>
      <c r="L3694" s="19">
        <f t="shared" ref="L3694:L3695" si="4506">10^K3694</f>
        <v>0.13836331341423488</v>
      </c>
      <c r="M3694" s="19">
        <f t="shared" ref="M3694:M3755" si="4507">L3694*40/1000</f>
        <v>5.5345325365693957E-3</v>
      </c>
      <c r="N3694" s="19">
        <f t="shared" ref="N3694:N3695" si="4508">0.923*L3694</f>
        <v>0.12770933828133879</v>
      </c>
      <c r="O3694" s="19">
        <f t="shared" ref="O3694:O3755" si="4509">N3694*40/1000</f>
        <v>5.1083735312535518E-3</v>
      </c>
      <c r="P3694" s="19">
        <f t="shared" ref="P3694:P3755" si="4510">M3694+O3694</f>
        <v>1.0642906067822947E-2</v>
      </c>
      <c r="Q3694" s="19">
        <f t="shared" ref="Q3694:Q3755" si="4511">L3694*0.48</f>
        <v>6.6414390438832738E-2</v>
      </c>
      <c r="R3694" s="19">
        <f t="shared" ref="R3694:R3755" si="4512">N3694*0.39</f>
        <v>4.9806641929722131E-2</v>
      </c>
      <c r="S3694" s="19">
        <f t="shared" ref="S3694:S3755" si="4513">R3694+Q3694</f>
        <v>0.11622103236855487</v>
      </c>
      <c r="T3694" s="19">
        <f t="shared" ref="T3694:T3755" si="4514">S3694*40/1000</f>
        <v>4.648841294742195E-3</v>
      </c>
      <c r="U3694" s="21">
        <f t="shared" ref="U3694:U3755" si="4515">(L3694+N3694)</f>
        <v>0.2660726516955737</v>
      </c>
    </row>
    <row r="3695" spans="1:21" ht="16" hidden="1" thickBot="1" x14ac:dyDescent="0.25">
      <c r="A3695" s="14">
        <v>2019</v>
      </c>
      <c r="B3695" s="15" t="s">
        <v>68</v>
      </c>
      <c r="C3695" s="16" t="s">
        <v>22</v>
      </c>
      <c r="D3695" s="16" t="str">
        <f>A3695&amp;"_"&amp;B3695&amp;"_"&amp;C3695</f>
        <v>2019_2019 Sample Plot # 06_Avi</v>
      </c>
      <c r="E3695" s="17">
        <v>1.2</v>
      </c>
      <c r="F3695" s="17">
        <f t="shared" si="4435"/>
        <v>0.42</v>
      </c>
      <c r="G3695" s="18">
        <v>42</v>
      </c>
      <c r="H3695" s="19">
        <f t="shared" si="4469"/>
        <v>0.3</v>
      </c>
      <c r="I3695" s="20">
        <f t="shared" si="4436"/>
        <v>29.999999999999996</v>
      </c>
      <c r="J3695" s="20">
        <v>94.259999999999991</v>
      </c>
      <c r="K3695" s="19">
        <f t="shared" si="4505"/>
        <v>-0.9189605148999227</v>
      </c>
      <c r="L3695" s="19">
        <f t="shared" si="4506"/>
        <v>0.12051455045724237</v>
      </c>
      <c r="M3695" s="19">
        <f t="shared" si="4507"/>
        <v>4.8205820182896948E-3</v>
      </c>
      <c r="N3695" s="19">
        <f t="shared" si="4508"/>
        <v>0.11123493007203471</v>
      </c>
      <c r="O3695" s="19">
        <f t="shared" si="4509"/>
        <v>4.4493972028813887E-3</v>
      </c>
      <c r="P3695" s="19">
        <f t="shared" si="4510"/>
        <v>9.2699792211710826E-3</v>
      </c>
      <c r="Q3695" s="19">
        <f t="shared" si="4511"/>
        <v>5.7846984219476337E-2</v>
      </c>
      <c r="R3695" s="19">
        <f t="shared" si="4512"/>
        <v>4.3381622728093538E-2</v>
      </c>
      <c r="S3695" s="19">
        <f t="shared" si="4513"/>
        <v>0.10122860694756988</v>
      </c>
      <c r="T3695" s="19">
        <f t="shared" si="4514"/>
        <v>4.0491442779027947E-3</v>
      </c>
      <c r="U3695" s="21">
        <f t="shared" si="4515"/>
        <v>0.23174948052927707</v>
      </c>
    </row>
    <row r="3696" spans="1:21" ht="16" hidden="1" thickBot="1" x14ac:dyDescent="0.25">
      <c r="A3696" s="14"/>
      <c r="B3696" s="15"/>
      <c r="C3696" s="16"/>
      <c r="D3696" s="16"/>
      <c r="E3696" s="17"/>
      <c r="F3696" s="17"/>
      <c r="G3696" s="18"/>
      <c r="H3696" s="19"/>
      <c r="I3696" s="20"/>
      <c r="J3696" s="20"/>
      <c r="K3696" s="19"/>
      <c r="L3696" s="19"/>
      <c r="M3696" s="19"/>
      <c r="N3696" s="19"/>
      <c r="O3696" s="19"/>
      <c r="P3696" s="19"/>
      <c r="Q3696" s="19"/>
      <c r="R3696" s="19"/>
      <c r="S3696" s="19"/>
      <c r="T3696" s="19"/>
      <c r="U3696" s="21"/>
    </row>
    <row r="3697" spans="1:21" ht="16" hidden="1" thickBot="1" x14ac:dyDescent="0.25">
      <c r="A3697" s="14"/>
      <c r="B3697" s="15"/>
      <c r="C3697" s="16"/>
      <c r="D3697" s="16"/>
      <c r="E3697" s="17"/>
      <c r="F3697" s="17"/>
      <c r="G3697" s="18"/>
      <c r="H3697" s="19"/>
      <c r="I3697" s="20"/>
      <c r="J3697" s="20"/>
      <c r="K3697" s="19"/>
      <c r="L3697" s="19"/>
      <c r="M3697" s="19"/>
      <c r="N3697" s="19"/>
      <c r="O3697" s="19"/>
      <c r="P3697" s="19"/>
      <c r="Q3697" s="19"/>
      <c r="R3697" s="19"/>
      <c r="S3697" s="19"/>
      <c r="T3697" s="19"/>
      <c r="U3697" s="21"/>
    </row>
    <row r="3698" spans="1:21" ht="16" hidden="1" thickBot="1" x14ac:dyDescent="0.25">
      <c r="A3698" s="14">
        <v>2019</v>
      </c>
      <c r="B3698" s="15" t="s">
        <v>68</v>
      </c>
      <c r="C3698" s="16" t="s">
        <v>22</v>
      </c>
      <c r="D3698" s="16" t="str">
        <f>A3698&amp;"_"&amp;B3698&amp;"_"&amp;C3698</f>
        <v>2019_2019 Sample Plot # 06_Avi</v>
      </c>
      <c r="E3698" s="17">
        <v>2.1</v>
      </c>
      <c r="F3698" s="17">
        <f t="shared" si="4435"/>
        <v>0.68</v>
      </c>
      <c r="G3698" s="18">
        <v>68</v>
      </c>
      <c r="H3698" s="19">
        <f t="shared" si="4469"/>
        <v>2.2200000000000002</v>
      </c>
      <c r="I3698" s="20">
        <f t="shared" si="4436"/>
        <v>222</v>
      </c>
      <c r="J3698" s="20">
        <v>697.524</v>
      </c>
      <c r="K3698" s="19">
        <f t="shared" ref="K3698:K3700" si="4516">2.14*(LOG(H3698,10))+0.2</f>
        <v>0.94119536532436676</v>
      </c>
      <c r="L3698" s="19">
        <f t="shared" ref="L3698:L3700" si="4517">10^K3698</f>
        <v>8.7336415878170612</v>
      </c>
      <c r="M3698" s="19">
        <f t="shared" si="4507"/>
        <v>0.34934566351268243</v>
      </c>
      <c r="N3698" s="19">
        <f t="shared" ref="N3698:N3700" si="4518">0.923*L3698</f>
        <v>8.0611511855551488</v>
      </c>
      <c r="O3698" s="19">
        <f t="shared" si="4509"/>
        <v>0.32244604742220595</v>
      </c>
      <c r="P3698" s="19">
        <f t="shared" si="4510"/>
        <v>0.67179171093488832</v>
      </c>
      <c r="Q3698" s="19">
        <f t="shared" si="4511"/>
        <v>4.1921479621521893</v>
      </c>
      <c r="R3698" s="19">
        <f t="shared" si="4512"/>
        <v>3.143848962366508</v>
      </c>
      <c r="S3698" s="19">
        <f t="shared" si="4513"/>
        <v>7.3359969245186978</v>
      </c>
      <c r="T3698" s="19">
        <f t="shared" si="4514"/>
        <v>0.29343987698074792</v>
      </c>
      <c r="U3698" s="21">
        <f t="shared" si="4515"/>
        <v>16.794792773372208</v>
      </c>
    </row>
    <row r="3699" spans="1:21" ht="16" hidden="1" thickBot="1" x14ac:dyDescent="0.25">
      <c r="A3699" s="14">
        <v>2019</v>
      </c>
      <c r="B3699" s="15" t="s">
        <v>68</v>
      </c>
      <c r="C3699" s="16" t="s">
        <v>22</v>
      </c>
      <c r="D3699" s="16" t="str">
        <f>A3699&amp;"_"&amp;B3699&amp;"_"&amp;C3699</f>
        <v>2019_2019 Sample Plot # 06_Avi</v>
      </c>
      <c r="E3699" s="17">
        <v>1.1000000000000001</v>
      </c>
      <c r="F3699" s="17">
        <f t="shared" si="4435"/>
        <v>0.45</v>
      </c>
      <c r="G3699" s="18">
        <v>45</v>
      </c>
      <c r="H3699" s="19">
        <f t="shared" si="4469"/>
        <v>0.74</v>
      </c>
      <c r="I3699" s="20">
        <f t="shared" si="4436"/>
        <v>74</v>
      </c>
      <c r="J3699" s="20">
        <v>232.50799999999998</v>
      </c>
      <c r="K3699" s="19">
        <f t="shared" si="4516"/>
        <v>-7.9844119775710931E-2</v>
      </c>
      <c r="L3699" s="19">
        <f t="shared" si="4517"/>
        <v>0.83206236756163587</v>
      </c>
      <c r="M3699" s="19">
        <f t="shared" si="4507"/>
        <v>3.3282494702465436E-2</v>
      </c>
      <c r="N3699" s="19">
        <f t="shared" si="4518"/>
        <v>0.76799356525939</v>
      </c>
      <c r="O3699" s="19">
        <f t="shared" si="4509"/>
        <v>3.0719742610375602E-2</v>
      </c>
      <c r="P3699" s="19">
        <f t="shared" si="4510"/>
        <v>6.4002237312841034E-2</v>
      </c>
      <c r="Q3699" s="19">
        <f t="shared" si="4511"/>
        <v>0.3993899364295852</v>
      </c>
      <c r="R3699" s="19">
        <f t="shared" si="4512"/>
        <v>0.29951749045116211</v>
      </c>
      <c r="S3699" s="19">
        <f t="shared" si="4513"/>
        <v>0.69890742688074736</v>
      </c>
      <c r="T3699" s="19">
        <f t="shared" si="4514"/>
        <v>2.7956297075229893E-2</v>
      </c>
      <c r="U3699" s="21">
        <f t="shared" si="4515"/>
        <v>1.600055932821026</v>
      </c>
    </row>
    <row r="3700" spans="1:21" ht="16" hidden="1" thickBot="1" x14ac:dyDescent="0.25">
      <c r="A3700" s="14">
        <v>2019</v>
      </c>
      <c r="B3700" s="15" t="s">
        <v>68</v>
      </c>
      <c r="C3700" s="16" t="s">
        <v>22</v>
      </c>
      <c r="D3700" s="16" t="str">
        <f>A3700&amp;"_"&amp;B3700&amp;"_"&amp;C3700</f>
        <v>2019_2019 Sample Plot # 06_Avi</v>
      </c>
      <c r="E3700" s="17">
        <v>1.4</v>
      </c>
      <c r="F3700" s="17">
        <f t="shared" si="4435"/>
        <v>0.52</v>
      </c>
      <c r="G3700" s="18">
        <v>52</v>
      </c>
      <c r="H3700" s="19">
        <f t="shared" si="4469"/>
        <v>0.45</v>
      </c>
      <c r="I3700" s="20">
        <f t="shared" si="4436"/>
        <v>45</v>
      </c>
      <c r="J3700" s="20">
        <v>141.38999999999999</v>
      </c>
      <c r="K3700" s="19">
        <f t="shared" si="4516"/>
        <v>-0.54212522052076451</v>
      </c>
      <c r="L3700" s="19">
        <f t="shared" si="4517"/>
        <v>0.28699529665822876</v>
      </c>
      <c r="M3700" s="19">
        <f t="shared" si="4507"/>
        <v>1.147981186632915E-2</v>
      </c>
      <c r="N3700" s="19">
        <f t="shared" si="4518"/>
        <v>0.26489665881554514</v>
      </c>
      <c r="O3700" s="19">
        <f t="shared" si="4509"/>
        <v>1.0595866352621804E-2</v>
      </c>
      <c r="P3700" s="19">
        <f t="shared" si="4510"/>
        <v>2.2075678218950956E-2</v>
      </c>
      <c r="Q3700" s="19">
        <f t="shared" si="4511"/>
        <v>0.13775774239594979</v>
      </c>
      <c r="R3700" s="19">
        <f t="shared" si="4512"/>
        <v>0.10330969693806261</v>
      </c>
      <c r="S3700" s="19">
        <f t="shared" si="4513"/>
        <v>0.2410674393340124</v>
      </c>
      <c r="T3700" s="19">
        <f t="shared" si="4514"/>
        <v>9.6426975733604949E-3</v>
      </c>
      <c r="U3700" s="21">
        <f t="shared" si="4515"/>
        <v>0.5518919554737739</v>
      </c>
    </row>
    <row r="3701" spans="1:21" ht="16" hidden="1" thickBot="1" x14ac:dyDescent="0.25">
      <c r="A3701" s="14"/>
      <c r="B3701" s="15"/>
      <c r="C3701" s="16"/>
      <c r="D3701" s="16"/>
      <c r="E3701" s="17"/>
      <c r="F3701" s="17"/>
      <c r="G3701" s="18"/>
      <c r="H3701" s="19"/>
      <c r="I3701" s="20"/>
      <c r="J3701" s="20"/>
      <c r="K3701" s="19"/>
      <c r="L3701" s="19"/>
      <c r="M3701" s="19"/>
      <c r="N3701" s="19"/>
      <c r="O3701" s="19"/>
      <c r="P3701" s="19"/>
      <c r="Q3701" s="19"/>
      <c r="R3701" s="19"/>
      <c r="S3701" s="19"/>
      <c r="T3701" s="19"/>
      <c r="U3701" s="21"/>
    </row>
    <row r="3702" spans="1:21" ht="16" hidden="1" thickBot="1" x14ac:dyDescent="0.25">
      <c r="A3702" s="14"/>
      <c r="B3702" s="15"/>
      <c r="C3702" s="16"/>
      <c r="D3702" s="16"/>
      <c r="E3702" s="17"/>
      <c r="F3702" s="17"/>
      <c r="G3702" s="18"/>
      <c r="H3702" s="19"/>
      <c r="I3702" s="20"/>
      <c r="J3702" s="20"/>
      <c r="K3702" s="19"/>
      <c r="L3702" s="19"/>
      <c r="M3702" s="19"/>
      <c r="N3702" s="19"/>
      <c r="O3702" s="19"/>
      <c r="P3702" s="19"/>
      <c r="Q3702" s="19"/>
      <c r="R3702" s="19"/>
      <c r="S3702" s="19"/>
      <c r="T3702" s="19"/>
      <c r="U3702" s="21"/>
    </row>
    <row r="3703" spans="1:21" ht="16" hidden="1" thickBot="1" x14ac:dyDescent="0.25">
      <c r="A3703" s="14">
        <v>2019</v>
      </c>
      <c r="B3703" s="15" t="s">
        <v>68</v>
      </c>
      <c r="C3703" s="16" t="s">
        <v>22</v>
      </c>
      <c r="D3703" s="16" t="str">
        <f>A3703&amp;"_"&amp;B3703&amp;"_"&amp;C3703</f>
        <v>2019_2019 Sample Plot # 06_Avi</v>
      </c>
      <c r="E3703" s="17">
        <v>2.2000000000000002</v>
      </c>
      <c r="F3703" s="17">
        <f t="shared" si="4435"/>
        <v>0.63</v>
      </c>
      <c r="G3703" s="18">
        <v>63</v>
      </c>
      <c r="H3703" s="19">
        <f t="shared" si="4469"/>
        <v>0.56999999999999995</v>
      </c>
      <c r="I3703" s="20">
        <f t="shared" si="4436"/>
        <v>57</v>
      </c>
      <c r="J3703" s="20">
        <v>179.09399999999999</v>
      </c>
      <c r="K3703" s="19">
        <f t="shared" ref="K3703:K3706" si="4519">2.14*(LOG(H3703,10))+0.2</f>
        <v>-0.32242780886086847</v>
      </c>
      <c r="L3703" s="19">
        <f t="shared" ref="L3703:L3706" si="4520">10^K3703</f>
        <v>0.47596190177119119</v>
      </c>
      <c r="M3703" s="19">
        <f t="shared" si="4507"/>
        <v>1.9038476070847646E-2</v>
      </c>
      <c r="N3703" s="19">
        <f t="shared" ref="N3703:N3706" si="4521">0.923*L3703</f>
        <v>0.43931283533480947</v>
      </c>
      <c r="O3703" s="19">
        <f t="shared" si="4509"/>
        <v>1.7572513413392377E-2</v>
      </c>
      <c r="P3703" s="19">
        <f t="shared" si="4510"/>
        <v>3.661098948424002E-2</v>
      </c>
      <c r="Q3703" s="19">
        <f t="shared" si="4511"/>
        <v>0.22846171285017175</v>
      </c>
      <c r="R3703" s="19">
        <f t="shared" si="4512"/>
        <v>0.1713320057805757</v>
      </c>
      <c r="S3703" s="19">
        <f t="shared" si="4513"/>
        <v>0.39979371863074742</v>
      </c>
      <c r="T3703" s="19">
        <f t="shared" si="4514"/>
        <v>1.5991748745229895E-2</v>
      </c>
      <c r="U3703" s="21">
        <f t="shared" si="4515"/>
        <v>0.9152747371060006</v>
      </c>
    </row>
    <row r="3704" spans="1:21" ht="16" hidden="1" thickBot="1" x14ac:dyDescent="0.25">
      <c r="A3704" s="14">
        <v>2019</v>
      </c>
      <c r="B3704" s="15" t="s">
        <v>68</v>
      </c>
      <c r="C3704" s="16" t="s">
        <v>22</v>
      </c>
      <c r="D3704" s="16" t="str">
        <f>A3704&amp;"_"&amp;B3704&amp;"_"&amp;C3704</f>
        <v>2019_2019 Sample Plot # 06_Avi</v>
      </c>
      <c r="E3704" s="17">
        <v>1.7</v>
      </c>
      <c r="F3704" s="17">
        <f t="shared" si="4435"/>
        <v>0.84</v>
      </c>
      <c r="G3704" s="18">
        <v>84</v>
      </c>
      <c r="H3704" s="19">
        <f t="shared" si="4469"/>
        <v>0.73</v>
      </c>
      <c r="I3704" s="20">
        <f t="shared" si="4436"/>
        <v>73</v>
      </c>
      <c r="J3704" s="20">
        <v>229.36599999999999</v>
      </c>
      <c r="K3704" s="19">
        <f t="shared" si="4519"/>
        <v>-9.2489079342224334E-2</v>
      </c>
      <c r="L3704" s="19">
        <f t="shared" si="4520"/>
        <v>0.8081852512762997</v>
      </c>
      <c r="M3704" s="19">
        <f t="shared" si="4507"/>
        <v>3.2327410051051983E-2</v>
      </c>
      <c r="N3704" s="19">
        <f t="shared" si="4521"/>
        <v>0.74595498692802464</v>
      </c>
      <c r="O3704" s="19">
        <f t="shared" si="4509"/>
        <v>2.9838199477120988E-2</v>
      </c>
      <c r="P3704" s="19">
        <f t="shared" si="4510"/>
        <v>6.2165609528172974E-2</v>
      </c>
      <c r="Q3704" s="19">
        <f t="shared" si="4511"/>
        <v>0.38792892061262385</v>
      </c>
      <c r="R3704" s="19">
        <f t="shared" si="4512"/>
        <v>0.29092244490192964</v>
      </c>
      <c r="S3704" s="19">
        <f t="shared" si="4513"/>
        <v>0.6788513655145535</v>
      </c>
      <c r="T3704" s="19">
        <f t="shared" si="4514"/>
        <v>2.7154054620582142E-2</v>
      </c>
      <c r="U3704" s="21">
        <f t="shared" si="4515"/>
        <v>1.5541402382043243</v>
      </c>
    </row>
    <row r="3705" spans="1:21" ht="16" hidden="1" thickBot="1" x14ac:dyDescent="0.25">
      <c r="A3705" s="14">
        <v>2019</v>
      </c>
      <c r="B3705" s="15" t="s">
        <v>68</v>
      </c>
      <c r="C3705" s="16" t="s">
        <v>22</v>
      </c>
      <c r="D3705" s="16" t="str">
        <f>A3705&amp;"_"&amp;B3705&amp;"_"&amp;C3705</f>
        <v>2019_2019 Sample Plot # 06_Avi</v>
      </c>
      <c r="E3705" s="17">
        <v>1.8</v>
      </c>
      <c r="F3705" s="17">
        <f t="shared" si="4435"/>
        <v>0.72</v>
      </c>
      <c r="G3705" s="18">
        <v>72</v>
      </c>
      <c r="H3705" s="19">
        <f t="shared" si="4469"/>
        <v>0.6</v>
      </c>
      <c r="I3705" s="20">
        <f t="shared" si="4436"/>
        <v>59.999999999999993</v>
      </c>
      <c r="J3705" s="20">
        <v>188.51999999999998</v>
      </c>
      <c r="K3705" s="19">
        <f t="shared" si="4519"/>
        <v>-0.27475632417900264</v>
      </c>
      <c r="L3705" s="19">
        <f t="shared" si="4520"/>
        <v>0.53118239874562168</v>
      </c>
      <c r="M3705" s="19">
        <f t="shared" si="4507"/>
        <v>2.1247295949824867E-2</v>
      </c>
      <c r="N3705" s="19">
        <f t="shared" si="4521"/>
        <v>0.49028135404220885</v>
      </c>
      <c r="O3705" s="19">
        <f t="shared" si="4509"/>
        <v>1.9611254161688355E-2</v>
      </c>
      <c r="P3705" s="19">
        <f t="shared" si="4510"/>
        <v>4.0858550111513223E-2</v>
      </c>
      <c r="Q3705" s="19">
        <f t="shared" si="4511"/>
        <v>0.2549675513978984</v>
      </c>
      <c r="R3705" s="19">
        <f t="shared" si="4512"/>
        <v>0.19120972807646147</v>
      </c>
      <c r="S3705" s="19">
        <f t="shared" si="4513"/>
        <v>0.44617727947435987</v>
      </c>
      <c r="T3705" s="19">
        <f t="shared" si="4514"/>
        <v>1.7847091178974397E-2</v>
      </c>
      <c r="U3705" s="21">
        <f t="shared" si="4515"/>
        <v>1.0214637527878305</v>
      </c>
    </row>
    <row r="3706" spans="1:21" ht="16" hidden="1" thickBot="1" x14ac:dyDescent="0.25">
      <c r="A3706" s="14">
        <v>2019</v>
      </c>
      <c r="B3706" s="15" t="s">
        <v>68</v>
      </c>
      <c r="C3706" s="16" t="s">
        <v>22</v>
      </c>
      <c r="D3706" s="16" t="str">
        <f>A3706&amp;"_"&amp;B3706&amp;"_"&amp;C3706</f>
        <v>2019_2019 Sample Plot # 06_Avi</v>
      </c>
      <c r="E3706" s="17">
        <v>1.9</v>
      </c>
      <c r="F3706" s="17">
        <f t="shared" si="4435"/>
        <v>0.7</v>
      </c>
      <c r="G3706" s="18">
        <v>70</v>
      </c>
      <c r="H3706" s="19">
        <f t="shared" si="4469"/>
        <v>0.78</v>
      </c>
      <c r="I3706" s="20">
        <f t="shared" si="4436"/>
        <v>78</v>
      </c>
      <c r="J3706" s="20">
        <v>245.07599999999999</v>
      </c>
      <c r="K3706" s="19">
        <f t="shared" si="4519"/>
        <v>-3.0917550242371888E-2</v>
      </c>
      <c r="L3706" s="19">
        <f t="shared" si="4520"/>
        <v>0.93128466082795258</v>
      </c>
      <c r="M3706" s="19">
        <f t="shared" si="4507"/>
        <v>3.7251386433118101E-2</v>
      </c>
      <c r="N3706" s="19">
        <f t="shared" si="4521"/>
        <v>0.85957574194420028</v>
      </c>
      <c r="O3706" s="19">
        <f t="shared" si="4509"/>
        <v>3.4383029677768011E-2</v>
      </c>
      <c r="P3706" s="19">
        <f t="shared" si="4510"/>
        <v>7.1634416110886112E-2</v>
      </c>
      <c r="Q3706" s="19">
        <f t="shared" si="4511"/>
        <v>0.44701663719741724</v>
      </c>
      <c r="R3706" s="19">
        <f t="shared" si="4512"/>
        <v>0.3352345393582381</v>
      </c>
      <c r="S3706" s="19">
        <f t="shared" si="4513"/>
        <v>0.78225117655565535</v>
      </c>
      <c r="T3706" s="19">
        <f t="shared" si="4514"/>
        <v>3.1290047062226212E-2</v>
      </c>
      <c r="U3706" s="21">
        <f t="shared" si="4515"/>
        <v>1.7908604027721529</v>
      </c>
    </row>
    <row r="3707" spans="1:21" ht="16" hidden="1" thickBot="1" x14ac:dyDescent="0.25">
      <c r="A3707" s="14"/>
      <c r="B3707" s="15"/>
      <c r="C3707" s="16"/>
      <c r="D3707" s="16"/>
      <c r="E3707" s="17"/>
      <c r="F3707" s="17"/>
      <c r="G3707" s="18"/>
      <c r="H3707" s="19"/>
      <c r="I3707" s="20"/>
      <c r="J3707" s="20"/>
      <c r="K3707" s="19"/>
      <c r="L3707" s="19"/>
      <c r="M3707" s="19"/>
      <c r="N3707" s="19"/>
      <c r="O3707" s="19"/>
      <c r="P3707" s="19"/>
      <c r="Q3707" s="19"/>
      <c r="R3707" s="19"/>
      <c r="S3707" s="19"/>
      <c r="T3707" s="19"/>
      <c r="U3707" s="21"/>
    </row>
    <row r="3708" spans="1:21" ht="16" hidden="1" thickBot="1" x14ac:dyDescent="0.25">
      <c r="A3708" s="14">
        <v>2019</v>
      </c>
      <c r="B3708" s="15" t="s">
        <v>68</v>
      </c>
      <c r="C3708" s="16" t="s">
        <v>22</v>
      </c>
      <c r="D3708" s="16" t="str">
        <f>A3708&amp;"_"&amp;B3708&amp;"_"&amp;C3708</f>
        <v>2019_2019 Sample Plot # 06_Avi</v>
      </c>
      <c r="E3708" s="17">
        <v>1.1000000000000001</v>
      </c>
      <c r="F3708" s="17">
        <f t="shared" si="4435"/>
        <v>0.54</v>
      </c>
      <c r="G3708" s="18">
        <v>54</v>
      </c>
      <c r="H3708" s="19">
        <f t="shared" si="4469"/>
        <v>0.72</v>
      </c>
      <c r="I3708" s="20">
        <f t="shared" si="4436"/>
        <v>72</v>
      </c>
      <c r="J3708" s="20">
        <v>226.22399999999999</v>
      </c>
      <c r="K3708" s="19">
        <f t="shared" ref="K3708:K3711" si="4522">2.14*(LOG(H3708,10))+0.2</f>
        <v>-0.10530845763708552</v>
      </c>
      <c r="L3708" s="19">
        <f t="shared" ref="L3708:L3711" si="4523">10^K3708</f>
        <v>0.78467811904551577</v>
      </c>
      <c r="M3708" s="19">
        <f t="shared" ref="M3708:M3711" si="4524">L3708*40/1000</f>
        <v>3.138712476182063E-2</v>
      </c>
      <c r="N3708" s="19">
        <f t="shared" ref="N3708:N3711" si="4525">0.923*L3708</f>
        <v>0.72425790387901112</v>
      </c>
      <c r="O3708" s="19">
        <f t="shared" ref="O3708:O3711" si="4526">N3708*40/1000</f>
        <v>2.8970316155160446E-2</v>
      </c>
      <c r="P3708" s="19">
        <f t="shared" ref="P3708:P3711" si="4527">M3708+O3708</f>
        <v>6.0357440916981073E-2</v>
      </c>
      <c r="Q3708" s="19">
        <f t="shared" ref="Q3708:Q3711" si="4528">L3708*0.48</f>
        <v>0.37664549714184753</v>
      </c>
      <c r="R3708" s="19">
        <f t="shared" ref="R3708:R3711" si="4529">N3708*0.39</f>
        <v>0.28246058251281436</v>
      </c>
      <c r="S3708" s="19">
        <f t="shared" ref="S3708:S3711" si="4530">R3708+Q3708</f>
        <v>0.65910607965466195</v>
      </c>
      <c r="T3708" s="19">
        <f t="shared" ref="T3708:T3711" si="4531">S3708*40/1000</f>
        <v>2.6364243186186478E-2</v>
      </c>
      <c r="U3708" s="21">
        <f t="shared" ref="U3708:U3711" si="4532">(L3708+N3708)</f>
        <v>1.508936022924527</v>
      </c>
    </row>
    <row r="3709" spans="1:21" ht="16" hidden="1" thickBot="1" x14ac:dyDescent="0.25">
      <c r="A3709" s="14">
        <v>2019</v>
      </c>
      <c r="B3709" s="15" t="s">
        <v>68</v>
      </c>
      <c r="C3709" s="16" t="s">
        <v>22</v>
      </c>
      <c r="D3709" s="16" t="str">
        <f>A3709&amp;"_"&amp;B3709&amp;"_"&amp;C3709</f>
        <v>2019_2019 Sample Plot # 06_Avi</v>
      </c>
      <c r="E3709" s="17">
        <v>3.8</v>
      </c>
      <c r="F3709" s="17">
        <f t="shared" si="4435"/>
        <v>0.65</v>
      </c>
      <c r="G3709" s="18">
        <v>65</v>
      </c>
      <c r="H3709" s="19">
        <f t="shared" si="4469"/>
        <v>1.32</v>
      </c>
      <c r="I3709" s="20">
        <f t="shared" si="4436"/>
        <v>132</v>
      </c>
      <c r="J3709" s="20">
        <v>414.74399999999997</v>
      </c>
      <c r="K3709" s="19">
        <f t="shared" si="4522"/>
        <v>0.45802821278051881</v>
      </c>
      <c r="L3709" s="19">
        <f t="shared" si="4523"/>
        <v>2.8709670806716865</v>
      </c>
      <c r="M3709" s="19">
        <f t="shared" si="4524"/>
        <v>0.11483868322686747</v>
      </c>
      <c r="N3709" s="19">
        <f t="shared" si="4525"/>
        <v>2.649902615459967</v>
      </c>
      <c r="O3709" s="19">
        <f t="shared" si="4526"/>
        <v>0.10599610461839867</v>
      </c>
      <c r="P3709" s="19">
        <f t="shared" si="4527"/>
        <v>0.22083478784526614</v>
      </c>
      <c r="Q3709" s="19">
        <f t="shared" si="4528"/>
        <v>1.3780641987224094</v>
      </c>
      <c r="R3709" s="19">
        <f t="shared" si="4529"/>
        <v>1.0334620200293871</v>
      </c>
      <c r="S3709" s="19">
        <f t="shared" si="4530"/>
        <v>2.4115262187517965</v>
      </c>
      <c r="T3709" s="19">
        <f t="shared" si="4531"/>
        <v>9.6461048750071859E-2</v>
      </c>
      <c r="U3709" s="21">
        <f t="shared" si="4532"/>
        <v>5.520869696131653</v>
      </c>
    </row>
    <row r="3710" spans="1:21" ht="16" hidden="1" thickBot="1" x14ac:dyDescent="0.25">
      <c r="A3710" s="14">
        <v>2019</v>
      </c>
      <c r="B3710" s="15" t="s">
        <v>68</v>
      </c>
      <c r="C3710" s="16" t="s">
        <v>22</v>
      </c>
      <c r="D3710" s="16" t="str">
        <f>A3710&amp;"_"&amp;B3710&amp;"_"&amp;C3710</f>
        <v>2019_2019 Sample Plot # 06_Avi</v>
      </c>
      <c r="E3710" s="17">
        <v>2.7</v>
      </c>
      <c r="F3710" s="17">
        <f t="shared" si="4435"/>
        <v>0.6</v>
      </c>
      <c r="G3710" s="18">
        <v>60</v>
      </c>
      <c r="H3710" s="19">
        <f t="shared" si="4469"/>
        <v>1.35</v>
      </c>
      <c r="I3710" s="20">
        <f t="shared" si="4436"/>
        <v>135</v>
      </c>
      <c r="J3710" s="20">
        <v>424.16999999999996</v>
      </c>
      <c r="K3710" s="19">
        <f t="shared" si="4522"/>
        <v>0.47891426457931313</v>
      </c>
      <c r="L3710" s="19">
        <f t="shared" si="4523"/>
        <v>3.0124112760291726</v>
      </c>
      <c r="M3710" s="19">
        <f t="shared" si="4524"/>
        <v>0.12049645104116691</v>
      </c>
      <c r="N3710" s="19">
        <f t="shared" si="4525"/>
        <v>2.7804556077749263</v>
      </c>
      <c r="O3710" s="19">
        <f t="shared" si="4526"/>
        <v>0.11121822431099704</v>
      </c>
      <c r="P3710" s="19">
        <f t="shared" si="4527"/>
        <v>0.23171467535216395</v>
      </c>
      <c r="Q3710" s="19">
        <f t="shared" si="4528"/>
        <v>1.4459574124940029</v>
      </c>
      <c r="R3710" s="19">
        <f t="shared" si="4529"/>
        <v>1.0843776870322213</v>
      </c>
      <c r="S3710" s="19">
        <f t="shared" si="4530"/>
        <v>2.5303350995262242</v>
      </c>
      <c r="T3710" s="19">
        <f t="shared" si="4531"/>
        <v>0.10121340398104897</v>
      </c>
      <c r="U3710" s="21">
        <f t="shared" si="4532"/>
        <v>5.7928668838040984</v>
      </c>
    </row>
    <row r="3711" spans="1:21" ht="16" hidden="1" thickBot="1" x14ac:dyDescent="0.25">
      <c r="A3711" s="14">
        <v>2019</v>
      </c>
      <c r="B3711" s="15" t="s">
        <v>68</v>
      </c>
      <c r="C3711" s="16" t="s">
        <v>22</v>
      </c>
      <c r="D3711" s="16" t="str">
        <f>A3711&amp;"_"&amp;B3711&amp;"_"&amp;C3711</f>
        <v>2019_2019 Sample Plot # 06_Avi</v>
      </c>
      <c r="E3711" s="17">
        <v>1.4</v>
      </c>
      <c r="F3711" s="17">
        <f t="shared" si="4435"/>
        <v>0.35</v>
      </c>
      <c r="G3711" s="18">
        <v>35</v>
      </c>
      <c r="H3711" s="19">
        <f t="shared" si="4469"/>
        <v>0.7</v>
      </c>
      <c r="I3711" s="20">
        <f t="shared" si="4436"/>
        <v>70</v>
      </c>
      <c r="J3711" s="20">
        <v>219.94</v>
      </c>
      <c r="K3711" s="19">
        <f t="shared" si="4522"/>
        <v>-0.13149019436949044</v>
      </c>
      <c r="L3711" s="19">
        <f t="shared" si="4523"/>
        <v>0.73877094299630919</v>
      </c>
      <c r="M3711" s="19">
        <f t="shared" si="4524"/>
        <v>2.9550837719852369E-2</v>
      </c>
      <c r="N3711" s="19">
        <f t="shared" si="4525"/>
        <v>0.68188558038559344</v>
      </c>
      <c r="O3711" s="19">
        <f t="shared" si="4526"/>
        <v>2.7275423215423734E-2</v>
      </c>
      <c r="P3711" s="19">
        <f t="shared" si="4527"/>
        <v>5.6826260935276103E-2</v>
      </c>
      <c r="Q3711" s="19">
        <f t="shared" si="4528"/>
        <v>0.35461005263822842</v>
      </c>
      <c r="R3711" s="19">
        <f t="shared" si="4529"/>
        <v>0.26593537635038145</v>
      </c>
      <c r="S3711" s="19">
        <f t="shared" si="4530"/>
        <v>0.62054542898860987</v>
      </c>
      <c r="T3711" s="19">
        <f t="shared" si="4531"/>
        <v>2.4821817159544395E-2</v>
      </c>
      <c r="U3711" s="21">
        <f t="shared" si="4532"/>
        <v>1.4206565233819026</v>
      </c>
    </row>
    <row r="3712" spans="1:21" ht="16" hidden="1" thickBot="1" x14ac:dyDescent="0.25">
      <c r="A3712" s="14"/>
      <c r="B3712" s="15"/>
      <c r="C3712" s="16"/>
      <c r="D3712" s="16"/>
      <c r="E3712" s="17"/>
      <c r="F3712" s="17"/>
      <c r="G3712" s="18"/>
      <c r="H3712" s="19"/>
      <c r="I3712" s="20"/>
      <c r="J3712" s="20"/>
      <c r="K3712" s="19"/>
      <c r="L3712" s="19"/>
      <c r="M3712" s="19"/>
      <c r="N3712" s="19"/>
      <c r="O3712" s="19"/>
      <c r="P3712" s="19"/>
      <c r="Q3712" s="19"/>
      <c r="R3712" s="19"/>
      <c r="S3712" s="19"/>
      <c r="T3712" s="19"/>
      <c r="U3712" s="21"/>
    </row>
    <row r="3713" spans="1:21" ht="16" hidden="1" thickBot="1" x14ac:dyDescent="0.25">
      <c r="A3713" s="14">
        <v>2019</v>
      </c>
      <c r="B3713" s="15" t="s">
        <v>68</v>
      </c>
      <c r="C3713" s="16" t="s">
        <v>22</v>
      </c>
      <c r="D3713" s="16" t="str">
        <f>A3713&amp;"_"&amp;B3713&amp;"_"&amp;C3713</f>
        <v>2019_2019 Sample Plot # 06_Avi</v>
      </c>
      <c r="E3713" s="17">
        <v>1.8</v>
      </c>
      <c r="F3713" s="17">
        <f t="shared" si="4435"/>
        <v>0.4</v>
      </c>
      <c r="G3713" s="18">
        <v>40</v>
      </c>
      <c r="H3713" s="19">
        <f t="shared" si="4469"/>
        <v>1</v>
      </c>
      <c r="I3713" s="20">
        <f t="shared" si="4436"/>
        <v>100</v>
      </c>
      <c r="J3713" s="20">
        <v>314.2</v>
      </c>
      <c r="K3713" s="19">
        <f t="shared" ref="K3713:K3715" si="4533">2.14*(LOG(H3713,10))+0.2</f>
        <v>0.2</v>
      </c>
      <c r="L3713" s="19">
        <f t="shared" ref="L3713:L3715" si="4534">10^K3713</f>
        <v>1.5848931924611136</v>
      </c>
      <c r="M3713" s="19">
        <f t="shared" ref="M3713:M3715" si="4535">L3713*40/1000</f>
        <v>6.3395727698444551E-2</v>
      </c>
      <c r="N3713" s="19">
        <f t="shared" ref="N3713:N3715" si="4536">0.923*L3713</f>
        <v>1.4628564166416078</v>
      </c>
      <c r="O3713" s="19">
        <f t="shared" ref="O3713:O3715" si="4537">N3713*40/1000</f>
        <v>5.8514256665664316E-2</v>
      </c>
      <c r="P3713" s="19">
        <f t="shared" ref="P3713:P3715" si="4538">M3713+O3713</f>
        <v>0.12190998436410887</v>
      </c>
      <c r="Q3713" s="19">
        <f t="shared" ref="Q3713:Q3715" si="4539">L3713*0.48</f>
        <v>0.76074873238133445</v>
      </c>
      <c r="R3713" s="19">
        <f t="shared" ref="R3713:R3715" si="4540">N3713*0.39</f>
        <v>0.5705140024902271</v>
      </c>
      <c r="S3713" s="19">
        <f t="shared" ref="S3713:S3715" si="4541">R3713+Q3713</f>
        <v>1.3312627348715615</v>
      </c>
      <c r="T3713" s="19">
        <f t="shared" ref="T3713:T3715" si="4542">S3713*40/1000</f>
        <v>5.3250509394862464E-2</v>
      </c>
      <c r="U3713" s="21">
        <f t="shared" ref="U3713:U3715" si="4543">(L3713+N3713)</f>
        <v>3.0477496091027216</v>
      </c>
    </row>
    <row r="3714" spans="1:21" ht="16" hidden="1" thickBot="1" x14ac:dyDescent="0.25">
      <c r="A3714" s="14">
        <v>2019</v>
      </c>
      <c r="B3714" s="15" t="s">
        <v>68</v>
      </c>
      <c r="C3714" s="16" t="s">
        <v>22</v>
      </c>
      <c r="D3714" s="16" t="str">
        <f>A3714&amp;"_"&amp;B3714&amp;"_"&amp;C3714</f>
        <v>2019_2019 Sample Plot # 06_Avi</v>
      </c>
      <c r="E3714" s="17">
        <v>1.7</v>
      </c>
      <c r="F3714" s="17">
        <f t="shared" si="4435"/>
        <v>0.45</v>
      </c>
      <c r="G3714" s="18">
        <v>45</v>
      </c>
      <c r="H3714" s="19">
        <f t="shared" si="4469"/>
        <v>0.52</v>
      </c>
      <c r="I3714" s="20">
        <f t="shared" si="4436"/>
        <v>52</v>
      </c>
      <c r="J3714" s="20">
        <v>163.38399999999999</v>
      </c>
      <c r="K3714" s="19">
        <f t="shared" si="4533"/>
        <v>-0.40775284462152966</v>
      </c>
      <c r="L3714" s="19">
        <f t="shared" si="4534"/>
        <v>0.39106338519916745</v>
      </c>
      <c r="M3714" s="19">
        <f t="shared" si="4535"/>
        <v>1.5642535407966698E-2</v>
      </c>
      <c r="N3714" s="19">
        <f t="shared" si="4536"/>
        <v>0.36095150453883157</v>
      </c>
      <c r="O3714" s="19">
        <f t="shared" si="4537"/>
        <v>1.4438060181553263E-2</v>
      </c>
      <c r="P3714" s="19">
        <f t="shared" si="4538"/>
        <v>3.0080595589519962E-2</v>
      </c>
      <c r="Q3714" s="19">
        <f t="shared" si="4539"/>
        <v>0.18771042489560036</v>
      </c>
      <c r="R3714" s="19">
        <f t="shared" si="4540"/>
        <v>0.14077108677014433</v>
      </c>
      <c r="S3714" s="19">
        <f t="shared" si="4541"/>
        <v>0.32848151166574469</v>
      </c>
      <c r="T3714" s="19">
        <f t="shared" si="4542"/>
        <v>1.3139260466629787E-2</v>
      </c>
      <c r="U3714" s="21">
        <f t="shared" si="4543"/>
        <v>0.75201488973799901</v>
      </c>
    </row>
    <row r="3715" spans="1:21" ht="16" hidden="1" thickBot="1" x14ac:dyDescent="0.25">
      <c r="A3715" s="14">
        <v>2019</v>
      </c>
      <c r="B3715" s="15" t="s">
        <v>68</v>
      </c>
      <c r="C3715" s="16" t="s">
        <v>22</v>
      </c>
      <c r="D3715" s="16" t="str">
        <f>A3715&amp;"_"&amp;B3715&amp;"_"&amp;C3715</f>
        <v>2019_2019 Sample Plot # 06_Avi</v>
      </c>
      <c r="E3715" s="17">
        <v>1.7</v>
      </c>
      <c r="F3715" s="17">
        <f t="shared" si="4435"/>
        <v>0.6</v>
      </c>
      <c r="G3715" s="18">
        <v>60</v>
      </c>
      <c r="H3715" s="19">
        <f t="shared" si="4469"/>
        <v>0.45</v>
      </c>
      <c r="I3715" s="20">
        <f t="shared" si="4436"/>
        <v>45</v>
      </c>
      <c r="J3715" s="20">
        <v>141.38999999999999</v>
      </c>
      <c r="K3715" s="19">
        <f t="shared" si="4533"/>
        <v>-0.54212522052076451</v>
      </c>
      <c r="L3715" s="19">
        <f t="shared" si="4534"/>
        <v>0.28699529665822876</v>
      </c>
      <c r="M3715" s="19">
        <f t="shared" si="4535"/>
        <v>1.147981186632915E-2</v>
      </c>
      <c r="N3715" s="19">
        <f t="shared" si="4536"/>
        <v>0.26489665881554514</v>
      </c>
      <c r="O3715" s="19">
        <f t="shared" si="4537"/>
        <v>1.0595866352621804E-2</v>
      </c>
      <c r="P3715" s="19">
        <f t="shared" si="4538"/>
        <v>2.2075678218950956E-2</v>
      </c>
      <c r="Q3715" s="19">
        <f t="shared" si="4539"/>
        <v>0.13775774239594979</v>
      </c>
      <c r="R3715" s="19">
        <f t="shared" si="4540"/>
        <v>0.10330969693806261</v>
      </c>
      <c r="S3715" s="19">
        <f t="shared" si="4541"/>
        <v>0.2410674393340124</v>
      </c>
      <c r="T3715" s="19">
        <f t="shared" si="4542"/>
        <v>9.6426975733604949E-3</v>
      </c>
      <c r="U3715" s="21">
        <f t="shared" si="4543"/>
        <v>0.5518919554737739</v>
      </c>
    </row>
    <row r="3716" spans="1:21" ht="16" hidden="1" thickBot="1" x14ac:dyDescent="0.25">
      <c r="A3716" s="14"/>
      <c r="B3716" s="15"/>
      <c r="C3716" s="16"/>
      <c r="D3716" s="16"/>
      <c r="E3716" s="17"/>
      <c r="F3716" s="17"/>
      <c r="G3716" s="18"/>
      <c r="H3716" s="19"/>
      <c r="I3716" s="20"/>
      <c r="J3716" s="20"/>
      <c r="K3716" s="19"/>
      <c r="L3716" s="19"/>
      <c r="M3716" s="19"/>
      <c r="N3716" s="19"/>
      <c r="O3716" s="19"/>
      <c r="P3716" s="19"/>
      <c r="Q3716" s="19"/>
      <c r="R3716" s="19"/>
      <c r="S3716" s="19"/>
      <c r="T3716" s="19"/>
      <c r="U3716" s="21"/>
    </row>
    <row r="3717" spans="1:21" ht="16" hidden="1" thickBot="1" x14ac:dyDescent="0.25">
      <c r="A3717" s="14">
        <v>2019</v>
      </c>
      <c r="B3717" s="15" t="s">
        <v>68</v>
      </c>
      <c r="C3717" s="16" t="s">
        <v>22</v>
      </c>
      <c r="D3717" s="16" t="str">
        <f>A3717&amp;"_"&amp;B3717&amp;"_"&amp;C3717</f>
        <v>2019_2019 Sample Plot # 06_Avi</v>
      </c>
      <c r="E3717" s="17">
        <v>1.3</v>
      </c>
      <c r="F3717" s="17">
        <f t="shared" si="4435"/>
        <v>0.54</v>
      </c>
      <c r="G3717" s="18">
        <v>54</v>
      </c>
      <c r="H3717" s="19">
        <f t="shared" si="4469"/>
        <v>0.45</v>
      </c>
      <c r="I3717" s="20">
        <f t="shared" si="4436"/>
        <v>45</v>
      </c>
      <c r="J3717" s="20">
        <v>141.38999999999999</v>
      </c>
      <c r="K3717" s="19">
        <f>2.14*(LOG(H3717,10))+0.2</f>
        <v>-0.54212522052076451</v>
      </c>
      <c r="L3717" s="19">
        <f t="shared" ref="L3717" si="4544">10^K3717</f>
        <v>0.28699529665822876</v>
      </c>
      <c r="M3717" s="19">
        <f t="shared" ref="M3717" si="4545">L3717*40/1000</f>
        <v>1.147981186632915E-2</v>
      </c>
      <c r="N3717" s="19">
        <f t="shared" ref="N3717" si="4546">0.923*L3717</f>
        <v>0.26489665881554514</v>
      </c>
      <c r="O3717" s="19">
        <f t="shared" ref="O3717" si="4547">N3717*40/1000</f>
        <v>1.0595866352621804E-2</v>
      </c>
      <c r="P3717" s="19">
        <f t="shared" ref="P3717" si="4548">M3717+O3717</f>
        <v>2.2075678218950956E-2</v>
      </c>
      <c r="Q3717" s="19">
        <f t="shared" ref="Q3717" si="4549">L3717*0.48</f>
        <v>0.13775774239594979</v>
      </c>
      <c r="R3717" s="19">
        <f t="shared" ref="R3717" si="4550">N3717*0.39</f>
        <v>0.10330969693806261</v>
      </c>
      <c r="S3717" s="19">
        <f t="shared" ref="S3717" si="4551">R3717+Q3717</f>
        <v>0.2410674393340124</v>
      </c>
      <c r="T3717" s="19">
        <f t="shared" ref="T3717" si="4552">S3717*40/1000</f>
        <v>9.6426975733604949E-3</v>
      </c>
      <c r="U3717" s="21">
        <f t="shared" ref="U3717" si="4553">(L3717+N3717)</f>
        <v>0.5518919554737739</v>
      </c>
    </row>
    <row r="3718" spans="1:21" ht="16" hidden="1" thickBot="1" x14ac:dyDescent="0.25">
      <c r="A3718" s="14"/>
      <c r="B3718" s="15"/>
      <c r="C3718" s="16"/>
      <c r="D3718" s="16"/>
      <c r="E3718" s="17"/>
      <c r="F3718" s="17"/>
      <c r="G3718" s="18"/>
      <c r="H3718" s="19"/>
      <c r="I3718" s="20"/>
      <c r="J3718" s="20"/>
      <c r="K3718" s="19"/>
      <c r="L3718" s="19"/>
      <c r="M3718" s="19"/>
      <c r="N3718" s="19"/>
      <c r="O3718" s="19"/>
      <c r="P3718" s="19"/>
      <c r="Q3718" s="19"/>
      <c r="R3718" s="19"/>
      <c r="S3718" s="19"/>
      <c r="T3718" s="19"/>
      <c r="U3718" s="21"/>
    </row>
    <row r="3719" spans="1:21" ht="16" hidden="1" thickBot="1" x14ac:dyDescent="0.25">
      <c r="A3719" s="14">
        <v>2019</v>
      </c>
      <c r="B3719" s="15" t="s">
        <v>68</v>
      </c>
      <c r="C3719" s="16" t="s">
        <v>22</v>
      </c>
      <c r="D3719" s="16" t="str">
        <f>A3719&amp;"_"&amp;B3719&amp;"_"&amp;C3719</f>
        <v>2019_2019 Sample Plot # 06_Avi</v>
      </c>
      <c r="E3719" s="17">
        <v>3.9</v>
      </c>
      <c r="F3719" s="17">
        <f t="shared" si="4435"/>
        <v>0.54</v>
      </c>
      <c r="G3719" s="18">
        <v>54</v>
      </c>
      <c r="H3719" s="19">
        <f t="shared" si="4469"/>
        <v>0.91999999999999982</v>
      </c>
      <c r="I3719" s="20">
        <f t="shared" si="4436"/>
        <v>91.999999999999986</v>
      </c>
      <c r="J3719" s="20">
        <v>289.06399999999996</v>
      </c>
      <c r="K3719" s="19">
        <f t="shared" ref="K3719:K3720" si="4554">2.14*(LOG(H3719,10))+0.2</f>
        <v>0.12250595051948811</v>
      </c>
      <c r="L3719" s="19">
        <f t="shared" ref="L3719:L3720" si="4555">10^K3719</f>
        <v>1.325885284356042</v>
      </c>
      <c r="M3719" s="19">
        <f t="shared" ref="M3719:M3720" si="4556">L3719*40/1000</f>
        <v>5.3035411374241684E-2</v>
      </c>
      <c r="N3719" s="19">
        <f t="shared" ref="N3719:N3720" si="4557">0.923*L3719</f>
        <v>1.2237921174606268</v>
      </c>
      <c r="O3719" s="19">
        <f t="shared" ref="O3719:O3720" si="4558">N3719*40/1000</f>
        <v>4.895168469842507E-2</v>
      </c>
      <c r="P3719" s="19">
        <f t="shared" ref="P3719:P3720" si="4559">M3719+O3719</f>
        <v>0.10198709607266676</v>
      </c>
      <c r="Q3719" s="19">
        <f t="shared" ref="Q3719:Q3720" si="4560">L3719*0.48</f>
        <v>0.63642493649090015</v>
      </c>
      <c r="R3719" s="19">
        <f t="shared" ref="R3719:R3720" si="4561">N3719*0.39</f>
        <v>0.47727892580964448</v>
      </c>
      <c r="S3719" s="19">
        <f t="shared" ref="S3719:S3720" si="4562">R3719+Q3719</f>
        <v>1.1137038623005446</v>
      </c>
      <c r="T3719" s="19">
        <f t="shared" ref="T3719:T3720" si="4563">S3719*40/1000</f>
        <v>4.4548154492021784E-2</v>
      </c>
      <c r="U3719" s="21">
        <f t="shared" ref="U3719:U3720" si="4564">(L3719+N3719)</f>
        <v>2.5496774018166688</v>
      </c>
    </row>
    <row r="3720" spans="1:21" ht="16" hidden="1" thickBot="1" x14ac:dyDescent="0.25">
      <c r="A3720" s="14">
        <v>2019</v>
      </c>
      <c r="B3720" s="15" t="s">
        <v>68</v>
      </c>
      <c r="C3720" s="16" t="s">
        <v>22</v>
      </c>
      <c r="D3720" s="16" t="str">
        <f>A3720&amp;"_"&amp;B3720&amp;"_"&amp;C3720</f>
        <v>2019_2019 Sample Plot # 06_Avi</v>
      </c>
      <c r="E3720" s="17">
        <v>2.1</v>
      </c>
      <c r="F3720" s="17">
        <f t="shared" si="4435"/>
        <v>0.5</v>
      </c>
      <c r="G3720" s="18">
        <v>50</v>
      </c>
      <c r="H3720" s="19">
        <f t="shared" si="4469"/>
        <v>0.95</v>
      </c>
      <c r="I3720" s="20">
        <f t="shared" si="4436"/>
        <v>95</v>
      </c>
      <c r="J3720" s="20">
        <v>298.49</v>
      </c>
      <c r="K3720" s="19">
        <f t="shared" si="4554"/>
        <v>0.15232851531813418</v>
      </c>
      <c r="L3720" s="19">
        <f t="shared" si="4555"/>
        <v>1.42013135180945</v>
      </c>
      <c r="M3720" s="19">
        <f t="shared" si="4556"/>
        <v>5.6805254072378006E-2</v>
      </c>
      <c r="N3720" s="19">
        <f t="shared" si="4557"/>
        <v>1.3107812377201224</v>
      </c>
      <c r="O3720" s="19">
        <f t="shared" si="4558"/>
        <v>5.2431249508804893E-2</v>
      </c>
      <c r="P3720" s="19">
        <f t="shared" si="4559"/>
        <v>0.10923650358118289</v>
      </c>
      <c r="Q3720" s="19">
        <f t="shared" si="4560"/>
        <v>0.68166304886853601</v>
      </c>
      <c r="R3720" s="19">
        <f t="shared" si="4561"/>
        <v>0.51120468271084774</v>
      </c>
      <c r="S3720" s="19">
        <f t="shared" si="4562"/>
        <v>1.1928677315793839</v>
      </c>
      <c r="T3720" s="19">
        <f t="shared" si="4563"/>
        <v>4.7714709263175351E-2</v>
      </c>
      <c r="U3720" s="21">
        <f t="shared" si="4564"/>
        <v>2.7309125895295727</v>
      </c>
    </row>
    <row r="3721" spans="1:21" ht="16" hidden="1" thickBot="1" x14ac:dyDescent="0.25">
      <c r="A3721" s="14"/>
      <c r="B3721" s="15"/>
      <c r="C3721" s="16"/>
      <c r="D3721" s="16"/>
      <c r="E3721" s="17"/>
      <c r="F3721" s="17"/>
      <c r="G3721" s="18"/>
      <c r="H3721" s="19"/>
      <c r="I3721" s="20"/>
      <c r="J3721" s="20"/>
      <c r="K3721" s="19"/>
      <c r="L3721" s="19"/>
      <c r="M3721" s="19"/>
      <c r="N3721" s="19"/>
      <c r="O3721" s="19"/>
      <c r="P3721" s="19"/>
      <c r="Q3721" s="19"/>
      <c r="R3721" s="19"/>
      <c r="S3721" s="19"/>
      <c r="T3721" s="19"/>
      <c r="U3721" s="21"/>
    </row>
    <row r="3722" spans="1:21" ht="16" hidden="1" thickBot="1" x14ac:dyDescent="0.25">
      <c r="A3722" s="14">
        <v>2019</v>
      </c>
      <c r="B3722" s="15" t="s">
        <v>68</v>
      </c>
      <c r="C3722" s="16" t="s">
        <v>22</v>
      </c>
      <c r="D3722" s="16" t="str">
        <f>A3722&amp;"_"&amp;B3722&amp;"_"&amp;C3722</f>
        <v>2019_2019 Sample Plot # 06_Avi</v>
      </c>
      <c r="E3722" s="17">
        <v>1.1000000000000001</v>
      </c>
      <c r="F3722" s="17">
        <f t="shared" si="4435"/>
        <v>0.3</v>
      </c>
      <c r="G3722" s="18">
        <v>30</v>
      </c>
      <c r="H3722" s="19">
        <f t="shared" si="4469"/>
        <v>0.84</v>
      </c>
      <c r="I3722" s="20">
        <f t="shared" si="4436"/>
        <v>84</v>
      </c>
      <c r="J3722" s="20">
        <v>263.928</v>
      </c>
      <c r="K3722" s="19">
        <f t="shared" ref="K3722:K3723" si="4565">2.14*(LOG(H3722,10))+0.2</f>
        <v>3.795767217242671E-2</v>
      </c>
      <c r="L3722" s="19">
        <f t="shared" ref="L3722:L3723" si="4566">10^K3722</f>
        <v>1.0913339661193058</v>
      </c>
      <c r="M3722" s="19">
        <f t="shared" ref="M3722:M3723" si="4567">L3722*40/1000</f>
        <v>4.3653358644772232E-2</v>
      </c>
      <c r="N3722" s="19">
        <f t="shared" ref="N3722:N3723" si="4568">0.923*L3722</f>
        <v>1.0073012507281194</v>
      </c>
      <c r="O3722" s="19">
        <f t="shared" ref="O3722:O3723" si="4569">N3722*40/1000</f>
        <v>4.0292050029124775E-2</v>
      </c>
      <c r="P3722" s="19">
        <f t="shared" ref="P3722:P3723" si="4570">M3722+O3722</f>
        <v>8.3945408673897007E-2</v>
      </c>
      <c r="Q3722" s="19">
        <f t="shared" ref="Q3722:Q3723" si="4571">L3722*0.48</f>
        <v>0.52384030373726675</v>
      </c>
      <c r="R3722" s="19">
        <f t="shared" ref="R3722:R3723" si="4572">N3722*0.39</f>
        <v>0.39284748778396655</v>
      </c>
      <c r="S3722" s="19">
        <f t="shared" ref="S3722:S3723" si="4573">R3722+Q3722</f>
        <v>0.91668779152123325</v>
      </c>
      <c r="T3722" s="19">
        <f t="shared" ref="T3722:T3723" si="4574">S3722*40/1000</f>
        <v>3.6667511660849327E-2</v>
      </c>
      <c r="U3722" s="21">
        <f t="shared" ref="U3722:U3723" si="4575">(L3722+N3722)</f>
        <v>2.0986352168474252</v>
      </c>
    </row>
    <row r="3723" spans="1:21" ht="16" hidden="1" thickBot="1" x14ac:dyDescent="0.25">
      <c r="A3723" s="14">
        <v>2019</v>
      </c>
      <c r="B3723" s="15" t="s">
        <v>68</v>
      </c>
      <c r="C3723" s="16" t="s">
        <v>22</v>
      </c>
      <c r="D3723" s="16" t="str">
        <f>A3723&amp;"_"&amp;B3723&amp;"_"&amp;C3723</f>
        <v>2019_2019 Sample Plot # 06_Avi</v>
      </c>
      <c r="E3723" s="17">
        <v>1.3</v>
      </c>
      <c r="F3723" s="17">
        <f t="shared" si="4435"/>
        <v>0.45</v>
      </c>
      <c r="G3723" s="18">
        <v>45</v>
      </c>
      <c r="H3723" s="19">
        <f t="shared" si="4469"/>
        <v>0.5</v>
      </c>
      <c r="I3723" s="20">
        <f t="shared" si="4436"/>
        <v>50</v>
      </c>
      <c r="J3723" s="20">
        <v>157.1</v>
      </c>
      <c r="K3723" s="19">
        <f t="shared" si="4565"/>
        <v>-0.44420419072091971</v>
      </c>
      <c r="L3723" s="19">
        <f t="shared" si="4566"/>
        <v>0.35958023282255702</v>
      </c>
      <c r="M3723" s="19">
        <f t="shared" si="4567"/>
        <v>1.4383209312902281E-2</v>
      </c>
      <c r="N3723" s="19">
        <f t="shared" si="4568"/>
        <v>0.33189255489522013</v>
      </c>
      <c r="O3723" s="19">
        <f t="shared" si="4569"/>
        <v>1.3275702195808805E-2</v>
      </c>
      <c r="P3723" s="19">
        <f t="shared" si="4570"/>
        <v>2.7658911508711088E-2</v>
      </c>
      <c r="Q3723" s="19">
        <f t="shared" si="4571"/>
        <v>0.17259851175482738</v>
      </c>
      <c r="R3723" s="19">
        <f t="shared" si="4572"/>
        <v>0.12943809640913587</v>
      </c>
      <c r="S3723" s="19">
        <f t="shared" si="4573"/>
        <v>0.30203660816396327</v>
      </c>
      <c r="T3723" s="19">
        <f t="shared" si="4574"/>
        <v>1.2081464326558532E-2</v>
      </c>
      <c r="U3723" s="21">
        <f t="shared" si="4575"/>
        <v>0.69147278771777709</v>
      </c>
    </row>
    <row r="3724" spans="1:21" ht="16" hidden="1" thickBot="1" x14ac:dyDescent="0.25">
      <c r="A3724" s="14"/>
      <c r="B3724" s="15"/>
      <c r="C3724" s="16"/>
      <c r="D3724" s="16"/>
      <c r="E3724" s="17"/>
      <c r="F3724" s="17"/>
      <c r="G3724" s="18"/>
      <c r="H3724" s="19"/>
      <c r="I3724" s="20"/>
      <c r="J3724" s="20"/>
      <c r="K3724" s="19"/>
      <c r="L3724" s="19"/>
      <c r="M3724" s="19"/>
      <c r="N3724" s="19"/>
      <c r="O3724" s="19"/>
      <c r="P3724" s="19"/>
      <c r="Q3724" s="19"/>
      <c r="R3724" s="19"/>
      <c r="S3724" s="19"/>
      <c r="T3724" s="19"/>
      <c r="U3724" s="21"/>
    </row>
    <row r="3725" spans="1:21" ht="16" hidden="1" thickBot="1" x14ac:dyDescent="0.25">
      <c r="A3725" s="14">
        <v>2019</v>
      </c>
      <c r="B3725" s="15" t="s">
        <v>68</v>
      </c>
      <c r="C3725" s="16" t="s">
        <v>22</v>
      </c>
      <c r="D3725" s="16" t="str">
        <f>A3725&amp;"_"&amp;B3725&amp;"_"&amp;C3725</f>
        <v>2019_2019 Sample Plot # 06_Avi</v>
      </c>
      <c r="E3725" s="17">
        <v>1.4</v>
      </c>
      <c r="F3725" s="17">
        <f t="shared" si="4435"/>
        <v>0.45</v>
      </c>
      <c r="G3725" s="18">
        <v>45</v>
      </c>
      <c r="H3725" s="19">
        <f t="shared" si="4469"/>
        <v>0.91999999999999982</v>
      </c>
      <c r="I3725" s="20">
        <f t="shared" si="4436"/>
        <v>91.999999999999986</v>
      </c>
      <c r="J3725" s="20">
        <v>289.06399999999996</v>
      </c>
      <c r="K3725" s="19">
        <f>2.14*(LOG(H3725,10))+0.2</f>
        <v>0.12250595051948811</v>
      </c>
      <c r="L3725" s="19">
        <f t="shared" ref="L3725" si="4576">10^K3725</f>
        <v>1.325885284356042</v>
      </c>
      <c r="M3725" s="19">
        <f t="shared" ref="M3725" si="4577">L3725*40/1000</f>
        <v>5.3035411374241684E-2</v>
      </c>
      <c r="N3725" s="19">
        <f t="shared" ref="N3725" si="4578">0.923*L3725</f>
        <v>1.2237921174606268</v>
      </c>
      <c r="O3725" s="19">
        <f t="shared" ref="O3725" si="4579">N3725*40/1000</f>
        <v>4.895168469842507E-2</v>
      </c>
      <c r="P3725" s="19">
        <f t="shared" ref="P3725" si="4580">M3725+O3725</f>
        <v>0.10198709607266676</v>
      </c>
      <c r="Q3725" s="19">
        <f t="shared" ref="Q3725" si="4581">L3725*0.48</f>
        <v>0.63642493649090015</v>
      </c>
      <c r="R3725" s="19">
        <f t="shared" ref="R3725" si="4582">N3725*0.39</f>
        <v>0.47727892580964448</v>
      </c>
      <c r="S3725" s="19">
        <f t="shared" ref="S3725" si="4583">R3725+Q3725</f>
        <v>1.1137038623005446</v>
      </c>
      <c r="T3725" s="19">
        <f t="shared" ref="T3725" si="4584">S3725*40/1000</f>
        <v>4.4548154492021784E-2</v>
      </c>
      <c r="U3725" s="21">
        <f t="shared" ref="U3725" si="4585">(L3725+N3725)</f>
        <v>2.5496774018166688</v>
      </c>
    </row>
    <row r="3726" spans="1:21" ht="16" hidden="1" thickBot="1" x14ac:dyDescent="0.25">
      <c r="A3726" s="14"/>
      <c r="B3726" s="15"/>
      <c r="C3726" s="16"/>
      <c r="D3726" s="16"/>
      <c r="E3726" s="17"/>
      <c r="F3726" s="17"/>
      <c r="G3726" s="18"/>
      <c r="H3726" s="19"/>
      <c r="I3726" s="20"/>
      <c r="J3726" s="20"/>
      <c r="K3726" s="19"/>
      <c r="L3726" s="19"/>
      <c r="M3726" s="19"/>
      <c r="N3726" s="19"/>
      <c r="O3726" s="19"/>
      <c r="P3726" s="19"/>
      <c r="Q3726" s="19"/>
      <c r="R3726" s="19"/>
      <c r="S3726" s="19"/>
      <c r="T3726" s="19"/>
      <c r="U3726" s="21"/>
    </row>
    <row r="3727" spans="1:21" ht="16" hidden="1" thickBot="1" x14ac:dyDescent="0.25">
      <c r="A3727" s="14"/>
      <c r="B3727" s="15"/>
      <c r="C3727" s="16"/>
      <c r="D3727" s="16"/>
      <c r="E3727" s="17"/>
      <c r="F3727" s="17"/>
      <c r="G3727" s="18"/>
      <c r="H3727" s="19"/>
      <c r="I3727" s="20"/>
      <c r="J3727" s="20"/>
      <c r="K3727" s="19"/>
      <c r="L3727" s="19"/>
      <c r="M3727" s="19"/>
      <c r="N3727" s="19"/>
      <c r="O3727" s="19"/>
      <c r="P3727" s="19"/>
      <c r="Q3727" s="19"/>
      <c r="R3727" s="19"/>
      <c r="S3727" s="19"/>
      <c r="T3727" s="19"/>
      <c r="U3727" s="21"/>
    </row>
    <row r="3728" spans="1:21" ht="16" hidden="1" thickBot="1" x14ac:dyDescent="0.25">
      <c r="A3728" s="14"/>
      <c r="B3728" s="15"/>
      <c r="C3728" s="16"/>
      <c r="D3728" s="16"/>
      <c r="E3728" s="17"/>
      <c r="F3728" s="17"/>
      <c r="G3728" s="18"/>
      <c r="H3728" s="19"/>
      <c r="I3728" s="20"/>
      <c r="J3728" s="20"/>
      <c r="K3728" s="19"/>
      <c r="L3728" s="19"/>
      <c r="M3728" s="19"/>
      <c r="N3728" s="19"/>
      <c r="O3728" s="19"/>
      <c r="P3728" s="19"/>
      <c r="Q3728" s="19"/>
      <c r="R3728" s="19"/>
      <c r="S3728" s="19"/>
      <c r="T3728" s="19"/>
      <c r="U3728" s="21"/>
    </row>
    <row r="3729" spans="1:21" ht="16" hidden="1" thickBot="1" x14ac:dyDescent="0.25">
      <c r="A3729" s="14">
        <v>2019</v>
      </c>
      <c r="B3729" s="15" t="s">
        <v>68</v>
      </c>
      <c r="C3729" s="16" t="s">
        <v>22</v>
      </c>
      <c r="D3729" s="16" t="str">
        <f>A3729&amp;"_"&amp;B3729&amp;"_"&amp;C3729</f>
        <v>2019_2019 Sample Plot # 06_Avi</v>
      </c>
      <c r="E3729" s="17">
        <v>1</v>
      </c>
      <c r="F3729" s="17">
        <f t="shared" si="4435"/>
        <v>0.48</v>
      </c>
      <c r="G3729" s="18">
        <v>48</v>
      </c>
      <c r="H3729" s="19">
        <f t="shared" si="4469"/>
        <v>0.22</v>
      </c>
      <c r="I3729" s="20">
        <f t="shared" si="4436"/>
        <v>22</v>
      </c>
      <c r="J3729" s="20">
        <v>69.123999999999995</v>
      </c>
      <c r="K3729" s="19">
        <f>2.14*(LOG(H3729,10))+0.2</f>
        <v>-1.2072154630404788</v>
      </c>
      <c r="L3729" s="19">
        <f t="shared" ref="L3729" si="4586">10^K3729</f>
        <v>6.2056108384910921E-2</v>
      </c>
      <c r="M3729" s="19">
        <f t="shared" si="4507"/>
        <v>2.482244335396437E-3</v>
      </c>
      <c r="N3729" s="19">
        <f t="shared" ref="N3729" si="4587">0.923*L3729</f>
        <v>5.7277788039272783E-2</v>
      </c>
      <c r="O3729" s="19">
        <f t="shared" si="4509"/>
        <v>2.2911115215709112E-3</v>
      </c>
      <c r="P3729" s="19">
        <f t="shared" si="4510"/>
        <v>4.7733558569673477E-3</v>
      </c>
      <c r="Q3729" s="19">
        <f t="shared" si="4511"/>
        <v>2.978693202475724E-2</v>
      </c>
      <c r="R3729" s="19">
        <f t="shared" si="4512"/>
        <v>2.2338337335316386E-2</v>
      </c>
      <c r="S3729" s="19">
        <f t="shared" si="4513"/>
        <v>5.2125269360073626E-2</v>
      </c>
      <c r="T3729" s="19">
        <f t="shared" si="4514"/>
        <v>2.085010774402945E-3</v>
      </c>
      <c r="U3729" s="21">
        <f t="shared" si="4515"/>
        <v>0.11933389642418371</v>
      </c>
    </row>
    <row r="3730" spans="1:21" ht="16" hidden="1" thickBot="1" x14ac:dyDescent="0.25">
      <c r="A3730" s="14"/>
      <c r="B3730" s="15"/>
      <c r="C3730" s="16"/>
      <c r="D3730" s="16"/>
      <c r="E3730" s="17"/>
      <c r="F3730" s="17"/>
      <c r="G3730" s="18"/>
      <c r="H3730" s="19"/>
      <c r="I3730" s="20"/>
      <c r="J3730" s="20"/>
      <c r="K3730" s="19"/>
      <c r="L3730" s="19"/>
      <c r="M3730" s="19"/>
      <c r="N3730" s="19"/>
      <c r="O3730" s="19"/>
      <c r="P3730" s="19"/>
      <c r="Q3730" s="19"/>
      <c r="R3730" s="19"/>
      <c r="S3730" s="19"/>
      <c r="T3730" s="19"/>
      <c r="U3730" s="21"/>
    </row>
    <row r="3731" spans="1:21" ht="16" hidden="1" thickBot="1" x14ac:dyDescent="0.25">
      <c r="A3731" s="14">
        <v>2019</v>
      </c>
      <c r="B3731" s="15" t="s">
        <v>68</v>
      </c>
      <c r="C3731" s="16" t="s">
        <v>22</v>
      </c>
      <c r="D3731" s="16" t="str">
        <f>A3731&amp;"_"&amp;B3731&amp;"_"&amp;C3731</f>
        <v>2019_2019 Sample Plot # 06_Avi</v>
      </c>
      <c r="E3731" s="17">
        <v>3.3</v>
      </c>
      <c r="F3731" s="17">
        <f t="shared" si="4435"/>
        <v>0.63</v>
      </c>
      <c r="G3731" s="18">
        <v>63</v>
      </c>
      <c r="H3731" s="19">
        <f t="shared" si="4469"/>
        <v>0.5</v>
      </c>
      <c r="I3731" s="20">
        <f t="shared" si="4436"/>
        <v>50</v>
      </c>
      <c r="J3731" s="20">
        <v>157.1</v>
      </c>
      <c r="K3731" s="19">
        <f t="shared" ref="K3731:K3732" si="4588">2.14*(LOG(H3731,10))+0.2</f>
        <v>-0.44420419072091971</v>
      </c>
      <c r="L3731" s="19">
        <f t="shared" ref="L3731:L3732" si="4589">10^K3731</f>
        <v>0.35958023282255702</v>
      </c>
      <c r="M3731" s="19">
        <f t="shared" ref="M3731:M3732" si="4590">L3731*40/1000</f>
        <v>1.4383209312902281E-2</v>
      </c>
      <c r="N3731" s="19">
        <f t="shared" ref="N3731:N3732" si="4591">0.923*L3731</f>
        <v>0.33189255489522013</v>
      </c>
      <c r="O3731" s="19">
        <f t="shared" ref="O3731:O3732" si="4592">N3731*40/1000</f>
        <v>1.3275702195808805E-2</v>
      </c>
      <c r="P3731" s="19">
        <f t="shared" ref="P3731:P3732" si="4593">M3731+O3731</f>
        <v>2.7658911508711088E-2</v>
      </c>
      <c r="Q3731" s="19">
        <f t="shared" ref="Q3731:Q3732" si="4594">L3731*0.48</f>
        <v>0.17259851175482738</v>
      </c>
      <c r="R3731" s="19">
        <f t="shared" ref="R3731:R3732" si="4595">N3731*0.39</f>
        <v>0.12943809640913587</v>
      </c>
      <c r="S3731" s="19">
        <f t="shared" ref="S3731:S3732" si="4596">R3731+Q3731</f>
        <v>0.30203660816396327</v>
      </c>
      <c r="T3731" s="19">
        <f t="shared" ref="T3731:T3732" si="4597">S3731*40/1000</f>
        <v>1.2081464326558532E-2</v>
      </c>
      <c r="U3731" s="21">
        <f t="shared" ref="U3731:U3732" si="4598">(L3731+N3731)</f>
        <v>0.69147278771777709</v>
      </c>
    </row>
    <row r="3732" spans="1:21" ht="16" hidden="1" thickBot="1" x14ac:dyDescent="0.25">
      <c r="A3732" s="14">
        <v>2019</v>
      </c>
      <c r="B3732" s="15" t="s">
        <v>68</v>
      </c>
      <c r="C3732" s="16" t="s">
        <v>22</v>
      </c>
      <c r="D3732" s="16" t="str">
        <f>A3732&amp;"_"&amp;B3732&amp;"_"&amp;C3732</f>
        <v>2019_2019 Sample Plot # 06_Avi</v>
      </c>
      <c r="E3732" s="17">
        <v>3.4</v>
      </c>
      <c r="F3732" s="17">
        <f t="shared" ref="F3732:F3792" si="4599">G3732/100</f>
        <v>0.43</v>
      </c>
      <c r="G3732" s="18">
        <v>43</v>
      </c>
      <c r="H3732" s="19">
        <f t="shared" si="4469"/>
        <v>2.1</v>
      </c>
      <c r="I3732" s="20">
        <f t="shared" ref="I3732:I3792" si="4600">J3732/3.142</f>
        <v>210</v>
      </c>
      <c r="J3732" s="20">
        <v>659.81999999999994</v>
      </c>
      <c r="K3732" s="19">
        <f t="shared" si="4588"/>
        <v>0.88954929073058731</v>
      </c>
      <c r="L3732" s="19">
        <f t="shared" si="4589"/>
        <v>7.7544194800342856</v>
      </c>
      <c r="M3732" s="19">
        <f t="shared" si="4590"/>
        <v>0.31017677920137138</v>
      </c>
      <c r="N3732" s="19">
        <f t="shared" si="4591"/>
        <v>7.1573291800716463</v>
      </c>
      <c r="O3732" s="19">
        <f t="shared" si="4592"/>
        <v>0.28629316720286585</v>
      </c>
      <c r="P3732" s="19">
        <f t="shared" si="4593"/>
        <v>0.59646994640423723</v>
      </c>
      <c r="Q3732" s="19">
        <f t="shared" si="4594"/>
        <v>3.7221213504164568</v>
      </c>
      <c r="R3732" s="19">
        <f t="shared" si="4595"/>
        <v>2.7913583802279422</v>
      </c>
      <c r="S3732" s="19">
        <f t="shared" si="4596"/>
        <v>6.5134797306443986</v>
      </c>
      <c r="T3732" s="19">
        <f t="shared" si="4597"/>
        <v>0.26053918922577596</v>
      </c>
      <c r="U3732" s="21">
        <f t="shared" si="4598"/>
        <v>14.911748660105932</v>
      </c>
    </row>
    <row r="3733" spans="1:21" ht="16" hidden="1" thickBot="1" x14ac:dyDescent="0.25">
      <c r="A3733" s="14"/>
      <c r="B3733" s="15"/>
      <c r="C3733" s="16"/>
      <c r="D3733" s="16"/>
      <c r="E3733" s="17"/>
      <c r="F3733" s="17"/>
      <c r="G3733" s="18"/>
      <c r="H3733" s="19"/>
      <c r="I3733" s="20"/>
      <c r="J3733" s="20"/>
      <c r="K3733" s="19"/>
      <c r="L3733" s="19"/>
      <c r="M3733" s="19"/>
      <c r="N3733" s="19"/>
      <c r="O3733" s="19"/>
      <c r="P3733" s="19"/>
      <c r="Q3733" s="19"/>
      <c r="R3733" s="19"/>
      <c r="S3733" s="19"/>
      <c r="T3733" s="19"/>
      <c r="U3733" s="21"/>
    </row>
    <row r="3734" spans="1:21" ht="16" hidden="1" thickBot="1" x14ac:dyDescent="0.25">
      <c r="A3734" s="14">
        <v>2019</v>
      </c>
      <c r="B3734" s="15" t="s">
        <v>68</v>
      </c>
      <c r="C3734" s="16" t="s">
        <v>22</v>
      </c>
      <c r="D3734" s="16" t="str">
        <f>A3734&amp;"_"&amp;B3734&amp;"_"&amp;C3734</f>
        <v>2019_2019 Sample Plot # 06_Avi</v>
      </c>
      <c r="E3734" s="17">
        <v>2.5</v>
      </c>
      <c r="F3734" s="17">
        <f t="shared" si="4599"/>
        <v>0.63</v>
      </c>
      <c r="G3734" s="18">
        <v>63</v>
      </c>
      <c r="H3734" s="19">
        <f t="shared" si="4469"/>
        <v>1.04</v>
      </c>
      <c r="I3734" s="20">
        <f t="shared" si="4600"/>
        <v>104</v>
      </c>
      <c r="J3734" s="20">
        <v>326.76799999999997</v>
      </c>
      <c r="K3734" s="19">
        <f>2.14*(LOG(H3734,10))+0.2</f>
        <v>0.23645134609939</v>
      </c>
      <c r="L3734" s="19">
        <f t="shared" ref="L3734" si="4601">10^K3734</f>
        <v>1.723658979131953</v>
      </c>
      <c r="M3734" s="19">
        <f t="shared" ref="M3734" si="4602">L3734*40/1000</f>
        <v>6.8946359165278123E-2</v>
      </c>
      <c r="N3734" s="19">
        <f t="shared" ref="N3734" si="4603">0.923*L3734</f>
        <v>1.5909372377387927</v>
      </c>
      <c r="O3734" s="19">
        <f t="shared" ref="O3734" si="4604">N3734*40/1000</f>
        <v>6.3637489509551712E-2</v>
      </c>
      <c r="P3734" s="19">
        <f t="shared" ref="P3734" si="4605">M3734+O3734</f>
        <v>0.13258384867482984</v>
      </c>
      <c r="Q3734" s="19">
        <f t="shared" ref="Q3734" si="4606">L3734*0.48</f>
        <v>0.82735630998333742</v>
      </c>
      <c r="R3734" s="19">
        <f t="shared" ref="R3734" si="4607">N3734*0.39</f>
        <v>0.62046552271812916</v>
      </c>
      <c r="S3734" s="19">
        <f t="shared" ref="S3734" si="4608">R3734+Q3734</f>
        <v>1.4478218327014667</v>
      </c>
      <c r="T3734" s="19">
        <f t="shared" ref="T3734" si="4609">S3734*40/1000</f>
        <v>5.7912873308058666E-2</v>
      </c>
      <c r="U3734" s="21">
        <f t="shared" ref="U3734" si="4610">(L3734+N3734)</f>
        <v>3.3145962168707457</v>
      </c>
    </row>
    <row r="3735" spans="1:21" ht="16" hidden="1" thickBot="1" x14ac:dyDescent="0.25">
      <c r="A3735" s="14"/>
      <c r="B3735" s="15"/>
      <c r="C3735" s="16"/>
      <c r="D3735" s="16"/>
      <c r="E3735" s="17"/>
      <c r="F3735" s="17"/>
      <c r="G3735" s="18"/>
      <c r="H3735" s="19"/>
      <c r="I3735" s="20"/>
      <c r="J3735" s="20"/>
      <c r="K3735" s="19"/>
      <c r="L3735" s="19"/>
      <c r="M3735" s="19"/>
      <c r="N3735" s="19"/>
      <c r="O3735" s="19"/>
      <c r="P3735" s="19"/>
      <c r="Q3735" s="19"/>
      <c r="R3735" s="19"/>
      <c r="S3735" s="19"/>
      <c r="T3735" s="19"/>
      <c r="U3735" s="21"/>
    </row>
    <row r="3736" spans="1:21" ht="16" hidden="1" thickBot="1" x14ac:dyDescent="0.25">
      <c r="A3736" s="14"/>
      <c r="B3736" s="15"/>
      <c r="C3736" s="16"/>
      <c r="D3736" s="16"/>
      <c r="E3736" s="17"/>
      <c r="F3736" s="17"/>
      <c r="G3736" s="18"/>
      <c r="H3736" s="19"/>
      <c r="I3736" s="20"/>
      <c r="J3736" s="20"/>
      <c r="K3736" s="19"/>
      <c r="L3736" s="19"/>
      <c r="M3736" s="19"/>
      <c r="N3736" s="19"/>
      <c r="O3736" s="19"/>
      <c r="P3736" s="19"/>
      <c r="Q3736" s="19"/>
      <c r="R3736" s="19"/>
      <c r="S3736" s="19"/>
      <c r="T3736" s="19"/>
      <c r="U3736" s="21"/>
    </row>
    <row r="3737" spans="1:21" ht="16" hidden="1" thickBot="1" x14ac:dyDescent="0.25">
      <c r="A3737" s="14">
        <v>2019</v>
      </c>
      <c r="B3737" s="15" t="s">
        <v>68</v>
      </c>
      <c r="C3737" s="16" t="s">
        <v>22</v>
      </c>
      <c r="D3737" s="16" t="str">
        <f>A3737&amp;"_"&amp;B3737&amp;"_"&amp;C3737</f>
        <v>2019_2019 Sample Plot # 06_Avi</v>
      </c>
      <c r="E3737" s="17">
        <v>2.1</v>
      </c>
      <c r="F3737" s="17">
        <f t="shared" si="4599"/>
        <v>0.52</v>
      </c>
      <c r="G3737" s="18">
        <v>52</v>
      </c>
      <c r="H3737" s="19">
        <f t="shared" si="4469"/>
        <v>1.07</v>
      </c>
      <c r="I3737" s="20">
        <f t="shared" si="4600"/>
        <v>107.00000000000001</v>
      </c>
      <c r="J3737" s="20">
        <v>336.19400000000002</v>
      </c>
      <c r="K3737" s="19">
        <f t="shared" ref="K3737:K3738" si="4611">2.14*(LOG(H3737,10))+0.2</f>
        <v>0.26288128424634871</v>
      </c>
      <c r="L3737" s="19">
        <f t="shared" ref="L3737:L3738" si="4612">10^K3737</f>
        <v>1.8318136219492935</v>
      </c>
      <c r="M3737" s="19">
        <f t="shared" si="4507"/>
        <v>7.3272544877971746E-2</v>
      </c>
      <c r="N3737" s="19">
        <f t="shared" ref="N3737:N3738" si="4613">0.923*L3737</f>
        <v>1.6907639730591981</v>
      </c>
      <c r="O3737" s="19">
        <f t="shared" si="4509"/>
        <v>6.7630558922367925E-2</v>
      </c>
      <c r="P3737" s="19">
        <f t="shared" si="4510"/>
        <v>0.14090310380033966</v>
      </c>
      <c r="Q3737" s="19">
        <f t="shared" si="4511"/>
        <v>0.87927053853566084</v>
      </c>
      <c r="R3737" s="19">
        <f t="shared" si="4512"/>
        <v>0.65939794949308728</v>
      </c>
      <c r="S3737" s="19">
        <f t="shared" si="4513"/>
        <v>1.538668488028748</v>
      </c>
      <c r="T3737" s="19">
        <f t="shared" si="4514"/>
        <v>6.1546739521149918E-2</v>
      </c>
      <c r="U3737" s="21">
        <f t="shared" si="4515"/>
        <v>3.5225775950084914</v>
      </c>
    </row>
    <row r="3738" spans="1:21" ht="16" hidden="1" thickBot="1" x14ac:dyDescent="0.25">
      <c r="A3738" s="14">
        <v>2019</v>
      </c>
      <c r="B3738" s="15" t="s">
        <v>68</v>
      </c>
      <c r="C3738" s="16" t="s">
        <v>22</v>
      </c>
      <c r="D3738" s="16" t="str">
        <f>A3738&amp;"_"&amp;B3738&amp;"_"&amp;C3738</f>
        <v>2019_2019 Sample Plot # 06_Avi</v>
      </c>
      <c r="E3738" s="17">
        <v>3.1</v>
      </c>
      <c r="F3738" s="17">
        <f t="shared" si="4599"/>
        <v>0.77</v>
      </c>
      <c r="G3738" s="18">
        <v>77</v>
      </c>
      <c r="H3738" s="19">
        <f t="shared" si="4469"/>
        <v>1.57</v>
      </c>
      <c r="I3738" s="20">
        <f t="shared" si="4600"/>
        <v>157</v>
      </c>
      <c r="J3738" s="20">
        <v>493.29399999999998</v>
      </c>
      <c r="K3738" s="19">
        <f t="shared" si="4611"/>
        <v>0.6192252561557603</v>
      </c>
      <c r="L3738" s="19">
        <f t="shared" si="4612"/>
        <v>4.1612638741406967</v>
      </c>
      <c r="M3738" s="19">
        <f t="shared" si="4507"/>
        <v>0.16645055496562788</v>
      </c>
      <c r="N3738" s="19">
        <f t="shared" si="4613"/>
        <v>3.8408465558318632</v>
      </c>
      <c r="O3738" s="19">
        <f t="shared" si="4509"/>
        <v>0.15363386223327452</v>
      </c>
      <c r="P3738" s="19">
        <f t="shared" si="4510"/>
        <v>0.3200844171989024</v>
      </c>
      <c r="Q3738" s="19">
        <f t="shared" si="4511"/>
        <v>1.9974066595875344</v>
      </c>
      <c r="R3738" s="19">
        <f t="shared" si="4512"/>
        <v>1.4979301567744268</v>
      </c>
      <c r="S3738" s="19">
        <f t="shared" si="4513"/>
        <v>3.4953368163619611</v>
      </c>
      <c r="T3738" s="19">
        <f t="shared" si="4514"/>
        <v>0.13981347265447847</v>
      </c>
      <c r="U3738" s="21">
        <f t="shared" si="4515"/>
        <v>8.0021104299725607</v>
      </c>
    </row>
    <row r="3739" spans="1:21" ht="16" hidden="1" thickBot="1" x14ac:dyDescent="0.25">
      <c r="A3739" s="14"/>
      <c r="B3739" s="15"/>
      <c r="C3739" s="16"/>
      <c r="D3739" s="16"/>
      <c r="E3739" s="17"/>
      <c r="F3739" s="17"/>
      <c r="G3739" s="18"/>
      <c r="H3739" s="19"/>
      <c r="I3739" s="20"/>
      <c r="J3739" s="20"/>
      <c r="K3739" s="19"/>
      <c r="L3739" s="19"/>
      <c r="M3739" s="19"/>
      <c r="N3739" s="19"/>
      <c r="O3739" s="19"/>
      <c r="P3739" s="19"/>
      <c r="Q3739" s="19"/>
      <c r="R3739" s="19"/>
      <c r="S3739" s="19"/>
      <c r="T3739" s="19"/>
      <c r="U3739" s="21"/>
    </row>
    <row r="3740" spans="1:21" ht="16" hidden="1" thickBot="1" x14ac:dyDescent="0.25">
      <c r="A3740" s="14">
        <v>2019</v>
      </c>
      <c r="B3740" s="15" t="s">
        <v>68</v>
      </c>
      <c r="C3740" s="16" t="s">
        <v>22</v>
      </c>
      <c r="D3740" s="16" t="str">
        <f>A3740&amp;"_"&amp;B3740&amp;"_"&amp;C3740</f>
        <v>2019_2019 Sample Plot # 06_Avi</v>
      </c>
      <c r="E3740" s="17">
        <v>1.3</v>
      </c>
      <c r="F3740" s="17">
        <f t="shared" si="4599"/>
        <v>0.62</v>
      </c>
      <c r="G3740" s="18">
        <v>62</v>
      </c>
      <c r="H3740" s="19">
        <f t="shared" ref="H3740:H3802" si="4614">I3740/100</f>
        <v>1.03</v>
      </c>
      <c r="I3740" s="20">
        <f t="shared" si="4600"/>
        <v>103</v>
      </c>
      <c r="J3740" s="20">
        <v>323.62599999999998</v>
      </c>
      <c r="K3740" s="19">
        <f>2.14*(LOG(H3740,10))+0.2</f>
        <v>0.22747166086906856</v>
      </c>
      <c r="L3740" s="19">
        <f t="shared" ref="L3740" si="4615">10^K3740</f>
        <v>1.6883856832214166</v>
      </c>
      <c r="M3740" s="19">
        <f t="shared" ref="M3740" si="4616">L3740*40/1000</f>
        <v>6.7535427328856659E-2</v>
      </c>
      <c r="N3740" s="19">
        <f t="shared" ref="N3740" si="4617">0.923*L3740</f>
        <v>1.5583799856133675</v>
      </c>
      <c r="O3740" s="19">
        <f t="shared" ref="O3740" si="4618">N3740*40/1000</f>
        <v>6.23351994245347E-2</v>
      </c>
      <c r="P3740" s="19">
        <f t="shared" ref="P3740" si="4619">M3740+O3740</f>
        <v>0.12987062675339137</v>
      </c>
      <c r="Q3740" s="19">
        <f t="shared" ref="Q3740" si="4620">L3740*0.48</f>
        <v>0.81042512794627997</v>
      </c>
      <c r="R3740" s="19">
        <f t="shared" ref="R3740" si="4621">N3740*0.39</f>
        <v>0.60776819438921337</v>
      </c>
      <c r="S3740" s="19">
        <f t="shared" ref="S3740" si="4622">R3740+Q3740</f>
        <v>1.4181933223354934</v>
      </c>
      <c r="T3740" s="19">
        <f t="shared" ref="T3740" si="4623">S3740*40/1000</f>
        <v>5.6727732893419744E-2</v>
      </c>
      <c r="U3740" s="21">
        <f t="shared" ref="U3740" si="4624">(L3740+N3740)</f>
        <v>3.2467656688347839</v>
      </c>
    </row>
    <row r="3741" spans="1:21" ht="16" hidden="1" thickBot="1" x14ac:dyDescent="0.25">
      <c r="A3741" s="14"/>
      <c r="B3741" s="15"/>
      <c r="C3741" s="16"/>
      <c r="D3741" s="16"/>
      <c r="E3741" s="17"/>
      <c r="F3741" s="17"/>
      <c r="G3741" s="18"/>
      <c r="H3741" s="19"/>
      <c r="I3741" s="20"/>
      <c r="J3741" s="20"/>
      <c r="K3741" s="19"/>
      <c r="L3741" s="19"/>
      <c r="M3741" s="19"/>
      <c r="N3741" s="19"/>
      <c r="O3741" s="19"/>
      <c r="P3741" s="19"/>
      <c r="Q3741" s="19"/>
      <c r="R3741" s="19"/>
      <c r="S3741" s="19"/>
      <c r="T3741" s="19"/>
      <c r="U3741" s="21"/>
    </row>
    <row r="3742" spans="1:21" ht="16" hidden="1" thickBot="1" x14ac:dyDescent="0.25">
      <c r="A3742" s="14">
        <v>2019</v>
      </c>
      <c r="B3742" s="15" t="s">
        <v>68</v>
      </c>
      <c r="C3742" s="16" t="s">
        <v>22</v>
      </c>
      <c r="D3742" s="16" t="str">
        <f>A3742&amp;"_"&amp;B3742&amp;"_"&amp;C3742</f>
        <v>2019_2019 Sample Plot # 06_Avi</v>
      </c>
      <c r="E3742" s="17">
        <v>1.4</v>
      </c>
      <c r="F3742" s="17">
        <f t="shared" si="4599"/>
        <v>0.51</v>
      </c>
      <c r="G3742" s="18">
        <v>51</v>
      </c>
      <c r="H3742" s="19">
        <f t="shared" si="4614"/>
        <v>0.72</v>
      </c>
      <c r="I3742" s="20">
        <f t="shared" si="4600"/>
        <v>72</v>
      </c>
      <c r="J3742" s="20">
        <v>226.22399999999999</v>
      </c>
      <c r="K3742" s="19">
        <f>2.14*(LOG(H3742,10))+0.2</f>
        <v>-0.10530845763708552</v>
      </c>
      <c r="L3742" s="19">
        <f t="shared" ref="L3742" si="4625">10^K3742</f>
        <v>0.78467811904551577</v>
      </c>
      <c r="M3742" s="19">
        <f t="shared" ref="M3742" si="4626">L3742*40/1000</f>
        <v>3.138712476182063E-2</v>
      </c>
      <c r="N3742" s="19">
        <f t="shared" ref="N3742" si="4627">0.923*L3742</f>
        <v>0.72425790387901112</v>
      </c>
      <c r="O3742" s="19">
        <f t="shared" ref="O3742" si="4628">N3742*40/1000</f>
        <v>2.8970316155160446E-2</v>
      </c>
      <c r="P3742" s="19">
        <f t="shared" ref="P3742" si="4629">M3742+O3742</f>
        <v>6.0357440916981073E-2</v>
      </c>
      <c r="Q3742" s="19">
        <f t="shared" ref="Q3742" si="4630">L3742*0.48</f>
        <v>0.37664549714184753</v>
      </c>
      <c r="R3742" s="19">
        <f t="shared" ref="R3742" si="4631">N3742*0.39</f>
        <v>0.28246058251281436</v>
      </c>
      <c r="S3742" s="19">
        <f t="shared" ref="S3742" si="4632">R3742+Q3742</f>
        <v>0.65910607965466195</v>
      </c>
      <c r="T3742" s="19">
        <f t="shared" ref="T3742" si="4633">S3742*40/1000</f>
        <v>2.6364243186186478E-2</v>
      </c>
      <c r="U3742" s="21">
        <f t="shared" ref="U3742" si="4634">(L3742+N3742)</f>
        <v>1.508936022924527</v>
      </c>
    </row>
    <row r="3743" spans="1:21" ht="16" hidden="1" thickBot="1" x14ac:dyDescent="0.25">
      <c r="A3743" s="14"/>
      <c r="B3743" s="15"/>
      <c r="C3743" s="16"/>
      <c r="D3743" s="16"/>
      <c r="E3743" s="17"/>
      <c r="F3743" s="17"/>
      <c r="G3743" s="18"/>
      <c r="H3743" s="19"/>
      <c r="I3743" s="20"/>
      <c r="J3743" s="20"/>
      <c r="K3743" s="19"/>
      <c r="L3743" s="19"/>
      <c r="M3743" s="19"/>
      <c r="N3743" s="19"/>
      <c r="O3743" s="19"/>
      <c r="P3743" s="19"/>
      <c r="Q3743" s="19"/>
      <c r="R3743" s="19"/>
      <c r="S3743" s="19"/>
      <c r="T3743" s="19"/>
      <c r="U3743" s="21"/>
    </row>
    <row r="3744" spans="1:21" ht="16" hidden="1" thickBot="1" x14ac:dyDescent="0.25">
      <c r="A3744" s="14">
        <v>2019</v>
      </c>
      <c r="B3744" s="15" t="s">
        <v>68</v>
      </c>
      <c r="C3744" s="16" t="s">
        <v>22</v>
      </c>
      <c r="D3744" s="16" t="str">
        <f>A3744&amp;"_"&amp;B3744&amp;"_"&amp;C3744</f>
        <v>2019_2019 Sample Plot # 06_Avi</v>
      </c>
      <c r="E3744" s="17">
        <v>1.7</v>
      </c>
      <c r="F3744" s="17">
        <f t="shared" si="4599"/>
        <v>0.51</v>
      </c>
      <c r="G3744" s="18">
        <v>51</v>
      </c>
      <c r="H3744" s="19">
        <f t="shared" si="4614"/>
        <v>0.47</v>
      </c>
      <c r="I3744" s="20">
        <f t="shared" si="4600"/>
        <v>47</v>
      </c>
      <c r="J3744" s="20">
        <v>147.67400000000001</v>
      </c>
      <c r="K3744" s="19">
        <f>2.14*(LOG(H3744,10))+0.2</f>
        <v>-0.50171058401756463</v>
      </c>
      <c r="L3744" s="19">
        <f t="shared" ref="L3744" si="4635">10^K3744</f>
        <v>0.31498466881920123</v>
      </c>
      <c r="M3744" s="19">
        <f t="shared" ref="M3744" si="4636">L3744*40/1000</f>
        <v>1.259938675276805E-2</v>
      </c>
      <c r="N3744" s="19">
        <f t="shared" ref="N3744" si="4637">0.923*L3744</f>
        <v>0.29073084932012278</v>
      </c>
      <c r="O3744" s="19">
        <f t="shared" ref="O3744" si="4638">N3744*40/1000</f>
        <v>1.1629233972804912E-2</v>
      </c>
      <c r="P3744" s="19">
        <f t="shared" ref="P3744" si="4639">M3744+O3744</f>
        <v>2.4228620725572962E-2</v>
      </c>
      <c r="Q3744" s="19">
        <f t="shared" ref="Q3744" si="4640">L3744*0.48</f>
        <v>0.15119264103321658</v>
      </c>
      <c r="R3744" s="19">
        <f t="shared" ref="R3744" si="4641">N3744*0.39</f>
        <v>0.11338503123484789</v>
      </c>
      <c r="S3744" s="19">
        <f t="shared" ref="S3744" si="4642">R3744+Q3744</f>
        <v>0.2645776722680645</v>
      </c>
      <c r="T3744" s="19">
        <f t="shared" ref="T3744" si="4643">S3744*40/1000</f>
        <v>1.0583106890722579E-2</v>
      </c>
      <c r="U3744" s="21">
        <f t="shared" ref="U3744" si="4644">(L3744+N3744)</f>
        <v>0.60571551813932401</v>
      </c>
    </row>
    <row r="3745" spans="1:21" ht="16" hidden="1" thickBot="1" x14ac:dyDescent="0.25">
      <c r="A3745" s="14"/>
      <c r="B3745" s="15"/>
      <c r="C3745" s="16"/>
      <c r="D3745" s="16"/>
      <c r="E3745" s="17"/>
      <c r="F3745" s="17"/>
      <c r="G3745" s="18"/>
      <c r="H3745" s="19"/>
      <c r="I3745" s="20"/>
      <c r="J3745" s="20"/>
      <c r="K3745" s="19"/>
      <c r="L3745" s="19"/>
      <c r="M3745" s="19"/>
      <c r="N3745" s="19"/>
      <c r="O3745" s="19"/>
      <c r="P3745" s="19"/>
      <c r="Q3745" s="19"/>
      <c r="R3745" s="19"/>
      <c r="S3745" s="19"/>
      <c r="T3745" s="19"/>
      <c r="U3745" s="21"/>
    </row>
    <row r="3746" spans="1:21" ht="16" hidden="1" thickBot="1" x14ac:dyDescent="0.25">
      <c r="A3746" s="14">
        <v>2019</v>
      </c>
      <c r="B3746" s="15" t="s">
        <v>68</v>
      </c>
      <c r="C3746" s="16" t="s">
        <v>22</v>
      </c>
      <c r="D3746" s="16" t="str">
        <f>A3746&amp;"_"&amp;B3746&amp;"_"&amp;C3746</f>
        <v>2019_2019 Sample Plot # 06_Avi</v>
      </c>
      <c r="E3746" s="17">
        <v>1.8</v>
      </c>
      <c r="F3746" s="17">
        <f t="shared" si="4599"/>
        <v>0.81</v>
      </c>
      <c r="G3746" s="18">
        <v>81</v>
      </c>
      <c r="H3746" s="19">
        <f t="shared" si="4614"/>
        <v>1.52</v>
      </c>
      <c r="I3746" s="20">
        <f t="shared" si="4600"/>
        <v>152</v>
      </c>
      <c r="J3746" s="20">
        <v>477.584</v>
      </c>
      <c r="K3746" s="19">
        <f t="shared" ref="K3746:K3747" si="4645">2.14*(LOG(H3746,10))+0.2</f>
        <v>0.58914527820181328</v>
      </c>
      <c r="L3746" s="19">
        <f t="shared" ref="L3746:L3747" si="4646">10^K3746</f>
        <v>3.8828022999360692</v>
      </c>
      <c r="M3746" s="19">
        <f t="shared" ref="M3746:M3747" si="4647">L3746*40/1000</f>
        <v>0.15531209199744275</v>
      </c>
      <c r="N3746" s="19">
        <f t="shared" ref="N3746:N3747" si="4648">0.923*L3746</f>
        <v>3.583826522840992</v>
      </c>
      <c r="O3746" s="19">
        <f t="shared" ref="O3746:O3747" si="4649">N3746*40/1000</f>
        <v>0.1433530609136397</v>
      </c>
      <c r="P3746" s="19">
        <f t="shared" ref="P3746:P3747" si="4650">M3746+O3746</f>
        <v>0.29866515291108242</v>
      </c>
      <c r="Q3746" s="19">
        <f t="shared" ref="Q3746:Q3747" si="4651">L3746*0.48</f>
        <v>1.8637451039693131</v>
      </c>
      <c r="R3746" s="19">
        <f t="shared" ref="R3746:R3747" si="4652">N3746*0.39</f>
        <v>1.3976923439079869</v>
      </c>
      <c r="S3746" s="19">
        <f t="shared" ref="S3746:S3747" si="4653">R3746+Q3746</f>
        <v>3.2614374478773001</v>
      </c>
      <c r="T3746" s="19">
        <f t="shared" ref="T3746:T3747" si="4654">S3746*40/1000</f>
        <v>0.13045749791509201</v>
      </c>
      <c r="U3746" s="21">
        <f t="shared" ref="U3746:U3747" si="4655">(L3746+N3746)</f>
        <v>7.4666288227770607</v>
      </c>
    </row>
    <row r="3747" spans="1:21" ht="16" hidden="1" thickBot="1" x14ac:dyDescent="0.25">
      <c r="A3747" s="14">
        <v>2019</v>
      </c>
      <c r="B3747" s="15" t="s">
        <v>68</v>
      </c>
      <c r="C3747" s="16" t="s">
        <v>22</v>
      </c>
      <c r="D3747" s="16" t="str">
        <f>A3747&amp;"_"&amp;B3747&amp;"_"&amp;C3747</f>
        <v>2019_2019 Sample Plot # 06_Avi</v>
      </c>
      <c r="E3747" s="17">
        <v>1.4</v>
      </c>
      <c r="F3747" s="17">
        <f t="shared" si="4599"/>
        <v>0.46</v>
      </c>
      <c r="G3747" s="18">
        <v>46</v>
      </c>
      <c r="H3747" s="19">
        <f t="shared" si="4614"/>
        <v>1.1000000000000001</v>
      </c>
      <c r="I3747" s="20">
        <f t="shared" si="4600"/>
        <v>110</v>
      </c>
      <c r="J3747" s="20">
        <v>345.62</v>
      </c>
      <c r="K3747" s="19">
        <f t="shared" si="4645"/>
        <v>0.28858034623860168</v>
      </c>
      <c r="L3747" s="19">
        <f t="shared" si="4646"/>
        <v>1.9434812104687251</v>
      </c>
      <c r="M3747" s="19">
        <f t="shared" si="4647"/>
        <v>7.7739248418749005E-2</v>
      </c>
      <c r="N3747" s="19">
        <f t="shared" si="4648"/>
        <v>1.7938331572626334</v>
      </c>
      <c r="O3747" s="19">
        <f t="shared" si="4649"/>
        <v>7.1753326290505334E-2</v>
      </c>
      <c r="P3747" s="19">
        <f t="shared" si="4650"/>
        <v>0.14949257470925434</v>
      </c>
      <c r="Q3747" s="19">
        <f t="shared" si="4651"/>
        <v>0.932870981024988</v>
      </c>
      <c r="R3747" s="19">
        <f t="shared" si="4652"/>
        <v>0.69959493133242701</v>
      </c>
      <c r="S3747" s="19">
        <f t="shared" si="4653"/>
        <v>1.632465912357415</v>
      </c>
      <c r="T3747" s="19">
        <f t="shared" si="4654"/>
        <v>6.5298636494296597E-2</v>
      </c>
      <c r="U3747" s="21">
        <f t="shared" si="4655"/>
        <v>3.7373143677313587</v>
      </c>
    </row>
    <row r="3748" spans="1:21" ht="16" hidden="1" thickBot="1" x14ac:dyDescent="0.25">
      <c r="A3748" s="14"/>
      <c r="B3748" s="15"/>
      <c r="C3748" s="16"/>
      <c r="D3748" s="16"/>
      <c r="E3748" s="17"/>
      <c r="F3748" s="17"/>
      <c r="G3748" s="18"/>
      <c r="H3748" s="19"/>
      <c r="I3748" s="20"/>
      <c r="J3748" s="20"/>
      <c r="K3748" s="19"/>
      <c r="L3748" s="19"/>
      <c r="M3748" s="19"/>
      <c r="N3748" s="19"/>
      <c r="O3748" s="19"/>
      <c r="P3748" s="19"/>
      <c r="Q3748" s="19"/>
      <c r="R3748" s="19"/>
      <c r="S3748" s="19"/>
      <c r="T3748" s="19"/>
      <c r="U3748" s="21"/>
    </row>
    <row r="3749" spans="1:21" ht="16" hidden="1" thickBot="1" x14ac:dyDescent="0.25">
      <c r="A3749" s="14">
        <v>2019</v>
      </c>
      <c r="B3749" s="15" t="s">
        <v>68</v>
      </c>
      <c r="C3749" s="16" t="s">
        <v>22</v>
      </c>
      <c r="D3749" s="16" t="str">
        <f>A3749&amp;"_"&amp;B3749&amp;"_"&amp;C3749</f>
        <v>2019_2019 Sample Plot # 06_Avi</v>
      </c>
      <c r="E3749" s="17">
        <v>1.1000000000000001</v>
      </c>
      <c r="F3749" s="17">
        <f t="shared" si="4599"/>
        <v>0.52</v>
      </c>
      <c r="G3749" s="18">
        <v>52</v>
      </c>
      <c r="H3749" s="19">
        <f t="shared" si="4614"/>
        <v>0.81</v>
      </c>
      <c r="I3749" s="20">
        <f t="shared" si="4600"/>
        <v>81</v>
      </c>
      <c r="J3749" s="20">
        <v>254.50199999999998</v>
      </c>
      <c r="K3749" s="19">
        <f>2.14*(LOG(H3749,10))+0.2</f>
        <v>4.1579404003105336E-3</v>
      </c>
      <c r="L3749" s="19">
        <f t="shared" ref="L3749" si="4656">10^K3749</f>
        <v>1.0096199890446533</v>
      </c>
      <c r="M3749" s="19">
        <f t="shared" ref="M3749" si="4657">L3749*40/1000</f>
        <v>4.0384799561786131E-2</v>
      </c>
      <c r="N3749" s="19">
        <f t="shared" ref="N3749" si="4658">0.923*L3749</f>
        <v>0.93187924988821502</v>
      </c>
      <c r="O3749" s="19">
        <f t="shared" ref="O3749" si="4659">N3749*40/1000</f>
        <v>3.7275169995528601E-2</v>
      </c>
      <c r="P3749" s="19">
        <f t="shared" ref="P3749" si="4660">M3749+O3749</f>
        <v>7.7659969557314731E-2</v>
      </c>
      <c r="Q3749" s="19">
        <f t="shared" ref="Q3749" si="4661">L3749*0.48</f>
        <v>0.48461759474143357</v>
      </c>
      <c r="R3749" s="19">
        <f t="shared" ref="R3749" si="4662">N3749*0.39</f>
        <v>0.36343290745640389</v>
      </c>
      <c r="S3749" s="19">
        <f t="shared" ref="S3749" si="4663">R3749+Q3749</f>
        <v>0.84805050219783751</v>
      </c>
      <c r="T3749" s="19">
        <f t="shared" ref="T3749" si="4664">S3749*40/1000</f>
        <v>3.39220200879135E-2</v>
      </c>
      <c r="U3749" s="21">
        <f t="shared" ref="U3749" si="4665">(L3749+N3749)</f>
        <v>1.9414992389328685</v>
      </c>
    </row>
    <row r="3750" spans="1:21" ht="16" hidden="1" thickBot="1" x14ac:dyDescent="0.25">
      <c r="A3750" s="14"/>
      <c r="B3750" s="15"/>
      <c r="C3750" s="16"/>
      <c r="D3750" s="16"/>
      <c r="E3750" s="17"/>
      <c r="F3750" s="17"/>
      <c r="G3750" s="18"/>
      <c r="H3750" s="19"/>
      <c r="I3750" s="20"/>
      <c r="J3750" s="20"/>
      <c r="K3750" s="19"/>
      <c r="L3750" s="19"/>
      <c r="M3750" s="19"/>
      <c r="N3750" s="19"/>
      <c r="O3750" s="19"/>
      <c r="P3750" s="19"/>
      <c r="Q3750" s="19"/>
      <c r="R3750" s="19"/>
      <c r="S3750" s="19"/>
      <c r="T3750" s="19"/>
      <c r="U3750" s="21"/>
    </row>
    <row r="3751" spans="1:21" ht="16" hidden="1" thickBot="1" x14ac:dyDescent="0.25">
      <c r="A3751" s="14"/>
      <c r="B3751" s="15"/>
      <c r="C3751" s="16"/>
      <c r="D3751" s="16"/>
      <c r="E3751" s="17"/>
      <c r="F3751" s="17"/>
      <c r="G3751" s="18"/>
      <c r="H3751" s="19"/>
      <c r="I3751" s="20"/>
      <c r="J3751" s="20"/>
      <c r="K3751" s="19"/>
      <c r="L3751" s="19"/>
      <c r="M3751" s="19"/>
      <c r="N3751" s="19"/>
      <c r="O3751" s="19"/>
      <c r="P3751" s="19"/>
      <c r="Q3751" s="19"/>
      <c r="R3751" s="19"/>
      <c r="S3751" s="19"/>
      <c r="T3751" s="19"/>
      <c r="U3751" s="21"/>
    </row>
    <row r="3752" spans="1:21" ht="16" hidden="1" thickBot="1" x14ac:dyDescent="0.25">
      <c r="A3752" s="14"/>
      <c r="B3752" s="15"/>
      <c r="C3752" s="16"/>
      <c r="D3752" s="16"/>
      <c r="E3752" s="17"/>
      <c r="F3752" s="17"/>
      <c r="G3752" s="18"/>
      <c r="H3752" s="19"/>
      <c r="I3752" s="20"/>
      <c r="J3752" s="20"/>
      <c r="K3752" s="19"/>
      <c r="L3752" s="19"/>
      <c r="M3752" s="19"/>
      <c r="N3752" s="19"/>
      <c r="O3752" s="19"/>
      <c r="P3752" s="19"/>
      <c r="Q3752" s="19"/>
      <c r="R3752" s="19"/>
      <c r="S3752" s="19"/>
      <c r="T3752" s="19"/>
      <c r="U3752" s="21"/>
    </row>
    <row r="3753" spans="1:21" ht="16" hidden="1" thickBot="1" x14ac:dyDescent="0.25">
      <c r="A3753" s="14">
        <v>2019</v>
      </c>
      <c r="B3753" s="15" t="s">
        <v>68</v>
      </c>
      <c r="C3753" s="16" t="s">
        <v>22</v>
      </c>
      <c r="D3753" s="16" t="str">
        <f>A3753&amp;"_"&amp;B3753&amp;"_"&amp;C3753</f>
        <v>2019_2019 Sample Plot # 06_Avi</v>
      </c>
      <c r="E3753" s="17">
        <v>1.5</v>
      </c>
      <c r="F3753" s="17">
        <f t="shared" si="4599"/>
        <v>0.54</v>
      </c>
      <c r="G3753" s="18">
        <v>54</v>
      </c>
      <c r="H3753" s="19">
        <f t="shared" si="4614"/>
        <v>0.63</v>
      </c>
      <c r="I3753" s="20">
        <f t="shared" si="4600"/>
        <v>63</v>
      </c>
      <c r="J3753" s="20">
        <v>197.946</v>
      </c>
      <c r="K3753" s="19">
        <f t="shared" ref="K3753:K3755" si="4666">2.14*(LOG(H3753,10))+0.2</f>
        <v>-0.22941122416933507</v>
      </c>
      <c r="L3753" s="19">
        <f t="shared" ref="L3753:L3755" si="4667">10^K3753</f>
        <v>0.58964249587193851</v>
      </c>
      <c r="M3753" s="19">
        <f t="shared" si="4507"/>
        <v>2.358569983487754E-2</v>
      </c>
      <c r="N3753" s="19">
        <f t="shared" ref="N3753:N3755" si="4668">0.923*L3753</f>
        <v>0.54424002368979929</v>
      </c>
      <c r="O3753" s="19">
        <f t="shared" si="4509"/>
        <v>2.176960094759197E-2</v>
      </c>
      <c r="P3753" s="19">
        <f t="shared" si="4510"/>
        <v>4.5355300782469507E-2</v>
      </c>
      <c r="Q3753" s="19">
        <f t="shared" si="4511"/>
        <v>0.28302839801853047</v>
      </c>
      <c r="R3753" s="19">
        <f t="shared" si="4512"/>
        <v>0.21225360923902173</v>
      </c>
      <c r="S3753" s="19">
        <f t="shared" si="4513"/>
        <v>0.49528200725755223</v>
      </c>
      <c r="T3753" s="19">
        <f t="shared" si="4514"/>
        <v>1.9811280290302088E-2</v>
      </c>
      <c r="U3753" s="21">
        <f t="shared" si="4515"/>
        <v>1.1338825195617379</v>
      </c>
    </row>
    <row r="3754" spans="1:21" ht="16" hidden="1" thickBot="1" x14ac:dyDescent="0.25">
      <c r="A3754" s="14">
        <v>2019</v>
      </c>
      <c r="B3754" s="15" t="s">
        <v>68</v>
      </c>
      <c r="C3754" s="16" t="s">
        <v>22</v>
      </c>
      <c r="D3754" s="16" t="str">
        <f>A3754&amp;"_"&amp;B3754&amp;"_"&amp;C3754</f>
        <v>2019_2019 Sample Plot # 06_Avi</v>
      </c>
      <c r="E3754" s="17">
        <v>1.4</v>
      </c>
      <c r="F3754" s="17">
        <f t="shared" si="4599"/>
        <v>0.51</v>
      </c>
      <c r="G3754" s="18">
        <v>51</v>
      </c>
      <c r="H3754" s="19">
        <f t="shared" si="4614"/>
        <v>0.78</v>
      </c>
      <c r="I3754" s="20">
        <f t="shared" si="4600"/>
        <v>78</v>
      </c>
      <c r="J3754" s="20">
        <v>245.07599999999999</v>
      </c>
      <c r="K3754" s="19">
        <f t="shared" si="4666"/>
        <v>-3.0917550242371888E-2</v>
      </c>
      <c r="L3754" s="19">
        <f t="shared" si="4667"/>
        <v>0.93128466082795258</v>
      </c>
      <c r="M3754" s="19">
        <f t="shared" si="4507"/>
        <v>3.7251386433118101E-2</v>
      </c>
      <c r="N3754" s="19">
        <f t="shared" si="4668"/>
        <v>0.85957574194420028</v>
      </c>
      <c r="O3754" s="19">
        <f t="shared" si="4509"/>
        <v>3.4383029677768011E-2</v>
      </c>
      <c r="P3754" s="19">
        <f t="shared" si="4510"/>
        <v>7.1634416110886112E-2</v>
      </c>
      <c r="Q3754" s="19">
        <f t="shared" si="4511"/>
        <v>0.44701663719741724</v>
      </c>
      <c r="R3754" s="19">
        <f t="shared" si="4512"/>
        <v>0.3352345393582381</v>
      </c>
      <c r="S3754" s="19">
        <f t="shared" si="4513"/>
        <v>0.78225117655565535</v>
      </c>
      <c r="T3754" s="19">
        <f t="shared" si="4514"/>
        <v>3.1290047062226212E-2</v>
      </c>
      <c r="U3754" s="21">
        <f t="shared" si="4515"/>
        <v>1.7908604027721529</v>
      </c>
    </row>
    <row r="3755" spans="1:21" ht="16" hidden="1" thickBot="1" x14ac:dyDescent="0.25">
      <c r="A3755" s="14">
        <v>2019</v>
      </c>
      <c r="B3755" s="15" t="s">
        <v>68</v>
      </c>
      <c r="C3755" s="16" t="s">
        <v>22</v>
      </c>
      <c r="D3755" s="16" t="str">
        <f>A3755&amp;"_"&amp;B3755&amp;"_"&amp;C3755</f>
        <v>2019_2019 Sample Plot # 06_Avi</v>
      </c>
      <c r="E3755" s="17">
        <v>1.2</v>
      </c>
      <c r="F3755" s="17">
        <f t="shared" si="4599"/>
        <v>0.42</v>
      </c>
      <c r="G3755" s="18">
        <v>42</v>
      </c>
      <c r="H3755" s="19">
        <f t="shared" si="4614"/>
        <v>0.72</v>
      </c>
      <c r="I3755" s="20">
        <f t="shared" si="4600"/>
        <v>72</v>
      </c>
      <c r="J3755" s="20">
        <v>226.22399999999999</v>
      </c>
      <c r="K3755" s="19">
        <f t="shared" si="4666"/>
        <v>-0.10530845763708552</v>
      </c>
      <c r="L3755" s="19">
        <f t="shared" si="4667"/>
        <v>0.78467811904551577</v>
      </c>
      <c r="M3755" s="19">
        <f t="shared" si="4507"/>
        <v>3.138712476182063E-2</v>
      </c>
      <c r="N3755" s="19">
        <f t="shared" si="4668"/>
        <v>0.72425790387901112</v>
      </c>
      <c r="O3755" s="19">
        <f t="shared" si="4509"/>
        <v>2.8970316155160446E-2</v>
      </c>
      <c r="P3755" s="19">
        <f t="shared" si="4510"/>
        <v>6.0357440916981073E-2</v>
      </c>
      <c r="Q3755" s="19">
        <f t="shared" si="4511"/>
        <v>0.37664549714184753</v>
      </c>
      <c r="R3755" s="19">
        <f t="shared" si="4512"/>
        <v>0.28246058251281436</v>
      </c>
      <c r="S3755" s="19">
        <f t="shared" si="4513"/>
        <v>0.65910607965466195</v>
      </c>
      <c r="T3755" s="19">
        <f t="shared" si="4514"/>
        <v>2.6364243186186478E-2</v>
      </c>
      <c r="U3755" s="21">
        <f t="shared" si="4515"/>
        <v>1.508936022924527</v>
      </c>
    </row>
    <row r="3756" spans="1:21" ht="16" hidden="1" thickBot="1" x14ac:dyDescent="0.25">
      <c r="A3756" s="14"/>
      <c r="B3756" s="15"/>
      <c r="C3756" s="16"/>
      <c r="D3756" s="16"/>
      <c r="E3756" s="17"/>
      <c r="F3756" s="17"/>
      <c r="G3756" s="18"/>
      <c r="H3756" s="19"/>
      <c r="I3756" s="20"/>
      <c r="J3756" s="20"/>
      <c r="K3756" s="19"/>
      <c r="L3756" s="19"/>
      <c r="M3756" s="19"/>
      <c r="N3756" s="19"/>
      <c r="O3756" s="19"/>
      <c r="P3756" s="19"/>
      <c r="Q3756" s="19"/>
      <c r="R3756" s="19"/>
      <c r="S3756" s="19"/>
      <c r="T3756" s="19"/>
      <c r="U3756" s="21"/>
    </row>
    <row r="3757" spans="1:21" ht="16" hidden="1" thickBot="1" x14ac:dyDescent="0.25">
      <c r="A3757" s="14">
        <v>2019</v>
      </c>
      <c r="B3757" s="15" t="s">
        <v>68</v>
      </c>
      <c r="C3757" s="16" t="s">
        <v>22</v>
      </c>
      <c r="D3757" s="16" t="str">
        <f>A3757&amp;"_"&amp;B3757&amp;"_"&amp;C3757</f>
        <v>2019_2019 Sample Plot # 06_Avi</v>
      </c>
      <c r="E3757" s="17">
        <v>1.6</v>
      </c>
      <c r="F3757" s="17">
        <f t="shared" si="4599"/>
        <v>0.56999999999999995</v>
      </c>
      <c r="G3757" s="18">
        <v>57</v>
      </c>
      <c r="H3757" s="19">
        <f t="shared" si="4614"/>
        <v>0.83</v>
      </c>
      <c r="I3757" s="20">
        <f t="shared" si="4600"/>
        <v>83</v>
      </c>
      <c r="J3757" s="20">
        <v>260.786</v>
      </c>
      <c r="K3757" s="19">
        <f>2.14*(LOG(H3757,10))+0.2</f>
        <v>2.6827117684798146E-2</v>
      </c>
      <c r="L3757" s="19">
        <f t="shared" ref="L3757" si="4669">10^K3757</f>
        <v>1.0637194924742182</v>
      </c>
      <c r="M3757" s="19">
        <f t="shared" ref="M3757" si="4670">L3757*40/1000</f>
        <v>4.2548779698968732E-2</v>
      </c>
      <c r="N3757" s="19">
        <f t="shared" ref="N3757" si="4671">0.923*L3757</f>
        <v>0.98181309155370344</v>
      </c>
      <c r="O3757" s="19">
        <f t="shared" ref="O3757" si="4672">N3757*40/1000</f>
        <v>3.9272523662148139E-2</v>
      </c>
      <c r="P3757" s="19">
        <f t="shared" ref="P3757" si="4673">M3757+O3757</f>
        <v>8.1821303361116871E-2</v>
      </c>
      <c r="Q3757" s="19">
        <f t="shared" ref="Q3757" si="4674">L3757*0.48</f>
        <v>0.5105853563876247</v>
      </c>
      <c r="R3757" s="19">
        <f t="shared" ref="R3757" si="4675">N3757*0.39</f>
        <v>0.38290710570594433</v>
      </c>
      <c r="S3757" s="19">
        <f t="shared" ref="S3757" si="4676">R3757+Q3757</f>
        <v>0.89349246209356903</v>
      </c>
      <c r="T3757" s="19">
        <f t="shared" ref="T3757" si="4677">S3757*40/1000</f>
        <v>3.5739698483742761E-2</v>
      </c>
      <c r="U3757" s="21">
        <f t="shared" ref="U3757" si="4678">(L3757+N3757)</f>
        <v>2.0455325840279217</v>
      </c>
    </row>
    <row r="3758" spans="1:21" ht="16" hidden="1" thickBot="1" x14ac:dyDescent="0.25">
      <c r="A3758" s="14"/>
      <c r="B3758" s="15"/>
      <c r="C3758" s="16"/>
      <c r="D3758" s="16"/>
      <c r="E3758" s="17"/>
      <c r="F3758" s="17"/>
      <c r="G3758" s="18"/>
      <c r="H3758" s="19"/>
      <c r="I3758" s="20"/>
      <c r="J3758" s="20"/>
      <c r="K3758" s="19"/>
      <c r="L3758" s="19"/>
      <c r="M3758" s="19"/>
      <c r="N3758" s="19"/>
      <c r="O3758" s="19"/>
      <c r="P3758" s="19"/>
      <c r="Q3758" s="19"/>
      <c r="R3758" s="19"/>
      <c r="S3758" s="19"/>
      <c r="T3758" s="19"/>
      <c r="U3758" s="21"/>
    </row>
    <row r="3759" spans="1:21" ht="16" hidden="1" thickBot="1" x14ac:dyDescent="0.25">
      <c r="A3759" s="14">
        <v>2019</v>
      </c>
      <c r="B3759" s="15" t="s">
        <v>68</v>
      </c>
      <c r="C3759" s="16" t="s">
        <v>22</v>
      </c>
      <c r="D3759" s="16" t="str">
        <f>A3759&amp;"_"&amp;B3759&amp;"_"&amp;C3759</f>
        <v>2019_2019 Sample Plot # 06_Avi</v>
      </c>
      <c r="E3759" s="17">
        <v>1.1000000000000001</v>
      </c>
      <c r="F3759" s="17">
        <f t="shared" si="4599"/>
        <v>0.48</v>
      </c>
      <c r="G3759" s="18">
        <v>48</v>
      </c>
      <c r="H3759" s="19">
        <f t="shared" si="4614"/>
        <v>0.56999999999999995</v>
      </c>
      <c r="I3759" s="20">
        <f t="shared" si="4600"/>
        <v>57</v>
      </c>
      <c r="J3759" s="20">
        <v>179.09399999999999</v>
      </c>
      <c r="K3759" s="19">
        <f t="shared" ref="K3759:K3761" si="4679">2.14*(LOG(H3759,10))+0.2</f>
        <v>-0.32242780886086847</v>
      </c>
      <c r="L3759" s="19">
        <f t="shared" ref="L3759:L3761" si="4680">10^K3759</f>
        <v>0.47596190177119119</v>
      </c>
      <c r="M3759" s="19">
        <f t="shared" ref="M3759:M3766" si="4681">L3759*40/1000</f>
        <v>1.9038476070847646E-2</v>
      </c>
      <c r="N3759" s="19">
        <f t="shared" ref="N3759:N3761" si="4682">0.923*L3759</f>
        <v>0.43931283533480947</v>
      </c>
      <c r="O3759" s="19">
        <f t="shared" ref="O3759:O3766" si="4683">N3759*40/1000</f>
        <v>1.7572513413392377E-2</v>
      </c>
      <c r="P3759" s="19">
        <f t="shared" ref="P3759:P3766" si="4684">M3759+O3759</f>
        <v>3.661098948424002E-2</v>
      </c>
      <c r="Q3759" s="19">
        <f t="shared" ref="Q3759:Q3766" si="4685">L3759*0.48</f>
        <v>0.22846171285017175</v>
      </c>
      <c r="R3759" s="19">
        <f t="shared" ref="R3759:R3766" si="4686">N3759*0.39</f>
        <v>0.1713320057805757</v>
      </c>
      <c r="S3759" s="19">
        <f t="shared" ref="S3759:S3766" si="4687">R3759+Q3759</f>
        <v>0.39979371863074742</v>
      </c>
      <c r="T3759" s="19">
        <f t="shared" ref="T3759:T3766" si="4688">S3759*40/1000</f>
        <v>1.5991748745229895E-2</v>
      </c>
      <c r="U3759" s="21">
        <f t="shared" ref="U3759:U3766" si="4689">(L3759+N3759)</f>
        <v>0.9152747371060006</v>
      </c>
    </row>
    <row r="3760" spans="1:21" ht="16" hidden="1" thickBot="1" x14ac:dyDescent="0.25">
      <c r="A3760" s="14">
        <v>2019</v>
      </c>
      <c r="B3760" s="15" t="s">
        <v>68</v>
      </c>
      <c r="C3760" s="16" t="s">
        <v>22</v>
      </c>
      <c r="D3760" s="16" t="str">
        <f>A3760&amp;"_"&amp;B3760&amp;"_"&amp;C3760</f>
        <v>2019_2019 Sample Plot # 06_Avi</v>
      </c>
      <c r="E3760" s="17">
        <v>1.2</v>
      </c>
      <c r="F3760" s="17">
        <f t="shared" si="4599"/>
        <v>0.61</v>
      </c>
      <c r="G3760" s="18">
        <v>61</v>
      </c>
      <c r="H3760" s="19">
        <f t="shared" si="4614"/>
        <v>0.57999999999999996</v>
      </c>
      <c r="I3760" s="20">
        <f t="shared" si="4600"/>
        <v>58</v>
      </c>
      <c r="J3760" s="20">
        <v>182.23599999999999</v>
      </c>
      <c r="K3760" s="19">
        <f t="shared" si="4679"/>
        <v>-0.30626409377531433</v>
      </c>
      <c r="L3760" s="19">
        <f t="shared" si="4680"/>
        <v>0.49401018882930714</v>
      </c>
      <c r="M3760" s="19">
        <f t="shared" si="4681"/>
        <v>1.9760407553172286E-2</v>
      </c>
      <c r="N3760" s="19">
        <f t="shared" si="4682"/>
        <v>0.45597140428945049</v>
      </c>
      <c r="O3760" s="19">
        <f t="shared" si="4683"/>
        <v>1.823885617157802E-2</v>
      </c>
      <c r="P3760" s="19">
        <f t="shared" si="4684"/>
        <v>3.7999263724750307E-2</v>
      </c>
      <c r="Q3760" s="19">
        <f t="shared" si="4685"/>
        <v>0.23712489063806741</v>
      </c>
      <c r="R3760" s="19">
        <f t="shared" si="4686"/>
        <v>0.1778288476728857</v>
      </c>
      <c r="S3760" s="19">
        <f t="shared" si="4687"/>
        <v>0.41495373831095311</v>
      </c>
      <c r="T3760" s="19">
        <f t="shared" si="4688"/>
        <v>1.6598149532438124E-2</v>
      </c>
      <c r="U3760" s="21">
        <f t="shared" si="4689"/>
        <v>0.94998159311875763</v>
      </c>
    </row>
    <row r="3761" spans="1:21" ht="16" hidden="1" thickBot="1" x14ac:dyDescent="0.25">
      <c r="A3761" s="14">
        <v>2019</v>
      </c>
      <c r="B3761" s="15" t="s">
        <v>68</v>
      </c>
      <c r="C3761" s="16" t="s">
        <v>22</v>
      </c>
      <c r="D3761" s="16" t="str">
        <f>A3761&amp;"_"&amp;B3761&amp;"_"&amp;C3761</f>
        <v>2019_2019 Sample Plot # 06_Avi</v>
      </c>
      <c r="E3761" s="17">
        <v>1.1000000000000001</v>
      </c>
      <c r="F3761" s="17">
        <f t="shared" si="4599"/>
        <v>0.5</v>
      </c>
      <c r="G3761" s="18">
        <v>50</v>
      </c>
      <c r="H3761" s="19">
        <f t="shared" si="4614"/>
        <v>0.43</v>
      </c>
      <c r="I3761" s="20">
        <f t="shared" si="4600"/>
        <v>43</v>
      </c>
      <c r="J3761" s="20">
        <v>135.10599999999999</v>
      </c>
      <c r="K3761" s="19">
        <f t="shared" si="4679"/>
        <v>-0.58437750505968489</v>
      </c>
      <c r="L3761" s="19">
        <f t="shared" si="4680"/>
        <v>0.260388916782819</v>
      </c>
      <c r="M3761" s="19">
        <f t="shared" si="4681"/>
        <v>1.041555667131276E-2</v>
      </c>
      <c r="N3761" s="19">
        <f t="shared" si="4682"/>
        <v>0.24033897019054196</v>
      </c>
      <c r="O3761" s="19">
        <f t="shared" si="4683"/>
        <v>9.6135588076216791E-3</v>
      </c>
      <c r="P3761" s="19">
        <f t="shared" si="4684"/>
        <v>2.0029115478934441E-2</v>
      </c>
      <c r="Q3761" s="19">
        <f t="shared" si="4685"/>
        <v>0.12498668005575311</v>
      </c>
      <c r="R3761" s="19">
        <f t="shared" si="4686"/>
        <v>9.3732198374311362E-2</v>
      </c>
      <c r="S3761" s="19">
        <f t="shared" si="4687"/>
        <v>0.21871887843006449</v>
      </c>
      <c r="T3761" s="19">
        <f t="shared" si="4688"/>
        <v>8.7487551372025796E-3</v>
      </c>
      <c r="U3761" s="21">
        <f t="shared" si="4689"/>
        <v>0.5007278869733609</v>
      </c>
    </row>
    <row r="3762" spans="1:21" ht="16" hidden="1" thickBot="1" x14ac:dyDescent="0.25">
      <c r="A3762" s="14"/>
      <c r="B3762" s="15"/>
      <c r="C3762" s="16"/>
      <c r="D3762" s="16"/>
      <c r="E3762" s="17"/>
      <c r="F3762" s="17"/>
      <c r="G3762" s="18"/>
      <c r="H3762" s="19"/>
      <c r="I3762" s="20"/>
      <c r="J3762" s="20"/>
      <c r="K3762" s="19"/>
      <c r="L3762" s="19"/>
      <c r="M3762" s="19"/>
      <c r="N3762" s="19"/>
      <c r="O3762" s="19"/>
      <c r="P3762" s="19"/>
      <c r="Q3762" s="19"/>
      <c r="R3762" s="19"/>
      <c r="S3762" s="19"/>
      <c r="T3762" s="19"/>
      <c r="U3762" s="21"/>
    </row>
    <row r="3763" spans="1:21" ht="16" hidden="1" thickBot="1" x14ac:dyDescent="0.25">
      <c r="A3763" s="14"/>
      <c r="B3763" s="15"/>
      <c r="C3763" s="16"/>
      <c r="D3763" s="16"/>
      <c r="E3763" s="17"/>
      <c r="F3763" s="17"/>
      <c r="G3763" s="18"/>
      <c r="H3763" s="19"/>
      <c r="I3763" s="20"/>
      <c r="J3763" s="20"/>
      <c r="K3763" s="19"/>
      <c r="L3763" s="19"/>
      <c r="M3763" s="19"/>
      <c r="N3763" s="19"/>
      <c r="O3763" s="19"/>
      <c r="P3763" s="19"/>
      <c r="Q3763" s="19"/>
      <c r="R3763" s="19"/>
      <c r="S3763" s="19"/>
      <c r="T3763" s="19"/>
      <c r="U3763" s="21"/>
    </row>
    <row r="3764" spans="1:21" ht="16" hidden="1" thickBot="1" x14ac:dyDescent="0.25">
      <c r="A3764" s="14"/>
      <c r="B3764" s="15"/>
      <c r="C3764" s="16"/>
      <c r="D3764" s="16"/>
      <c r="E3764" s="17"/>
      <c r="F3764" s="17"/>
      <c r="G3764" s="18"/>
      <c r="H3764" s="19"/>
      <c r="I3764" s="20"/>
      <c r="J3764" s="20"/>
      <c r="K3764" s="19"/>
      <c r="L3764" s="19"/>
      <c r="M3764" s="19"/>
      <c r="N3764" s="19"/>
      <c r="O3764" s="19"/>
      <c r="P3764" s="19"/>
      <c r="Q3764" s="19"/>
      <c r="R3764" s="19"/>
      <c r="S3764" s="19"/>
      <c r="T3764" s="19"/>
      <c r="U3764" s="21"/>
    </row>
    <row r="3765" spans="1:21" ht="16" hidden="1" thickBot="1" x14ac:dyDescent="0.25">
      <c r="A3765" s="14">
        <v>2019</v>
      </c>
      <c r="B3765" s="15" t="s">
        <v>68</v>
      </c>
      <c r="C3765" s="16" t="s">
        <v>22</v>
      </c>
      <c r="D3765" s="16" t="str">
        <f>A3765&amp;"_"&amp;B3765&amp;"_"&amp;C3765</f>
        <v>2019_2019 Sample Plot # 06_Avi</v>
      </c>
      <c r="E3765" s="17">
        <v>1.1000000000000001</v>
      </c>
      <c r="F3765" s="17">
        <f t="shared" si="4599"/>
        <v>0.44</v>
      </c>
      <c r="G3765" s="18">
        <v>44</v>
      </c>
      <c r="H3765" s="19">
        <f t="shared" si="4614"/>
        <v>0.22</v>
      </c>
      <c r="I3765" s="20">
        <f t="shared" si="4600"/>
        <v>22</v>
      </c>
      <c r="J3765" s="20">
        <v>69.123999999999995</v>
      </c>
      <c r="K3765" s="19">
        <f t="shared" ref="K3765:K3766" si="4690">2.14*(LOG(H3765,10))+0.2</f>
        <v>-1.2072154630404788</v>
      </c>
      <c r="L3765" s="19">
        <f t="shared" ref="L3765:L3766" si="4691">10^K3765</f>
        <v>6.2056108384910921E-2</v>
      </c>
      <c r="M3765" s="19">
        <f t="shared" si="4681"/>
        <v>2.482244335396437E-3</v>
      </c>
      <c r="N3765" s="19">
        <f t="shared" ref="N3765:N3766" si="4692">0.923*L3765</f>
        <v>5.7277788039272783E-2</v>
      </c>
      <c r="O3765" s="19">
        <f t="shared" si="4683"/>
        <v>2.2911115215709112E-3</v>
      </c>
      <c r="P3765" s="19">
        <f t="shared" si="4684"/>
        <v>4.7733558569673477E-3</v>
      </c>
      <c r="Q3765" s="19">
        <f t="shared" si="4685"/>
        <v>2.978693202475724E-2</v>
      </c>
      <c r="R3765" s="19">
        <f t="shared" si="4686"/>
        <v>2.2338337335316386E-2</v>
      </c>
      <c r="S3765" s="19">
        <f t="shared" si="4687"/>
        <v>5.2125269360073626E-2</v>
      </c>
      <c r="T3765" s="19">
        <f t="shared" si="4688"/>
        <v>2.085010774402945E-3</v>
      </c>
      <c r="U3765" s="21">
        <f t="shared" si="4689"/>
        <v>0.11933389642418371</v>
      </c>
    </row>
    <row r="3766" spans="1:21" ht="16" hidden="1" thickBot="1" x14ac:dyDescent="0.25">
      <c r="A3766" s="14">
        <v>2019</v>
      </c>
      <c r="B3766" s="15" t="s">
        <v>68</v>
      </c>
      <c r="C3766" s="16" t="s">
        <v>22</v>
      </c>
      <c r="D3766" s="16" t="str">
        <f>A3766&amp;"_"&amp;B3766&amp;"_"&amp;C3766</f>
        <v>2019_2019 Sample Plot # 06_Avi</v>
      </c>
      <c r="E3766" s="17">
        <v>1.2</v>
      </c>
      <c r="F3766" s="17">
        <f t="shared" si="4599"/>
        <v>0.51</v>
      </c>
      <c r="G3766" s="18">
        <v>51</v>
      </c>
      <c r="H3766" s="19">
        <f t="shared" si="4614"/>
        <v>0.48</v>
      </c>
      <c r="I3766" s="20">
        <f t="shared" si="4600"/>
        <v>48</v>
      </c>
      <c r="J3766" s="20">
        <v>150.816</v>
      </c>
      <c r="K3766" s="19">
        <f t="shared" si="4690"/>
        <v>-0.48214375201624332</v>
      </c>
      <c r="L3766" s="19">
        <f t="shared" si="4691"/>
        <v>0.32950062900514621</v>
      </c>
      <c r="M3766" s="19">
        <f t="shared" si="4681"/>
        <v>1.3180025160205847E-2</v>
      </c>
      <c r="N3766" s="19">
        <f t="shared" si="4692"/>
        <v>0.30412908057174998</v>
      </c>
      <c r="O3766" s="19">
        <f t="shared" si="4683"/>
        <v>1.216516322287E-2</v>
      </c>
      <c r="P3766" s="19">
        <f t="shared" si="4684"/>
        <v>2.5345188383075846E-2</v>
      </c>
      <c r="Q3766" s="19">
        <f t="shared" si="4685"/>
        <v>0.15816030192247019</v>
      </c>
      <c r="R3766" s="19">
        <f t="shared" si="4686"/>
        <v>0.11861034142298249</v>
      </c>
      <c r="S3766" s="19">
        <f t="shared" si="4687"/>
        <v>0.27677064334545265</v>
      </c>
      <c r="T3766" s="19">
        <f t="shared" si="4688"/>
        <v>1.1070825733818106E-2</v>
      </c>
      <c r="U3766" s="21">
        <f t="shared" si="4689"/>
        <v>0.63362970957689613</v>
      </c>
    </row>
    <row r="3767" spans="1:21" ht="16" hidden="1" thickBot="1" x14ac:dyDescent="0.25">
      <c r="A3767" s="14"/>
      <c r="B3767" s="15"/>
      <c r="C3767" s="16"/>
      <c r="D3767" s="16"/>
      <c r="E3767" s="17"/>
      <c r="F3767" s="17"/>
      <c r="G3767" s="18"/>
      <c r="H3767" s="19"/>
      <c r="I3767" s="20"/>
      <c r="J3767" s="20"/>
      <c r="K3767" s="19"/>
      <c r="L3767" s="19"/>
      <c r="M3767" s="19"/>
      <c r="N3767" s="19"/>
      <c r="O3767" s="19"/>
      <c r="P3767" s="19"/>
      <c r="Q3767" s="19"/>
      <c r="R3767" s="19"/>
      <c r="S3767" s="19"/>
      <c r="T3767" s="19"/>
      <c r="U3767" s="21"/>
    </row>
    <row r="3768" spans="1:21" ht="16" hidden="1" thickBot="1" x14ac:dyDescent="0.25">
      <c r="A3768" s="14">
        <v>2019</v>
      </c>
      <c r="B3768" s="15" t="s">
        <v>68</v>
      </c>
      <c r="C3768" s="16" t="s">
        <v>22</v>
      </c>
      <c r="D3768" s="16" t="str">
        <f>A3768&amp;"_"&amp;B3768&amp;"_"&amp;C3768</f>
        <v>2019_2019 Sample Plot # 06_Avi</v>
      </c>
      <c r="E3768" s="17">
        <v>1.2</v>
      </c>
      <c r="F3768" s="17">
        <f t="shared" si="4599"/>
        <v>0.53</v>
      </c>
      <c r="G3768" s="18">
        <v>53</v>
      </c>
      <c r="H3768" s="19">
        <f t="shared" si="4614"/>
        <v>0.74</v>
      </c>
      <c r="I3768" s="20">
        <f t="shared" si="4600"/>
        <v>74</v>
      </c>
      <c r="J3768" s="20">
        <v>232.50799999999998</v>
      </c>
      <c r="K3768" s="19">
        <f>2.14*(LOG(H3768,10))+0.2</f>
        <v>-7.9844119775710931E-2</v>
      </c>
      <c r="L3768" s="19">
        <f t="shared" ref="L3768" si="4693">10^K3768</f>
        <v>0.83206236756163587</v>
      </c>
      <c r="M3768" s="19">
        <f t="shared" ref="M3768" si="4694">L3768*40/1000</f>
        <v>3.3282494702465436E-2</v>
      </c>
      <c r="N3768" s="19">
        <f t="shared" ref="N3768" si="4695">0.923*L3768</f>
        <v>0.76799356525939</v>
      </c>
      <c r="O3768" s="19">
        <f t="shared" ref="O3768" si="4696">N3768*40/1000</f>
        <v>3.0719742610375602E-2</v>
      </c>
      <c r="P3768" s="19">
        <f t="shared" ref="P3768" si="4697">M3768+O3768</f>
        <v>6.4002237312841034E-2</v>
      </c>
      <c r="Q3768" s="19">
        <f t="shared" ref="Q3768" si="4698">L3768*0.48</f>
        <v>0.3993899364295852</v>
      </c>
      <c r="R3768" s="19">
        <f t="shared" ref="R3768" si="4699">N3768*0.39</f>
        <v>0.29951749045116211</v>
      </c>
      <c r="S3768" s="19">
        <f t="shared" ref="S3768" si="4700">R3768+Q3768</f>
        <v>0.69890742688074736</v>
      </c>
      <c r="T3768" s="19">
        <f t="shared" ref="T3768" si="4701">S3768*40/1000</f>
        <v>2.7956297075229893E-2</v>
      </c>
      <c r="U3768" s="21">
        <f t="shared" ref="U3768" si="4702">(L3768+N3768)</f>
        <v>1.600055932821026</v>
      </c>
    </row>
    <row r="3769" spans="1:21" ht="16" hidden="1" thickBot="1" x14ac:dyDescent="0.25">
      <c r="A3769" s="14"/>
      <c r="B3769" s="15"/>
      <c r="C3769" s="16"/>
      <c r="D3769" s="16"/>
      <c r="E3769" s="17"/>
      <c r="F3769" s="17"/>
      <c r="G3769" s="18"/>
      <c r="H3769" s="19"/>
      <c r="I3769" s="20"/>
      <c r="J3769" s="20"/>
      <c r="K3769" s="19"/>
      <c r="L3769" s="19"/>
      <c r="M3769" s="19"/>
      <c r="N3769" s="19"/>
      <c r="O3769" s="19"/>
      <c r="P3769" s="19"/>
      <c r="Q3769" s="19"/>
      <c r="R3769" s="19"/>
      <c r="S3769" s="19"/>
      <c r="T3769" s="19"/>
      <c r="U3769" s="21"/>
    </row>
    <row r="3770" spans="1:21" ht="16" hidden="1" thickBot="1" x14ac:dyDescent="0.25">
      <c r="A3770" s="14">
        <v>2019</v>
      </c>
      <c r="B3770" s="15" t="s">
        <v>68</v>
      </c>
      <c r="C3770" s="16" t="s">
        <v>22</v>
      </c>
      <c r="D3770" s="16" t="str">
        <f>A3770&amp;"_"&amp;B3770&amp;"_"&amp;C3770</f>
        <v>2019_2019 Sample Plot # 06_Avi</v>
      </c>
      <c r="E3770" s="17">
        <v>1.3</v>
      </c>
      <c r="F3770" s="17">
        <f t="shared" si="4599"/>
        <v>0.57999999999999996</v>
      </c>
      <c r="G3770" s="18">
        <v>58</v>
      </c>
      <c r="H3770" s="19">
        <f t="shared" si="4614"/>
        <v>0.51</v>
      </c>
      <c r="I3770" s="20">
        <f t="shared" si="4600"/>
        <v>51</v>
      </c>
      <c r="J3770" s="20">
        <v>160.24199999999999</v>
      </c>
      <c r="K3770" s="19">
        <f>2.14*(LOG(H3770,10))+0.2</f>
        <v>-0.42579982315041615</v>
      </c>
      <c r="L3770" s="19">
        <f t="shared" ref="L3770" si="4703">10^K3770</f>
        <v>0.37514587622558709</v>
      </c>
      <c r="M3770" s="19">
        <f t="shared" ref="M3770" si="4704">L3770*40/1000</f>
        <v>1.5005835049023484E-2</v>
      </c>
      <c r="N3770" s="19">
        <f t="shared" ref="N3770" si="4705">0.923*L3770</f>
        <v>0.34625964375621693</v>
      </c>
      <c r="O3770" s="19">
        <f t="shared" ref="O3770" si="4706">N3770*40/1000</f>
        <v>1.3850385750248677E-2</v>
      </c>
      <c r="P3770" s="19">
        <f t="shared" ref="P3770" si="4707">M3770+O3770</f>
        <v>2.8856220799272161E-2</v>
      </c>
      <c r="Q3770" s="19">
        <f t="shared" ref="Q3770" si="4708">L3770*0.48</f>
        <v>0.18007002058828181</v>
      </c>
      <c r="R3770" s="19">
        <f t="shared" ref="R3770" si="4709">N3770*0.39</f>
        <v>0.13504126106492462</v>
      </c>
      <c r="S3770" s="19">
        <f t="shared" ref="S3770" si="4710">R3770+Q3770</f>
        <v>0.31511128165320645</v>
      </c>
      <c r="T3770" s="19">
        <f t="shared" ref="T3770" si="4711">S3770*40/1000</f>
        <v>1.2604451266128257E-2</v>
      </c>
      <c r="U3770" s="21">
        <f t="shared" ref="U3770" si="4712">(L3770+N3770)</f>
        <v>0.72140551998180402</v>
      </c>
    </row>
    <row r="3771" spans="1:21" ht="16" hidden="1" thickBot="1" x14ac:dyDescent="0.25">
      <c r="A3771" s="14"/>
      <c r="B3771" s="15"/>
      <c r="C3771" s="16"/>
      <c r="D3771" s="16"/>
      <c r="E3771" s="17"/>
      <c r="F3771" s="17"/>
      <c r="G3771" s="18"/>
      <c r="H3771" s="19"/>
      <c r="I3771" s="20"/>
      <c r="J3771" s="20"/>
      <c r="K3771" s="19"/>
      <c r="L3771" s="19"/>
      <c r="M3771" s="19"/>
      <c r="N3771" s="19"/>
      <c r="O3771" s="19"/>
      <c r="P3771" s="19"/>
      <c r="Q3771" s="19"/>
      <c r="R3771" s="19"/>
      <c r="S3771" s="19"/>
      <c r="T3771" s="19"/>
      <c r="U3771" s="21"/>
    </row>
    <row r="3772" spans="1:21" ht="16" hidden="1" thickBot="1" x14ac:dyDescent="0.25">
      <c r="A3772" s="14">
        <v>2019</v>
      </c>
      <c r="B3772" s="15" t="s">
        <v>68</v>
      </c>
      <c r="C3772" s="16" t="s">
        <v>22</v>
      </c>
      <c r="D3772" s="16" t="str">
        <f>A3772&amp;"_"&amp;B3772&amp;"_"&amp;C3772</f>
        <v>2019_2019 Sample Plot # 06_Avi</v>
      </c>
      <c r="E3772" s="17">
        <v>1.3</v>
      </c>
      <c r="F3772" s="17">
        <f t="shared" si="4599"/>
        <v>0.46</v>
      </c>
      <c r="G3772" s="18">
        <v>46</v>
      </c>
      <c r="H3772" s="19">
        <f t="shared" si="4614"/>
        <v>0.71</v>
      </c>
      <c r="I3772" s="20">
        <f t="shared" si="4600"/>
        <v>71</v>
      </c>
      <c r="J3772" s="20">
        <v>223.08199999999999</v>
      </c>
      <c r="K3772" s="19">
        <f t="shared" ref="K3772:K3773" si="4713">2.14*(LOG(H3772,10))+0.2</f>
        <v>-0.1183071337411789</v>
      </c>
      <c r="L3772" s="19">
        <f t="shared" ref="L3772:L3773" si="4714">10^K3772</f>
        <v>0.7615402570759352</v>
      </c>
      <c r="M3772" s="19">
        <f t="shared" ref="M3772:M3773" si="4715">L3772*40/1000</f>
        <v>3.046161028303741E-2</v>
      </c>
      <c r="N3772" s="19">
        <f t="shared" ref="N3772:N3773" si="4716">0.923*L3772</f>
        <v>0.70290165728108822</v>
      </c>
      <c r="O3772" s="19">
        <f t="shared" ref="O3772:O3773" si="4717">N3772*40/1000</f>
        <v>2.8116066291243528E-2</v>
      </c>
      <c r="P3772" s="19">
        <f t="shared" ref="P3772:P3773" si="4718">M3772+O3772</f>
        <v>5.8577676574280937E-2</v>
      </c>
      <c r="Q3772" s="19">
        <f t="shared" ref="Q3772:Q3773" si="4719">L3772*0.48</f>
        <v>0.3655393233964489</v>
      </c>
      <c r="R3772" s="19">
        <f t="shared" ref="R3772:R3773" si="4720">N3772*0.39</f>
        <v>0.27413164633962439</v>
      </c>
      <c r="S3772" s="19">
        <f t="shared" ref="S3772:S3773" si="4721">R3772+Q3772</f>
        <v>0.63967096973607329</v>
      </c>
      <c r="T3772" s="19">
        <f t="shared" ref="T3772:T3773" si="4722">S3772*40/1000</f>
        <v>2.5586838789442932E-2</v>
      </c>
      <c r="U3772" s="21">
        <f t="shared" ref="U3772:U3773" si="4723">(L3772+N3772)</f>
        <v>1.4644419143570233</v>
      </c>
    </row>
    <row r="3773" spans="1:21" ht="16" hidden="1" thickBot="1" x14ac:dyDescent="0.25">
      <c r="A3773" s="14">
        <v>2019</v>
      </c>
      <c r="B3773" s="15" t="s">
        <v>68</v>
      </c>
      <c r="C3773" s="16" t="s">
        <v>22</v>
      </c>
      <c r="D3773" s="16" t="str">
        <f>A3773&amp;"_"&amp;B3773&amp;"_"&amp;C3773</f>
        <v>2019_2019 Sample Plot # 06_Avi</v>
      </c>
      <c r="E3773" s="17">
        <v>1.2</v>
      </c>
      <c r="F3773" s="17">
        <f t="shared" si="4599"/>
        <v>0.61</v>
      </c>
      <c r="G3773" s="18">
        <v>61</v>
      </c>
      <c r="H3773" s="19">
        <f t="shared" si="4614"/>
        <v>0.82</v>
      </c>
      <c r="I3773" s="20">
        <f t="shared" si="4600"/>
        <v>82</v>
      </c>
      <c r="J3773" s="20">
        <v>257.64400000000001</v>
      </c>
      <c r="K3773" s="19">
        <f t="shared" si="4713"/>
        <v>1.5561644101153654E-2</v>
      </c>
      <c r="L3773" s="19">
        <f t="shared" si="4714"/>
        <v>1.0364817130219359</v>
      </c>
      <c r="M3773" s="19">
        <f t="shared" si="4715"/>
        <v>4.1459268520877439E-2</v>
      </c>
      <c r="N3773" s="19">
        <f t="shared" si="4716"/>
        <v>0.95667262111924689</v>
      </c>
      <c r="O3773" s="19">
        <f t="shared" si="4717"/>
        <v>3.8266904844769876E-2</v>
      </c>
      <c r="P3773" s="19">
        <f t="shared" si="4718"/>
        <v>7.9726173365647315E-2</v>
      </c>
      <c r="Q3773" s="19">
        <f t="shared" si="4719"/>
        <v>0.49751122225052924</v>
      </c>
      <c r="R3773" s="19">
        <f t="shared" si="4720"/>
        <v>0.3731023222365063</v>
      </c>
      <c r="S3773" s="19">
        <f t="shared" si="4721"/>
        <v>0.87061354448703554</v>
      </c>
      <c r="T3773" s="19">
        <f t="shared" si="4722"/>
        <v>3.4824541779481424E-2</v>
      </c>
      <c r="U3773" s="21">
        <f t="shared" si="4723"/>
        <v>1.9931543341411828</v>
      </c>
    </row>
    <row r="3774" spans="1:21" ht="16" hidden="1" thickBot="1" x14ac:dyDescent="0.25">
      <c r="A3774" s="14"/>
      <c r="B3774" s="15"/>
      <c r="C3774" s="16"/>
      <c r="D3774" s="16"/>
      <c r="E3774" s="17"/>
      <c r="F3774" s="17"/>
      <c r="G3774" s="18"/>
      <c r="H3774" s="19"/>
      <c r="I3774" s="20"/>
      <c r="J3774" s="20"/>
      <c r="K3774" s="19"/>
      <c r="L3774" s="19"/>
      <c r="M3774" s="19"/>
      <c r="N3774" s="19"/>
      <c r="O3774" s="19"/>
      <c r="P3774" s="19"/>
      <c r="Q3774" s="19"/>
      <c r="R3774" s="19"/>
      <c r="S3774" s="19"/>
      <c r="T3774" s="19"/>
      <c r="U3774" s="21"/>
    </row>
    <row r="3775" spans="1:21" ht="16" hidden="1" thickBot="1" x14ac:dyDescent="0.25">
      <c r="A3775" s="14">
        <v>2019</v>
      </c>
      <c r="B3775" s="15" t="s">
        <v>68</v>
      </c>
      <c r="C3775" s="16" t="s">
        <v>22</v>
      </c>
      <c r="D3775" s="16" t="str">
        <f>A3775&amp;"_"&amp;B3775&amp;"_"&amp;C3775</f>
        <v>2019_2019 Sample Plot # 06_Avi</v>
      </c>
      <c r="E3775" s="17">
        <v>1.4</v>
      </c>
      <c r="F3775" s="17">
        <f t="shared" si="4599"/>
        <v>0.53</v>
      </c>
      <c r="G3775" s="18">
        <v>53</v>
      </c>
      <c r="H3775" s="19">
        <f t="shared" si="4614"/>
        <v>1.02</v>
      </c>
      <c r="I3775" s="20">
        <f t="shared" si="4600"/>
        <v>102</v>
      </c>
      <c r="J3775" s="20">
        <v>320.48399999999998</v>
      </c>
      <c r="K3775" s="19">
        <f t="shared" ref="K3775:K3776" si="4724">2.14*(LOG(H3775,10))+0.2</f>
        <v>0.2184043675705036</v>
      </c>
      <c r="L3775" s="19">
        <f t="shared" ref="L3775:L3776" si="4725">10^K3775</f>
        <v>1.653500640851953</v>
      </c>
      <c r="M3775" s="19">
        <f t="shared" ref="M3775:M3776" si="4726">L3775*40/1000</f>
        <v>6.6140025634078115E-2</v>
      </c>
      <c r="N3775" s="19">
        <f t="shared" ref="N3775:N3776" si="4727">0.923*L3775</f>
        <v>1.5261810915063527</v>
      </c>
      <c r="O3775" s="19">
        <f t="shared" ref="O3775:O3776" si="4728">N3775*40/1000</f>
        <v>6.1047243660254109E-2</v>
      </c>
      <c r="P3775" s="19">
        <f t="shared" ref="P3775:P3776" si="4729">M3775+O3775</f>
        <v>0.12718726929433222</v>
      </c>
      <c r="Q3775" s="19">
        <f t="shared" ref="Q3775:Q3776" si="4730">L3775*0.48</f>
        <v>0.79368030760893737</v>
      </c>
      <c r="R3775" s="19">
        <f t="shared" ref="R3775:R3776" si="4731">N3775*0.39</f>
        <v>0.59521062568747762</v>
      </c>
      <c r="S3775" s="19">
        <f t="shared" ref="S3775:S3776" si="4732">R3775+Q3775</f>
        <v>1.388890933296415</v>
      </c>
      <c r="T3775" s="19">
        <f t="shared" ref="T3775:T3776" si="4733">S3775*40/1000</f>
        <v>5.5555637331856603E-2</v>
      </c>
      <c r="U3775" s="21">
        <f t="shared" ref="U3775:U3776" si="4734">(L3775+N3775)</f>
        <v>3.179681732358306</v>
      </c>
    </row>
    <row r="3776" spans="1:21" ht="16" hidden="1" thickBot="1" x14ac:dyDescent="0.25">
      <c r="A3776" s="14">
        <v>2019</v>
      </c>
      <c r="B3776" s="15" t="s">
        <v>68</v>
      </c>
      <c r="C3776" s="16" t="s">
        <v>22</v>
      </c>
      <c r="D3776" s="16" t="str">
        <f>A3776&amp;"_"&amp;B3776&amp;"_"&amp;C3776</f>
        <v>2019_2019 Sample Plot # 06_Avi</v>
      </c>
      <c r="E3776" s="17">
        <v>1.2</v>
      </c>
      <c r="F3776" s="17">
        <f t="shared" si="4599"/>
        <v>0.52</v>
      </c>
      <c r="G3776" s="18">
        <v>52</v>
      </c>
      <c r="H3776" s="19">
        <f t="shared" si="4614"/>
        <v>0.93000000000000016</v>
      </c>
      <c r="I3776" s="20">
        <f t="shared" si="4600"/>
        <v>93.000000000000014</v>
      </c>
      <c r="J3776" s="20">
        <v>292.20600000000002</v>
      </c>
      <c r="K3776" s="19">
        <f t="shared" si="4724"/>
        <v>0.13255350990542131</v>
      </c>
      <c r="L3776" s="19">
        <f t="shared" si="4725"/>
        <v>1.3569177073382628</v>
      </c>
      <c r="M3776" s="19">
        <f t="shared" si="4726"/>
        <v>5.4276708293530512E-2</v>
      </c>
      <c r="N3776" s="19">
        <f t="shared" si="4727"/>
        <v>1.2524350438732166</v>
      </c>
      <c r="O3776" s="19">
        <f t="shared" si="4728"/>
        <v>5.0097401754928661E-2</v>
      </c>
      <c r="P3776" s="19">
        <f t="shared" si="4729"/>
        <v>0.10437411004845917</v>
      </c>
      <c r="Q3776" s="19">
        <f t="shared" si="4730"/>
        <v>0.65132049952236615</v>
      </c>
      <c r="R3776" s="19">
        <f t="shared" si="4731"/>
        <v>0.48844966711055449</v>
      </c>
      <c r="S3776" s="19">
        <f t="shared" si="4732"/>
        <v>1.1397701666329207</v>
      </c>
      <c r="T3776" s="19">
        <f t="shared" si="4733"/>
        <v>4.5590806665316834E-2</v>
      </c>
      <c r="U3776" s="21">
        <f t="shared" si="4734"/>
        <v>2.6093527512114791</v>
      </c>
    </row>
    <row r="3777" spans="1:21" ht="16" hidden="1" thickBot="1" x14ac:dyDescent="0.25">
      <c r="A3777" s="14"/>
      <c r="B3777" s="15"/>
      <c r="C3777" s="16"/>
      <c r="D3777" s="16"/>
      <c r="E3777" s="17"/>
      <c r="F3777" s="17"/>
      <c r="G3777" s="18"/>
      <c r="H3777" s="19"/>
      <c r="I3777" s="20"/>
      <c r="J3777" s="20"/>
      <c r="K3777" s="19"/>
      <c r="L3777" s="19"/>
      <c r="M3777" s="19"/>
      <c r="N3777" s="19"/>
      <c r="O3777" s="19"/>
      <c r="P3777" s="19"/>
      <c r="Q3777" s="19"/>
      <c r="R3777" s="19"/>
      <c r="S3777" s="19"/>
      <c r="T3777" s="19"/>
      <c r="U3777" s="21"/>
    </row>
    <row r="3778" spans="1:21" ht="16" hidden="1" thickBot="1" x14ac:dyDescent="0.25">
      <c r="A3778" s="14">
        <v>2019</v>
      </c>
      <c r="B3778" s="15" t="s">
        <v>68</v>
      </c>
      <c r="C3778" s="16" t="s">
        <v>22</v>
      </c>
      <c r="D3778" s="16" t="str">
        <f>A3778&amp;"_"&amp;B3778&amp;"_"&amp;C3778</f>
        <v>2019_2019 Sample Plot # 06_Avi</v>
      </c>
      <c r="E3778" s="17">
        <v>1.4</v>
      </c>
      <c r="F3778" s="17">
        <f t="shared" si="4599"/>
        <v>0.51</v>
      </c>
      <c r="G3778" s="18">
        <v>51</v>
      </c>
      <c r="H3778" s="19">
        <f t="shared" si="4614"/>
        <v>1.08</v>
      </c>
      <c r="I3778" s="20">
        <f t="shared" si="4600"/>
        <v>108.00000000000001</v>
      </c>
      <c r="J3778" s="20">
        <v>339.33600000000001</v>
      </c>
      <c r="K3778" s="19">
        <f t="shared" ref="K3778:K3779" si="4735">2.14*(LOG(H3778,10))+0.2</f>
        <v>0.27152683674207245</v>
      </c>
      <c r="L3778" s="19">
        <f t="shared" ref="L3778:L3779" si="4736">10^K3778</f>
        <v>1.8686451445262409</v>
      </c>
      <c r="M3778" s="19">
        <f t="shared" ref="M3778:M3779" si="4737">L3778*40/1000</f>
        <v>7.474580578104964E-2</v>
      </c>
      <c r="N3778" s="19">
        <f t="shared" ref="N3778:N3779" si="4738">0.923*L3778</f>
        <v>1.7247594683977203</v>
      </c>
      <c r="O3778" s="19">
        <f t="shared" ref="O3778:O3779" si="4739">N3778*40/1000</f>
        <v>6.8990378735908825E-2</v>
      </c>
      <c r="P3778" s="19">
        <f t="shared" ref="P3778:P3779" si="4740">M3778+O3778</f>
        <v>0.14373618451695847</v>
      </c>
      <c r="Q3778" s="19">
        <f t="shared" ref="Q3778:Q3779" si="4741">L3778*0.48</f>
        <v>0.89694966937259557</v>
      </c>
      <c r="R3778" s="19">
        <f t="shared" ref="R3778:R3779" si="4742">N3778*0.39</f>
        <v>0.6726561926751109</v>
      </c>
      <c r="S3778" s="19">
        <f t="shared" ref="S3778:S3779" si="4743">R3778+Q3778</f>
        <v>1.5696058620477065</v>
      </c>
      <c r="T3778" s="19">
        <f t="shared" ref="T3778:T3779" si="4744">S3778*40/1000</f>
        <v>6.2784234481908258E-2</v>
      </c>
      <c r="U3778" s="21">
        <f t="shared" ref="U3778:U3779" si="4745">(L3778+N3778)</f>
        <v>3.593404612923961</v>
      </c>
    </row>
    <row r="3779" spans="1:21" ht="16" hidden="1" thickBot="1" x14ac:dyDescent="0.25">
      <c r="A3779" s="14">
        <v>2019</v>
      </c>
      <c r="B3779" s="15" t="s">
        <v>68</v>
      </c>
      <c r="C3779" s="16" t="s">
        <v>22</v>
      </c>
      <c r="D3779" s="16" t="str">
        <f>A3779&amp;"_"&amp;B3779&amp;"_"&amp;C3779</f>
        <v>2019_2019 Sample Plot # 06_Avi</v>
      </c>
      <c r="E3779" s="17">
        <v>1.1000000000000001</v>
      </c>
      <c r="F3779" s="17">
        <f t="shared" si="4599"/>
        <v>0.63</v>
      </c>
      <c r="G3779" s="18">
        <v>63</v>
      </c>
      <c r="H3779" s="19">
        <f t="shared" si="4614"/>
        <v>0.78</v>
      </c>
      <c r="I3779" s="20">
        <f t="shared" si="4600"/>
        <v>78</v>
      </c>
      <c r="J3779" s="20">
        <v>245.07599999999999</v>
      </c>
      <c r="K3779" s="19">
        <f t="shared" si="4735"/>
        <v>-3.0917550242371888E-2</v>
      </c>
      <c r="L3779" s="19">
        <f t="shared" si="4736"/>
        <v>0.93128466082795258</v>
      </c>
      <c r="M3779" s="19">
        <f t="shared" si="4737"/>
        <v>3.7251386433118101E-2</v>
      </c>
      <c r="N3779" s="19">
        <f t="shared" si="4738"/>
        <v>0.85957574194420028</v>
      </c>
      <c r="O3779" s="19">
        <f t="shared" si="4739"/>
        <v>3.4383029677768011E-2</v>
      </c>
      <c r="P3779" s="19">
        <f t="shared" si="4740"/>
        <v>7.1634416110886112E-2</v>
      </c>
      <c r="Q3779" s="19">
        <f t="shared" si="4741"/>
        <v>0.44701663719741724</v>
      </c>
      <c r="R3779" s="19">
        <f t="shared" si="4742"/>
        <v>0.3352345393582381</v>
      </c>
      <c r="S3779" s="19">
        <f t="shared" si="4743"/>
        <v>0.78225117655565535</v>
      </c>
      <c r="T3779" s="19">
        <f t="shared" si="4744"/>
        <v>3.1290047062226212E-2</v>
      </c>
      <c r="U3779" s="21">
        <f t="shared" si="4745"/>
        <v>1.7908604027721529</v>
      </c>
    </row>
    <row r="3780" spans="1:21" ht="16" hidden="1" thickBot="1" x14ac:dyDescent="0.25">
      <c r="A3780" s="14"/>
      <c r="B3780" s="15"/>
      <c r="C3780" s="16"/>
      <c r="D3780" s="16"/>
      <c r="E3780" s="17"/>
      <c r="F3780" s="17"/>
      <c r="G3780" s="18"/>
      <c r="H3780" s="19"/>
      <c r="I3780" s="20"/>
      <c r="J3780" s="20"/>
      <c r="K3780" s="19"/>
      <c r="L3780" s="19"/>
      <c r="M3780" s="19"/>
      <c r="N3780" s="19"/>
      <c r="O3780" s="19"/>
      <c r="P3780" s="19"/>
      <c r="Q3780" s="19"/>
      <c r="R3780" s="19"/>
      <c r="S3780" s="19"/>
      <c r="T3780" s="19"/>
      <c r="U3780" s="21"/>
    </row>
    <row r="3781" spans="1:21" ht="16" hidden="1" thickBot="1" x14ac:dyDescent="0.25">
      <c r="A3781" s="14">
        <v>2019</v>
      </c>
      <c r="B3781" s="15" t="s">
        <v>68</v>
      </c>
      <c r="C3781" s="16" t="s">
        <v>22</v>
      </c>
      <c r="D3781" s="16" t="str">
        <f>A3781&amp;"_"&amp;B3781&amp;"_"&amp;C3781</f>
        <v>2019_2019 Sample Plot # 06_Avi</v>
      </c>
      <c r="E3781" s="17">
        <v>1.1000000000000001</v>
      </c>
      <c r="F3781" s="17">
        <f t="shared" si="4599"/>
        <v>0.62</v>
      </c>
      <c r="G3781" s="18">
        <v>62</v>
      </c>
      <c r="H3781" s="19">
        <f t="shared" si="4614"/>
        <v>0.73</v>
      </c>
      <c r="I3781" s="20">
        <f t="shared" si="4600"/>
        <v>73</v>
      </c>
      <c r="J3781" s="20">
        <v>229.36599999999999</v>
      </c>
      <c r="K3781" s="19">
        <f>2.14*(LOG(H3781,10))+0.2</f>
        <v>-9.2489079342224334E-2</v>
      </c>
      <c r="L3781" s="19">
        <f t="shared" ref="L3781" si="4746">10^K3781</f>
        <v>0.8081852512762997</v>
      </c>
      <c r="M3781" s="19">
        <f t="shared" ref="M3781" si="4747">L3781*40/1000</f>
        <v>3.2327410051051983E-2</v>
      </c>
      <c r="N3781" s="19">
        <f t="shared" ref="N3781" si="4748">0.923*L3781</f>
        <v>0.74595498692802464</v>
      </c>
      <c r="O3781" s="19">
        <f t="shared" ref="O3781" si="4749">N3781*40/1000</f>
        <v>2.9838199477120988E-2</v>
      </c>
      <c r="P3781" s="19">
        <f t="shared" ref="P3781" si="4750">M3781+O3781</f>
        <v>6.2165609528172974E-2</v>
      </c>
      <c r="Q3781" s="19">
        <f t="shared" ref="Q3781" si="4751">L3781*0.48</f>
        <v>0.38792892061262385</v>
      </c>
      <c r="R3781" s="19">
        <f t="shared" ref="R3781" si="4752">N3781*0.39</f>
        <v>0.29092244490192964</v>
      </c>
      <c r="S3781" s="19">
        <f t="shared" ref="S3781" si="4753">R3781+Q3781</f>
        <v>0.6788513655145535</v>
      </c>
      <c r="T3781" s="19">
        <f t="shared" ref="T3781" si="4754">S3781*40/1000</f>
        <v>2.7154054620582142E-2</v>
      </c>
      <c r="U3781" s="21">
        <f t="shared" ref="U3781" si="4755">(L3781+N3781)</f>
        <v>1.5541402382043243</v>
      </c>
    </row>
    <row r="3782" spans="1:21" ht="16" hidden="1" thickBot="1" x14ac:dyDescent="0.25">
      <c r="A3782" s="14"/>
      <c r="B3782" s="15"/>
      <c r="C3782" s="16"/>
      <c r="D3782" s="16"/>
      <c r="E3782" s="17"/>
      <c r="F3782" s="17"/>
      <c r="G3782" s="18"/>
      <c r="H3782" s="19"/>
      <c r="I3782" s="20"/>
      <c r="J3782" s="20"/>
      <c r="K3782" s="19"/>
      <c r="L3782" s="19"/>
      <c r="M3782" s="19"/>
      <c r="N3782" s="19"/>
      <c r="O3782" s="19"/>
      <c r="P3782" s="19"/>
      <c r="Q3782" s="19"/>
      <c r="R3782" s="19"/>
      <c r="S3782" s="19"/>
      <c r="T3782" s="19"/>
      <c r="U3782" s="21"/>
    </row>
    <row r="3783" spans="1:21" ht="16" hidden="1" thickBot="1" x14ac:dyDescent="0.25">
      <c r="A3783" s="14">
        <v>2019</v>
      </c>
      <c r="B3783" s="15" t="s">
        <v>68</v>
      </c>
      <c r="C3783" s="16" t="s">
        <v>22</v>
      </c>
      <c r="D3783" s="16" t="str">
        <f>A3783&amp;"_"&amp;B3783&amp;"_"&amp;C3783</f>
        <v>2019_2019 Sample Plot # 06_Avi</v>
      </c>
      <c r="E3783" s="17">
        <v>2.1</v>
      </c>
      <c r="F3783" s="17">
        <f t="shared" si="4599"/>
        <v>0.61</v>
      </c>
      <c r="G3783" s="18">
        <v>61</v>
      </c>
      <c r="H3783" s="19">
        <f t="shared" si="4614"/>
        <v>1.03</v>
      </c>
      <c r="I3783" s="20">
        <f t="shared" si="4600"/>
        <v>103</v>
      </c>
      <c r="J3783" s="20">
        <v>323.62599999999998</v>
      </c>
      <c r="K3783" s="19">
        <f t="shared" ref="K3783:K3784" si="4756">2.14*(LOG(H3783,10))+0.2</f>
        <v>0.22747166086906856</v>
      </c>
      <c r="L3783" s="19">
        <f t="shared" ref="L3783:L3784" si="4757">10^K3783</f>
        <v>1.6883856832214166</v>
      </c>
      <c r="M3783" s="19">
        <f t="shared" ref="M3783:M3784" si="4758">L3783*40/1000</f>
        <v>6.7535427328856659E-2</v>
      </c>
      <c r="N3783" s="19">
        <f t="shared" ref="N3783:N3784" si="4759">0.923*L3783</f>
        <v>1.5583799856133675</v>
      </c>
      <c r="O3783" s="19">
        <f t="shared" ref="O3783:O3784" si="4760">N3783*40/1000</f>
        <v>6.23351994245347E-2</v>
      </c>
      <c r="P3783" s="19">
        <f t="shared" ref="P3783:P3784" si="4761">M3783+O3783</f>
        <v>0.12987062675339137</v>
      </c>
      <c r="Q3783" s="19">
        <f t="shared" ref="Q3783:Q3784" si="4762">L3783*0.48</f>
        <v>0.81042512794627997</v>
      </c>
      <c r="R3783" s="19">
        <f t="shared" ref="R3783:R3784" si="4763">N3783*0.39</f>
        <v>0.60776819438921337</v>
      </c>
      <c r="S3783" s="19">
        <f t="shared" ref="S3783:S3784" si="4764">R3783+Q3783</f>
        <v>1.4181933223354934</v>
      </c>
      <c r="T3783" s="19">
        <f t="shared" ref="T3783:T3784" si="4765">S3783*40/1000</f>
        <v>5.6727732893419744E-2</v>
      </c>
      <c r="U3783" s="21">
        <f t="shared" ref="U3783:U3784" si="4766">(L3783+N3783)</f>
        <v>3.2467656688347839</v>
      </c>
    </row>
    <row r="3784" spans="1:21" ht="16" hidden="1" thickBot="1" x14ac:dyDescent="0.25">
      <c r="A3784" s="14">
        <v>2019</v>
      </c>
      <c r="B3784" s="15" t="s">
        <v>68</v>
      </c>
      <c r="C3784" s="16" t="s">
        <v>22</v>
      </c>
      <c r="D3784" s="16" t="str">
        <f>A3784&amp;"_"&amp;B3784&amp;"_"&amp;C3784</f>
        <v>2019_2019 Sample Plot # 06_Avi</v>
      </c>
      <c r="E3784" s="17">
        <v>1.4</v>
      </c>
      <c r="F3784" s="17">
        <f t="shared" si="4599"/>
        <v>0.51</v>
      </c>
      <c r="G3784" s="18">
        <v>51</v>
      </c>
      <c r="H3784" s="19">
        <f t="shared" si="4614"/>
        <v>0.48</v>
      </c>
      <c r="I3784" s="20">
        <f t="shared" si="4600"/>
        <v>48</v>
      </c>
      <c r="J3784" s="20">
        <v>150.816</v>
      </c>
      <c r="K3784" s="19">
        <f t="shared" si="4756"/>
        <v>-0.48214375201624332</v>
      </c>
      <c r="L3784" s="19">
        <f t="shared" si="4757"/>
        <v>0.32950062900514621</v>
      </c>
      <c r="M3784" s="19">
        <f t="shared" si="4758"/>
        <v>1.3180025160205847E-2</v>
      </c>
      <c r="N3784" s="19">
        <f t="shared" si="4759"/>
        <v>0.30412908057174998</v>
      </c>
      <c r="O3784" s="19">
        <f t="shared" si="4760"/>
        <v>1.216516322287E-2</v>
      </c>
      <c r="P3784" s="19">
        <f t="shared" si="4761"/>
        <v>2.5345188383075846E-2</v>
      </c>
      <c r="Q3784" s="19">
        <f t="shared" si="4762"/>
        <v>0.15816030192247019</v>
      </c>
      <c r="R3784" s="19">
        <f t="shared" si="4763"/>
        <v>0.11861034142298249</v>
      </c>
      <c r="S3784" s="19">
        <f t="shared" si="4764"/>
        <v>0.27677064334545265</v>
      </c>
      <c r="T3784" s="19">
        <f t="shared" si="4765"/>
        <v>1.1070825733818106E-2</v>
      </c>
      <c r="U3784" s="21">
        <f t="shared" si="4766"/>
        <v>0.63362970957689613</v>
      </c>
    </row>
    <row r="3785" spans="1:21" ht="16" hidden="1" thickBot="1" x14ac:dyDescent="0.25">
      <c r="A3785" s="14"/>
      <c r="B3785" s="15"/>
      <c r="C3785" s="16"/>
      <c r="D3785" s="16"/>
      <c r="E3785" s="17"/>
      <c r="F3785" s="17"/>
      <c r="G3785" s="18"/>
      <c r="H3785" s="19"/>
      <c r="I3785" s="20"/>
      <c r="J3785" s="20"/>
      <c r="K3785" s="19"/>
      <c r="L3785" s="19"/>
      <c r="M3785" s="19"/>
      <c r="N3785" s="19"/>
      <c r="O3785" s="19"/>
      <c r="P3785" s="19"/>
      <c r="Q3785" s="19"/>
      <c r="R3785" s="19"/>
      <c r="S3785" s="19"/>
      <c r="T3785" s="19"/>
      <c r="U3785" s="21"/>
    </row>
    <row r="3786" spans="1:21" ht="16" hidden="1" thickBot="1" x14ac:dyDescent="0.25">
      <c r="A3786" s="14">
        <v>2019</v>
      </c>
      <c r="B3786" s="15" t="s">
        <v>68</v>
      </c>
      <c r="C3786" s="16" t="s">
        <v>22</v>
      </c>
      <c r="D3786" s="16" t="str">
        <f>A3786&amp;"_"&amp;B3786&amp;"_"&amp;C3786</f>
        <v>2019_2019 Sample Plot # 06_Avi</v>
      </c>
      <c r="E3786" s="17">
        <v>2.1</v>
      </c>
      <c r="F3786" s="17">
        <f t="shared" si="4599"/>
        <v>0.68</v>
      </c>
      <c r="G3786" s="18">
        <v>68</v>
      </c>
      <c r="H3786" s="19">
        <f t="shared" si="4614"/>
        <v>1.1100000000000001</v>
      </c>
      <c r="I3786" s="20">
        <f t="shared" si="4600"/>
        <v>111</v>
      </c>
      <c r="J3786" s="20">
        <v>348.762</v>
      </c>
      <c r="K3786" s="19">
        <f>2.14*(LOG(H3786,10))+0.2</f>
        <v>0.29699117460344698</v>
      </c>
      <c r="L3786" s="19">
        <f t="shared" ref="L3786" si="4767">10^K3786</f>
        <v>1.9814867591546417</v>
      </c>
      <c r="M3786" s="19">
        <f t="shared" ref="M3786" si="4768">L3786*40/1000</f>
        <v>7.9259470366185664E-2</v>
      </c>
      <c r="N3786" s="19">
        <f t="shared" ref="N3786" si="4769">0.923*L3786</f>
        <v>1.8289122786997343</v>
      </c>
      <c r="O3786" s="19">
        <f t="shared" ref="O3786" si="4770">N3786*40/1000</f>
        <v>7.3156491147989375E-2</v>
      </c>
      <c r="P3786" s="19">
        <f t="shared" ref="P3786" si="4771">M3786+O3786</f>
        <v>0.15241596151417502</v>
      </c>
      <c r="Q3786" s="19">
        <f t="shared" ref="Q3786" si="4772">L3786*0.48</f>
        <v>0.95111364439422796</v>
      </c>
      <c r="R3786" s="19">
        <f t="shared" ref="R3786" si="4773">N3786*0.39</f>
        <v>0.71327578869289643</v>
      </c>
      <c r="S3786" s="19">
        <f t="shared" ref="S3786" si="4774">R3786+Q3786</f>
        <v>1.6643894330871243</v>
      </c>
      <c r="T3786" s="19">
        <f t="shared" ref="T3786" si="4775">S3786*40/1000</f>
        <v>6.6575577323484958E-2</v>
      </c>
      <c r="U3786" s="21">
        <f t="shared" ref="U3786" si="4776">(L3786+N3786)</f>
        <v>3.8103990378543759</v>
      </c>
    </row>
    <row r="3787" spans="1:21" ht="16" hidden="1" thickBot="1" x14ac:dyDescent="0.25">
      <c r="A3787" s="14"/>
      <c r="B3787" s="15"/>
      <c r="C3787" s="16"/>
      <c r="D3787" s="16"/>
      <c r="E3787" s="17"/>
      <c r="F3787" s="17"/>
      <c r="G3787" s="18"/>
      <c r="H3787" s="19"/>
      <c r="I3787" s="20"/>
      <c r="J3787" s="20"/>
      <c r="K3787" s="19"/>
      <c r="L3787" s="19"/>
      <c r="M3787" s="19"/>
      <c r="N3787" s="19"/>
      <c r="O3787" s="19"/>
      <c r="P3787" s="19"/>
      <c r="Q3787" s="19"/>
      <c r="R3787" s="19"/>
      <c r="S3787" s="19"/>
      <c r="T3787" s="19"/>
      <c r="U3787" s="21"/>
    </row>
    <row r="3788" spans="1:21" ht="16" hidden="1" thickBot="1" x14ac:dyDescent="0.25">
      <c r="A3788" s="23">
        <v>2019</v>
      </c>
      <c r="B3788" s="24" t="s">
        <v>68</v>
      </c>
      <c r="C3788" s="25" t="s">
        <v>22</v>
      </c>
      <c r="D3788" s="25" t="str">
        <f>A3788&amp;"_"&amp;B3788&amp;"_"&amp;C3788</f>
        <v>2019_2019 Sample Plot # 06_Avi</v>
      </c>
      <c r="E3788" s="26">
        <v>1.8</v>
      </c>
      <c r="F3788" s="26">
        <f t="shared" si="4599"/>
        <v>0.5</v>
      </c>
      <c r="G3788" s="27">
        <v>50</v>
      </c>
      <c r="H3788" s="28">
        <f t="shared" si="4614"/>
        <v>0.78</v>
      </c>
      <c r="I3788" s="29">
        <f t="shared" si="4600"/>
        <v>78</v>
      </c>
      <c r="J3788" s="29">
        <v>245.07599999999999</v>
      </c>
      <c r="K3788" s="28">
        <f>2.14*(LOG(H3788,10))+0.2</f>
        <v>-3.0917550242371888E-2</v>
      </c>
      <c r="L3788" s="28">
        <f t="shared" ref="L3788" si="4777">10^K3788</f>
        <v>0.93128466082795258</v>
      </c>
      <c r="M3788" s="28">
        <f t="shared" ref="M3788:M3845" si="4778">L3788*40/1000</f>
        <v>3.7251386433118101E-2</v>
      </c>
      <c r="N3788" s="28">
        <f t="shared" ref="N3788" si="4779">0.923*L3788</f>
        <v>0.85957574194420028</v>
      </c>
      <c r="O3788" s="28">
        <f t="shared" ref="O3788:O3845" si="4780">N3788*40/1000</f>
        <v>3.4383029677768011E-2</v>
      </c>
      <c r="P3788" s="28">
        <f t="shared" ref="P3788:P3845" si="4781">M3788+O3788</f>
        <v>7.1634416110886112E-2</v>
      </c>
      <c r="Q3788" s="28">
        <f t="shared" ref="Q3788:Q3845" si="4782">L3788*0.48</f>
        <v>0.44701663719741724</v>
      </c>
      <c r="R3788" s="28">
        <f t="shared" ref="R3788:R3845" si="4783">N3788*0.39</f>
        <v>0.3352345393582381</v>
      </c>
      <c r="S3788" s="28">
        <f t="shared" ref="S3788:S3845" si="4784">R3788+Q3788</f>
        <v>0.78225117655565535</v>
      </c>
      <c r="T3788" s="28">
        <f t="shared" ref="T3788:T3845" si="4785">S3788*40/1000</f>
        <v>3.1290047062226212E-2</v>
      </c>
      <c r="U3788" s="30">
        <f t="shared" ref="U3788:U3845" si="4786">(L3788+N3788)</f>
        <v>1.7908604027721529</v>
      </c>
    </row>
    <row r="3789" spans="1:21" ht="16" hidden="1" thickBot="1" x14ac:dyDescent="0.25">
      <c r="A3789" s="6"/>
      <c r="B3789" s="7"/>
      <c r="C3789" s="8"/>
      <c r="D3789" s="8"/>
      <c r="E3789" s="9"/>
      <c r="F3789" s="9"/>
      <c r="G3789" s="10"/>
      <c r="H3789" s="11"/>
      <c r="I3789" s="12"/>
      <c r="J3789" s="12"/>
      <c r="K3789" s="11"/>
      <c r="L3789" s="11"/>
      <c r="M3789" s="11"/>
      <c r="N3789" s="11"/>
      <c r="O3789" s="11"/>
      <c r="P3789" s="11"/>
      <c r="Q3789" s="11"/>
      <c r="R3789" s="11"/>
      <c r="S3789" s="11"/>
      <c r="T3789" s="11"/>
      <c r="U3789" s="13"/>
    </row>
    <row r="3790" spans="1:21" ht="16" hidden="1" thickBot="1" x14ac:dyDescent="0.25">
      <c r="A3790" s="14"/>
      <c r="B3790" s="15"/>
      <c r="C3790" s="16"/>
      <c r="D3790" s="16"/>
      <c r="E3790" s="17"/>
      <c r="F3790" s="17"/>
      <c r="G3790" s="18"/>
      <c r="H3790" s="19"/>
      <c r="I3790" s="20"/>
      <c r="J3790" s="20"/>
      <c r="K3790" s="19"/>
      <c r="L3790" s="19"/>
      <c r="M3790" s="19"/>
      <c r="N3790" s="19"/>
      <c r="O3790" s="19"/>
      <c r="P3790" s="19"/>
      <c r="Q3790" s="19"/>
      <c r="R3790" s="19"/>
      <c r="S3790" s="19"/>
      <c r="T3790" s="19"/>
      <c r="U3790" s="21"/>
    </row>
    <row r="3791" spans="1:21" ht="16" hidden="1" thickBot="1" x14ac:dyDescent="0.25">
      <c r="A3791" s="14"/>
      <c r="B3791" s="15"/>
      <c r="C3791" s="16"/>
      <c r="D3791" s="16"/>
      <c r="E3791" s="17"/>
      <c r="F3791" s="17"/>
      <c r="G3791" s="18"/>
      <c r="H3791" s="19"/>
      <c r="I3791" s="20"/>
      <c r="J3791" s="20"/>
      <c r="K3791" s="19"/>
      <c r="L3791" s="19"/>
      <c r="M3791" s="19"/>
      <c r="N3791" s="19"/>
      <c r="O3791" s="19"/>
      <c r="P3791" s="19"/>
      <c r="Q3791" s="19"/>
      <c r="R3791" s="19"/>
      <c r="S3791" s="19"/>
      <c r="T3791" s="19"/>
      <c r="U3791" s="21"/>
    </row>
    <row r="3792" spans="1:21" ht="16" hidden="1" thickBot="1" x14ac:dyDescent="0.25">
      <c r="A3792" s="14">
        <v>2019</v>
      </c>
      <c r="B3792" s="15" t="s">
        <v>69</v>
      </c>
      <c r="C3792" s="16" t="s">
        <v>22</v>
      </c>
      <c r="D3792" s="16" t="str">
        <f>A3792&amp;"_"&amp;B3792&amp;"_"&amp;C3792</f>
        <v>2019_2019 Sample Plot # 07_Avi</v>
      </c>
      <c r="E3792" s="17">
        <v>1.4</v>
      </c>
      <c r="F3792" s="17">
        <f t="shared" si="4599"/>
        <v>0.3</v>
      </c>
      <c r="G3792" s="18">
        <v>30</v>
      </c>
      <c r="H3792" s="19">
        <f t="shared" si="4614"/>
        <v>0.6</v>
      </c>
      <c r="I3792" s="20">
        <f t="shared" si="4600"/>
        <v>59.999999999999993</v>
      </c>
      <c r="J3792" s="20">
        <v>188.51999999999998</v>
      </c>
      <c r="K3792" s="19">
        <f>2.14*(LOG(H3792,10))+0.2</f>
        <v>-0.27475632417900264</v>
      </c>
      <c r="L3792" s="19">
        <f t="shared" ref="L3792" si="4787">10^K3792</f>
        <v>0.53118239874562168</v>
      </c>
      <c r="M3792" s="19">
        <f t="shared" si="4778"/>
        <v>2.1247295949824867E-2</v>
      </c>
      <c r="N3792" s="19">
        <f t="shared" ref="N3792" si="4788">0.923*L3792</f>
        <v>0.49028135404220885</v>
      </c>
      <c r="O3792" s="19">
        <f t="shared" si="4780"/>
        <v>1.9611254161688355E-2</v>
      </c>
      <c r="P3792" s="19">
        <f t="shared" si="4781"/>
        <v>4.0858550111513223E-2</v>
      </c>
      <c r="Q3792" s="19">
        <f t="shared" si="4782"/>
        <v>0.2549675513978984</v>
      </c>
      <c r="R3792" s="19">
        <f t="shared" si="4783"/>
        <v>0.19120972807646147</v>
      </c>
      <c r="S3792" s="19">
        <f t="shared" si="4784"/>
        <v>0.44617727947435987</v>
      </c>
      <c r="T3792" s="19">
        <f t="shared" si="4785"/>
        <v>1.7847091178974397E-2</v>
      </c>
      <c r="U3792" s="21">
        <f t="shared" si="4786"/>
        <v>1.0214637527878305</v>
      </c>
    </row>
    <row r="3793" spans="1:21" ht="16" hidden="1" thickBot="1" x14ac:dyDescent="0.25">
      <c r="A3793" s="14"/>
      <c r="B3793" s="15"/>
      <c r="C3793" s="16"/>
      <c r="D3793" s="16"/>
      <c r="E3793" s="17"/>
      <c r="F3793" s="17"/>
      <c r="G3793" s="18"/>
      <c r="H3793" s="19"/>
      <c r="I3793" s="20"/>
      <c r="J3793" s="20"/>
      <c r="K3793" s="19"/>
      <c r="L3793" s="19"/>
      <c r="M3793" s="19"/>
      <c r="N3793" s="19"/>
      <c r="O3793" s="19"/>
      <c r="P3793" s="19"/>
      <c r="Q3793" s="19"/>
      <c r="R3793" s="19"/>
      <c r="S3793" s="19"/>
      <c r="T3793" s="19"/>
      <c r="U3793" s="21"/>
    </row>
    <row r="3794" spans="1:21" ht="16" hidden="1" thickBot="1" x14ac:dyDescent="0.25">
      <c r="A3794" s="14"/>
      <c r="B3794" s="15"/>
      <c r="C3794" s="16"/>
      <c r="D3794" s="16"/>
      <c r="E3794" s="17"/>
      <c r="F3794" s="17"/>
      <c r="G3794" s="18"/>
      <c r="H3794" s="19"/>
      <c r="I3794" s="20"/>
      <c r="J3794" s="20"/>
      <c r="K3794" s="19"/>
      <c r="L3794" s="19"/>
      <c r="M3794" s="19"/>
      <c r="N3794" s="19"/>
      <c r="O3794" s="19"/>
      <c r="P3794" s="19"/>
      <c r="Q3794" s="19"/>
      <c r="R3794" s="19"/>
      <c r="S3794" s="19"/>
      <c r="T3794" s="19"/>
      <c r="U3794" s="21"/>
    </row>
    <row r="3795" spans="1:21" ht="16" hidden="1" thickBot="1" x14ac:dyDescent="0.25">
      <c r="A3795" s="14"/>
      <c r="B3795" s="15"/>
      <c r="C3795" s="16"/>
      <c r="D3795" s="16"/>
      <c r="E3795" s="17"/>
      <c r="F3795" s="17"/>
      <c r="G3795" s="18"/>
      <c r="H3795" s="19"/>
      <c r="I3795" s="20"/>
      <c r="J3795" s="20"/>
      <c r="K3795" s="19"/>
      <c r="L3795" s="19"/>
      <c r="M3795" s="19"/>
      <c r="N3795" s="19"/>
      <c r="O3795" s="19"/>
      <c r="P3795" s="19"/>
      <c r="Q3795" s="19"/>
      <c r="R3795" s="19"/>
      <c r="S3795" s="19"/>
      <c r="T3795" s="19"/>
      <c r="U3795" s="21"/>
    </row>
    <row r="3796" spans="1:21" ht="16" hidden="1" thickBot="1" x14ac:dyDescent="0.25">
      <c r="A3796" s="14">
        <v>2019</v>
      </c>
      <c r="B3796" s="15" t="s">
        <v>69</v>
      </c>
      <c r="C3796" s="16" t="s">
        <v>22</v>
      </c>
      <c r="D3796" s="16" t="str">
        <f>A3796&amp;"_"&amp;B3796&amp;"_"&amp;C3796</f>
        <v>2019_2019 Sample Plot # 07_Avi</v>
      </c>
      <c r="E3796" s="17">
        <v>1.1000000000000001</v>
      </c>
      <c r="F3796" s="17">
        <f t="shared" ref="F3796:F3858" si="4789">G3796/100</f>
        <v>0.3</v>
      </c>
      <c r="G3796" s="18">
        <v>30</v>
      </c>
      <c r="H3796" s="19">
        <f t="shared" si="4614"/>
        <v>0.57999999999999996</v>
      </c>
      <c r="I3796" s="20">
        <f t="shared" ref="I3796:I3858" si="4790">J3796/3.142</f>
        <v>58</v>
      </c>
      <c r="J3796" s="20">
        <v>182.23599999999999</v>
      </c>
      <c r="K3796" s="19">
        <f t="shared" ref="K3796:K3799" si="4791">2.14*(LOG(H3796,10))+0.2</f>
        <v>-0.30626409377531433</v>
      </c>
      <c r="L3796" s="19">
        <f t="shared" ref="L3796:L3799" si="4792">10^K3796</f>
        <v>0.49401018882930714</v>
      </c>
      <c r="M3796" s="19">
        <f t="shared" si="4778"/>
        <v>1.9760407553172286E-2</v>
      </c>
      <c r="N3796" s="19">
        <f t="shared" ref="N3796:N3799" si="4793">0.923*L3796</f>
        <v>0.45597140428945049</v>
      </c>
      <c r="O3796" s="19">
        <f t="shared" si="4780"/>
        <v>1.823885617157802E-2</v>
      </c>
      <c r="P3796" s="19">
        <f t="shared" si="4781"/>
        <v>3.7999263724750307E-2</v>
      </c>
      <c r="Q3796" s="19">
        <f t="shared" si="4782"/>
        <v>0.23712489063806741</v>
      </c>
      <c r="R3796" s="19">
        <f t="shared" si="4783"/>
        <v>0.1778288476728857</v>
      </c>
      <c r="S3796" s="19">
        <f t="shared" si="4784"/>
        <v>0.41495373831095311</v>
      </c>
      <c r="T3796" s="19">
        <f t="shared" si="4785"/>
        <v>1.6598149532438124E-2</v>
      </c>
      <c r="U3796" s="21">
        <f t="shared" si="4786"/>
        <v>0.94998159311875763</v>
      </c>
    </row>
    <row r="3797" spans="1:21" ht="16" hidden="1" thickBot="1" x14ac:dyDescent="0.25">
      <c r="A3797" s="14">
        <v>2019</v>
      </c>
      <c r="B3797" s="15" t="s">
        <v>69</v>
      </c>
      <c r="C3797" s="16" t="s">
        <v>22</v>
      </c>
      <c r="D3797" s="16" t="str">
        <f>A3797&amp;"_"&amp;B3797&amp;"_"&amp;C3797</f>
        <v>2019_2019 Sample Plot # 07_Avi</v>
      </c>
      <c r="E3797" s="17">
        <v>2.8</v>
      </c>
      <c r="F3797" s="17">
        <f t="shared" si="4789"/>
        <v>0.7</v>
      </c>
      <c r="G3797" s="18">
        <v>70</v>
      </c>
      <c r="H3797" s="19">
        <f t="shared" si="4614"/>
        <v>1.05</v>
      </c>
      <c r="I3797" s="20">
        <f t="shared" si="4790"/>
        <v>105</v>
      </c>
      <c r="J3797" s="20">
        <v>329.90999999999997</v>
      </c>
      <c r="K3797" s="19">
        <f t="shared" si="4791"/>
        <v>0.24534510000966753</v>
      </c>
      <c r="L3797" s="19">
        <f t="shared" si="4792"/>
        <v>1.7593210541239124</v>
      </c>
      <c r="M3797" s="19">
        <f t="shared" si="4778"/>
        <v>7.0372842164956498E-2</v>
      </c>
      <c r="N3797" s="19">
        <f t="shared" si="4793"/>
        <v>1.6238533329563711</v>
      </c>
      <c r="O3797" s="19">
        <f t="shared" si="4780"/>
        <v>6.495413331825485E-2</v>
      </c>
      <c r="P3797" s="19">
        <f t="shared" si="4781"/>
        <v>0.13532697548321135</v>
      </c>
      <c r="Q3797" s="19">
        <f t="shared" si="4782"/>
        <v>0.84447410597947792</v>
      </c>
      <c r="R3797" s="19">
        <f t="shared" si="4783"/>
        <v>0.63330279985298477</v>
      </c>
      <c r="S3797" s="19">
        <f t="shared" si="4784"/>
        <v>1.4777769058324628</v>
      </c>
      <c r="T3797" s="19">
        <f t="shared" si="4785"/>
        <v>5.9111076233298511E-2</v>
      </c>
      <c r="U3797" s="21">
        <f t="shared" si="4786"/>
        <v>3.3831743870802837</v>
      </c>
    </row>
    <row r="3798" spans="1:21" ht="16" hidden="1" thickBot="1" x14ac:dyDescent="0.25">
      <c r="A3798" s="14">
        <v>2019</v>
      </c>
      <c r="B3798" s="15" t="s">
        <v>69</v>
      </c>
      <c r="C3798" s="16" t="s">
        <v>22</v>
      </c>
      <c r="D3798" s="16" t="str">
        <f>A3798&amp;"_"&amp;B3798&amp;"_"&amp;C3798</f>
        <v>2019_2019 Sample Plot # 07_Avi</v>
      </c>
      <c r="E3798" s="17">
        <v>2.1</v>
      </c>
      <c r="F3798" s="17">
        <f t="shared" si="4789"/>
        <v>0.55000000000000004</v>
      </c>
      <c r="G3798" s="18">
        <v>55</v>
      </c>
      <c r="H3798" s="19">
        <f t="shared" si="4614"/>
        <v>0.67</v>
      </c>
      <c r="I3798" s="20">
        <f t="shared" si="4790"/>
        <v>67</v>
      </c>
      <c r="J3798" s="20">
        <v>210.51399999999998</v>
      </c>
      <c r="K3798" s="19">
        <f t="shared" si="4791"/>
        <v>-0.17219992222023134</v>
      </c>
      <c r="L3798" s="19">
        <f t="shared" si="4792"/>
        <v>0.6726669309020602</v>
      </c>
      <c r="M3798" s="19">
        <f t="shared" si="4778"/>
        <v>2.6906677236082407E-2</v>
      </c>
      <c r="N3798" s="19">
        <f t="shared" si="4793"/>
        <v>0.62087157722260156</v>
      </c>
      <c r="O3798" s="19">
        <f t="shared" si="4780"/>
        <v>2.483486308890406E-2</v>
      </c>
      <c r="P3798" s="19">
        <f t="shared" si="4781"/>
        <v>5.1741540324986471E-2</v>
      </c>
      <c r="Q3798" s="19">
        <f t="shared" si="4782"/>
        <v>0.32288012683298889</v>
      </c>
      <c r="R3798" s="19">
        <f t="shared" si="4783"/>
        <v>0.24213991511681462</v>
      </c>
      <c r="S3798" s="19">
        <f t="shared" si="4784"/>
        <v>0.56502004194980349</v>
      </c>
      <c r="T3798" s="19">
        <f t="shared" si="4785"/>
        <v>2.2600801677992138E-2</v>
      </c>
      <c r="U3798" s="21">
        <f t="shared" si="4786"/>
        <v>1.2935385081246618</v>
      </c>
    </row>
    <row r="3799" spans="1:21" ht="16" hidden="1" thickBot="1" x14ac:dyDescent="0.25">
      <c r="A3799" s="14">
        <v>2019</v>
      </c>
      <c r="B3799" s="15" t="s">
        <v>69</v>
      </c>
      <c r="C3799" s="16" t="s">
        <v>22</v>
      </c>
      <c r="D3799" s="16" t="str">
        <f>A3799&amp;"_"&amp;B3799&amp;"_"&amp;C3799</f>
        <v>2019_2019 Sample Plot # 07_Avi</v>
      </c>
      <c r="E3799" s="17">
        <v>1.8</v>
      </c>
      <c r="F3799" s="17">
        <f t="shared" si="4789"/>
        <v>0.34</v>
      </c>
      <c r="G3799" s="18">
        <v>34</v>
      </c>
      <c r="H3799" s="19">
        <f t="shared" si="4614"/>
        <v>0.22999999999999995</v>
      </c>
      <c r="I3799" s="20">
        <f t="shared" si="4790"/>
        <v>22.999999999999996</v>
      </c>
      <c r="J3799" s="20">
        <v>72.265999999999991</v>
      </c>
      <c r="K3799" s="19">
        <f t="shared" si="4791"/>
        <v>-1.1659024309223514</v>
      </c>
      <c r="L3799" s="19">
        <f t="shared" si="4792"/>
        <v>6.8249200632681126E-2</v>
      </c>
      <c r="M3799" s="19">
        <f t="shared" si="4778"/>
        <v>2.7299680253072452E-3</v>
      </c>
      <c r="N3799" s="19">
        <f t="shared" si="4793"/>
        <v>6.2994012183964679E-2</v>
      </c>
      <c r="O3799" s="19">
        <f t="shared" si="4780"/>
        <v>2.5197604873585869E-3</v>
      </c>
      <c r="P3799" s="19">
        <f t="shared" si="4781"/>
        <v>5.249728512665832E-3</v>
      </c>
      <c r="Q3799" s="19">
        <f t="shared" si="4782"/>
        <v>3.2759616303686942E-2</v>
      </c>
      <c r="R3799" s="19">
        <f t="shared" si="4783"/>
        <v>2.4567664751746227E-2</v>
      </c>
      <c r="S3799" s="19">
        <f t="shared" si="4784"/>
        <v>5.7327281055433166E-2</v>
      </c>
      <c r="T3799" s="19">
        <f t="shared" si="4785"/>
        <v>2.2930912422173266E-3</v>
      </c>
      <c r="U3799" s="21">
        <f t="shared" si="4786"/>
        <v>0.1312432128166458</v>
      </c>
    </row>
    <row r="3800" spans="1:21" ht="16" hidden="1" thickBot="1" x14ac:dyDescent="0.25">
      <c r="A3800" s="14"/>
      <c r="B3800" s="15"/>
      <c r="C3800" s="16"/>
      <c r="D3800" s="16"/>
      <c r="E3800" s="17"/>
      <c r="F3800" s="17"/>
      <c r="G3800" s="18"/>
      <c r="H3800" s="19"/>
      <c r="I3800" s="20"/>
      <c r="J3800" s="20"/>
      <c r="K3800" s="19"/>
      <c r="L3800" s="19"/>
      <c r="M3800" s="19"/>
      <c r="N3800" s="19"/>
      <c r="O3800" s="19"/>
      <c r="P3800" s="19"/>
      <c r="Q3800" s="19"/>
      <c r="R3800" s="19"/>
      <c r="S3800" s="19"/>
      <c r="T3800" s="19"/>
      <c r="U3800" s="21"/>
    </row>
    <row r="3801" spans="1:21" ht="16" hidden="1" thickBot="1" x14ac:dyDescent="0.25">
      <c r="A3801" s="14"/>
      <c r="B3801" s="15"/>
      <c r="C3801" s="16"/>
      <c r="D3801" s="16"/>
      <c r="E3801" s="17"/>
      <c r="F3801" s="17"/>
      <c r="G3801" s="18"/>
      <c r="H3801" s="19"/>
      <c r="I3801" s="20"/>
      <c r="J3801" s="20"/>
      <c r="K3801" s="19"/>
      <c r="L3801" s="19"/>
      <c r="M3801" s="19"/>
      <c r="N3801" s="19"/>
      <c r="O3801" s="19"/>
      <c r="P3801" s="19"/>
      <c r="Q3801" s="19"/>
      <c r="R3801" s="19"/>
      <c r="S3801" s="19"/>
      <c r="T3801" s="19"/>
      <c r="U3801" s="21"/>
    </row>
    <row r="3802" spans="1:21" ht="16" hidden="1" thickBot="1" x14ac:dyDescent="0.25">
      <c r="A3802" s="14">
        <v>2019</v>
      </c>
      <c r="B3802" s="15" t="s">
        <v>69</v>
      </c>
      <c r="C3802" s="16" t="s">
        <v>22</v>
      </c>
      <c r="D3802" s="16" t="str">
        <f>A3802&amp;"_"&amp;B3802&amp;"_"&amp;C3802</f>
        <v>2019_2019 Sample Plot # 07_Avi</v>
      </c>
      <c r="E3802" s="17">
        <v>3.1</v>
      </c>
      <c r="F3802" s="17">
        <f t="shared" si="4789"/>
        <v>0.7</v>
      </c>
      <c r="G3802" s="18">
        <v>70</v>
      </c>
      <c r="H3802" s="19">
        <f t="shared" si="4614"/>
        <v>1.35</v>
      </c>
      <c r="I3802" s="20">
        <f t="shared" si="4790"/>
        <v>135</v>
      </c>
      <c r="J3802" s="20">
        <v>424.16999999999996</v>
      </c>
      <c r="K3802" s="19">
        <f t="shared" ref="K3802:K3804" si="4794">2.14*(LOG(H3802,10))+0.2</f>
        <v>0.47891426457931313</v>
      </c>
      <c r="L3802" s="19">
        <f t="shared" ref="L3802:L3804" si="4795">10^K3802</f>
        <v>3.0124112760291726</v>
      </c>
      <c r="M3802" s="19">
        <f t="shared" si="4778"/>
        <v>0.12049645104116691</v>
      </c>
      <c r="N3802" s="19">
        <f t="shared" ref="N3802:N3804" si="4796">0.923*L3802</f>
        <v>2.7804556077749263</v>
      </c>
      <c r="O3802" s="19">
        <f t="shared" si="4780"/>
        <v>0.11121822431099704</v>
      </c>
      <c r="P3802" s="19">
        <f t="shared" si="4781"/>
        <v>0.23171467535216395</v>
      </c>
      <c r="Q3802" s="19">
        <f t="shared" si="4782"/>
        <v>1.4459574124940029</v>
      </c>
      <c r="R3802" s="19">
        <f t="shared" si="4783"/>
        <v>1.0843776870322213</v>
      </c>
      <c r="S3802" s="19">
        <f t="shared" si="4784"/>
        <v>2.5303350995262242</v>
      </c>
      <c r="T3802" s="19">
        <f t="shared" si="4785"/>
        <v>0.10121340398104897</v>
      </c>
      <c r="U3802" s="21">
        <f t="shared" si="4786"/>
        <v>5.7928668838040984</v>
      </c>
    </row>
    <row r="3803" spans="1:21" ht="16" hidden="1" thickBot="1" x14ac:dyDescent="0.25">
      <c r="A3803" s="14">
        <v>2019</v>
      </c>
      <c r="B3803" s="15" t="s">
        <v>69</v>
      </c>
      <c r="C3803" s="16" t="s">
        <v>22</v>
      </c>
      <c r="D3803" s="16" t="str">
        <f>A3803&amp;"_"&amp;B3803&amp;"_"&amp;C3803</f>
        <v>2019_2019 Sample Plot # 07_Avi</v>
      </c>
      <c r="E3803" s="17">
        <v>2.8</v>
      </c>
      <c r="F3803" s="17">
        <f t="shared" si="4789"/>
        <v>0.55000000000000004</v>
      </c>
      <c r="G3803" s="18">
        <v>55</v>
      </c>
      <c r="H3803" s="19">
        <f t="shared" ref="H3803:H3866" si="4797">I3803/100</f>
        <v>0.7</v>
      </c>
      <c r="I3803" s="20">
        <f t="shared" si="4790"/>
        <v>70</v>
      </c>
      <c r="J3803" s="20">
        <v>219.94</v>
      </c>
      <c r="K3803" s="19">
        <f t="shared" si="4794"/>
        <v>-0.13149019436949044</v>
      </c>
      <c r="L3803" s="19">
        <f t="shared" si="4795"/>
        <v>0.73877094299630919</v>
      </c>
      <c r="M3803" s="19">
        <f t="shared" si="4778"/>
        <v>2.9550837719852369E-2</v>
      </c>
      <c r="N3803" s="19">
        <f t="shared" si="4796"/>
        <v>0.68188558038559344</v>
      </c>
      <c r="O3803" s="19">
        <f t="shared" si="4780"/>
        <v>2.7275423215423734E-2</v>
      </c>
      <c r="P3803" s="19">
        <f t="shared" si="4781"/>
        <v>5.6826260935276103E-2</v>
      </c>
      <c r="Q3803" s="19">
        <f t="shared" si="4782"/>
        <v>0.35461005263822842</v>
      </c>
      <c r="R3803" s="19">
        <f t="shared" si="4783"/>
        <v>0.26593537635038145</v>
      </c>
      <c r="S3803" s="19">
        <f t="shared" si="4784"/>
        <v>0.62054542898860987</v>
      </c>
      <c r="T3803" s="19">
        <f t="shared" si="4785"/>
        <v>2.4821817159544395E-2</v>
      </c>
      <c r="U3803" s="21">
        <f t="shared" si="4786"/>
        <v>1.4206565233819026</v>
      </c>
    </row>
    <row r="3804" spans="1:21" ht="16" hidden="1" thickBot="1" x14ac:dyDescent="0.25">
      <c r="A3804" s="14">
        <v>2019</v>
      </c>
      <c r="B3804" s="15" t="s">
        <v>69</v>
      </c>
      <c r="C3804" s="16" t="s">
        <v>22</v>
      </c>
      <c r="D3804" s="16" t="str">
        <f>A3804&amp;"_"&amp;B3804&amp;"_"&amp;C3804</f>
        <v>2019_2019 Sample Plot # 07_Avi</v>
      </c>
      <c r="E3804" s="17">
        <v>2.9</v>
      </c>
      <c r="F3804" s="17">
        <f t="shared" si="4789"/>
        <v>0.6</v>
      </c>
      <c r="G3804" s="18">
        <v>60</v>
      </c>
      <c r="H3804" s="19">
        <f t="shared" si="4797"/>
        <v>1.1000000000000001</v>
      </c>
      <c r="I3804" s="20">
        <f t="shared" si="4790"/>
        <v>110</v>
      </c>
      <c r="J3804" s="20">
        <v>345.62</v>
      </c>
      <c r="K3804" s="19">
        <f t="shared" si="4794"/>
        <v>0.28858034623860168</v>
      </c>
      <c r="L3804" s="19">
        <f t="shared" si="4795"/>
        <v>1.9434812104687251</v>
      </c>
      <c r="M3804" s="19">
        <f t="shared" si="4778"/>
        <v>7.7739248418749005E-2</v>
      </c>
      <c r="N3804" s="19">
        <f t="shared" si="4796"/>
        <v>1.7938331572626334</v>
      </c>
      <c r="O3804" s="19">
        <f t="shared" si="4780"/>
        <v>7.1753326290505334E-2</v>
      </c>
      <c r="P3804" s="19">
        <f t="shared" si="4781"/>
        <v>0.14949257470925434</v>
      </c>
      <c r="Q3804" s="19">
        <f t="shared" si="4782"/>
        <v>0.932870981024988</v>
      </c>
      <c r="R3804" s="19">
        <f t="shared" si="4783"/>
        <v>0.69959493133242701</v>
      </c>
      <c r="S3804" s="19">
        <f t="shared" si="4784"/>
        <v>1.632465912357415</v>
      </c>
      <c r="T3804" s="19">
        <f t="shared" si="4785"/>
        <v>6.5298636494296597E-2</v>
      </c>
      <c r="U3804" s="21">
        <f t="shared" si="4786"/>
        <v>3.7373143677313587</v>
      </c>
    </row>
    <row r="3805" spans="1:21" ht="16" hidden="1" thickBot="1" x14ac:dyDescent="0.25">
      <c r="A3805" s="14"/>
      <c r="B3805" s="15"/>
      <c r="C3805" s="16"/>
      <c r="D3805" s="16"/>
      <c r="E3805" s="17"/>
      <c r="F3805" s="17"/>
      <c r="G3805" s="18"/>
      <c r="H3805" s="19"/>
      <c r="I3805" s="20"/>
      <c r="J3805" s="20"/>
      <c r="K3805" s="19"/>
      <c r="L3805" s="19"/>
      <c r="M3805" s="19"/>
      <c r="N3805" s="19"/>
      <c r="O3805" s="19"/>
      <c r="P3805" s="19"/>
      <c r="Q3805" s="19"/>
      <c r="R3805" s="19"/>
      <c r="S3805" s="19"/>
      <c r="T3805" s="19"/>
      <c r="U3805" s="21"/>
    </row>
    <row r="3806" spans="1:21" ht="16" hidden="1" thickBot="1" x14ac:dyDescent="0.25">
      <c r="A3806" s="14"/>
      <c r="B3806" s="15"/>
      <c r="C3806" s="16"/>
      <c r="D3806" s="16"/>
      <c r="E3806" s="17"/>
      <c r="F3806" s="17"/>
      <c r="G3806" s="18"/>
      <c r="H3806" s="19"/>
      <c r="I3806" s="20"/>
      <c r="J3806" s="20"/>
      <c r="K3806" s="19"/>
      <c r="L3806" s="19"/>
      <c r="M3806" s="19"/>
      <c r="N3806" s="19"/>
      <c r="O3806" s="19"/>
      <c r="P3806" s="19"/>
      <c r="Q3806" s="19"/>
      <c r="R3806" s="19"/>
      <c r="S3806" s="19"/>
      <c r="T3806" s="19"/>
      <c r="U3806" s="21"/>
    </row>
    <row r="3807" spans="1:21" ht="16" hidden="1" thickBot="1" x14ac:dyDescent="0.25">
      <c r="A3807" s="14">
        <v>2019</v>
      </c>
      <c r="B3807" s="15" t="s">
        <v>69</v>
      </c>
      <c r="C3807" s="16" t="s">
        <v>22</v>
      </c>
      <c r="D3807" s="16" t="str">
        <f>A3807&amp;"_"&amp;B3807&amp;"_"&amp;C3807</f>
        <v>2019_2019 Sample Plot # 07_Avi</v>
      </c>
      <c r="E3807" s="17">
        <v>2.1</v>
      </c>
      <c r="F3807" s="17">
        <f t="shared" si="4789"/>
        <v>0.57999999999999996</v>
      </c>
      <c r="G3807" s="18">
        <v>58</v>
      </c>
      <c r="H3807" s="19">
        <f t="shared" si="4797"/>
        <v>0.65</v>
      </c>
      <c r="I3807" s="20">
        <f t="shared" si="4790"/>
        <v>65</v>
      </c>
      <c r="J3807" s="20">
        <v>204.23</v>
      </c>
      <c r="K3807" s="19">
        <f>2.14*(LOG(H3807,10))+0.2</f>
        <v>-0.20036541678428904</v>
      </c>
      <c r="L3807" s="19">
        <f t="shared" ref="L3807" si="4798">10^K3807</f>
        <v>0.63042667820956555</v>
      </c>
      <c r="M3807" s="19">
        <f t="shared" si="4778"/>
        <v>2.5217067128382623E-2</v>
      </c>
      <c r="N3807" s="19">
        <f t="shared" ref="N3807" si="4799">0.923*L3807</f>
        <v>0.58188382398742899</v>
      </c>
      <c r="O3807" s="19">
        <f t="shared" si="4780"/>
        <v>2.3275352959497158E-2</v>
      </c>
      <c r="P3807" s="19">
        <f t="shared" si="4781"/>
        <v>4.8492420087879781E-2</v>
      </c>
      <c r="Q3807" s="19">
        <f t="shared" si="4782"/>
        <v>0.30260480554059144</v>
      </c>
      <c r="R3807" s="19">
        <f t="shared" si="4783"/>
        <v>0.22693469135509731</v>
      </c>
      <c r="S3807" s="19">
        <f t="shared" si="4784"/>
        <v>0.5295394968956888</v>
      </c>
      <c r="T3807" s="19">
        <f t="shared" si="4785"/>
        <v>2.1181579875827552E-2</v>
      </c>
      <c r="U3807" s="21">
        <f t="shared" si="4786"/>
        <v>1.2123105021969947</v>
      </c>
    </row>
    <row r="3808" spans="1:21" ht="16" hidden="1" thickBot="1" x14ac:dyDescent="0.25">
      <c r="A3808" s="14"/>
      <c r="B3808" s="15"/>
      <c r="C3808" s="16"/>
      <c r="D3808" s="16"/>
      <c r="E3808" s="17"/>
      <c r="F3808" s="17"/>
      <c r="G3808" s="18"/>
      <c r="H3808" s="19"/>
      <c r="I3808" s="20"/>
      <c r="J3808" s="20"/>
      <c r="K3808" s="19"/>
      <c r="L3808" s="19"/>
      <c r="M3808" s="19"/>
      <c r="N3808" s="19"/>
      <c r="O3808" s="19"/>
      <c r="P3808" s="19"/>
      <c r="Q3808" s="19"/>
      <c r="R3808" s="19"/>
      <c r="S3808" s="19"/>
      <c r="T3808" s="19"/>
      <c r="U3808" s="21"/>
    </row>
    <row r="3809" spans="1:21" ht="16" hidden="1" thickBot="1" x14ac:dyDescent="0.25">
      <c r="A3809" s="14"/>
      <c r="B3809" s="15"/>
      <c r="C3809" s="16"/>
      <c r="D3809" s="16"/>
      <c r="E3809" s="17"/>
      <c r="F3809" s="17"/>
      <c r="G3809" s="18"/>
      <c r="H3809" s="19"/>
      <c r="I3809" s="20"/>
      <c r="J3809" s="20"/>
      <c r="K3809" s="19"/>
      <c r="L3809" s="19"/>
      <c r="M3809" s="19"/>
      <c r="N3809" s="19"/>
      <c r="O3809" s="19"/>
      <c r="P3809" s="19"/>
      <c r="Q3809" s="19"/>
      <c r="R3809" s="19"/>
      <c r="S3809" s="19"/>
      <c r="T3809" s="19"/>
      <c r="U3809" s="21"/>
    </row>
    <row r="3810" spans="1:21" ht="16" hidden="1" thickBot="1" x14ac:dyDescent="0.25">
      <c r="A3810" s="14"/>
      <c r="B3810" s="15"/>
      <c r="C3810" s="16"/>
      <c r="D3810" s="16"/>
      <c r="E3810" s="17"/>
      <c r="F3810" s="17"/>
      <c r="G3810" s="18"/>
      <c r="H3810" s="19"/>
      <c r="I3810" s="20"/>
      <c r="J3810" s="20"/>
      <c r="K3810" s="19"/>
      <c r="L3810" s="19"/>
      <c r="M3810" s="19"/>
      <c r="N3810" s="19"/>
      <c r="O3810" s="19"/>
      <c r="P3810" s="19"/>
      <c r="Q3810" s="19"/>
      <c r="R3810" s="19"/>
      <c r="S3810" s="19"/>
      <c r="T3810" s="19"/>
      <c r="U3810" s="21"/>
    </row>
    <row r="3811" spans="1:21" ht="16" hidden="1" thickBot="1" x14ac:dyDescent="0.25">
      <c r="A3811" s="14"/>
      <c r="B3811" s="15"/>
      <c r="C3811" s="16"/>
      <c r="D3811" s="16"/>
      <c r="E3811" s="17"/>
      <c r="F3811" s="17"/>
      <c r="G3811" s="18"/>
      <c r="H3811" s="19"/>
      <c r="I3811" s="20"/>
      <c r="J3811" s="20"/>
      <c r="K3811" s="19"/>
      <c r="L3811" s="19"/>
      <c r="M3811" s="19"/>
      <c r="N3811" s="19"/>
      <c r="O3811" s="19"/>
      <c r="P3811" s="19"/>
      <c r="Q3811" s="19"/>
      <c r="R3811" s="19"/>
      <c r="S3811" s="19"/>
      <c r="T3811" s="19"/>
      <c r="U3811" s="21"/>
    </row>
    <row r="3812" spans="1:21" ht="16" hidden="1" thickBot="1" x14ac:dyDescent="0.25">
      <c r="A3812" s="14"/>
      <c r="B3812" s="15"/>
      <c r="C3812" s="16"/>
      <c r="D3812" s="16"/>
      <c r="E3812" s="17"/>
      <c r="F3812" s="17"/>
      <c r="G3812" s="18"/>
      <c r="H3812" s="19"/>
      <c r="I3812" s="20"/>
      <c r="J3812" s="20"/>
      <c r="K3812" s="19"/>
      <c r="L3812" s="19"/>
      <c r="M3812" s="19"/>
      <c r="N3812" s="19"/>
      <c r="O3812" s="19"/>
      <c r="P3812" s="19"/>
      <c r="Q3812" s="19"/>
      <c r="R3812" s="19"/>
      <c r="S3812" s="19"/>
      <c r="T3812" s="19"/>
      <c r="U3812" s="21"/>
    </row>
    <row r="3813" spans="1:21" ht="16" hidden="1" thickBot="1" x14ac:dyDescent="0.25">
      <c r="A3813" s="14"/>
      <c r="B3813" s="15"/>
      <c r="C3813" s="16"/>
      <c r="D3813" s="16"/>
      <c r="E3813" s="17"/>
      <c r="F3813" s="17"/>
      <c r="G3813" s="18"/>
      <c r="H3813" s="19"/>
      <c r="I3813" s="20"/>
      <c r="J3813" s="20"/>
      <c r="K3813" s="19"/>
      <c r="L3813" s="19"/>
      <c r="M3813" s="19"/>
      <c r="N3813" s="19"/>
      <c r="O3813" s="19"/>
      <c r="P3813" s="19"/>
      <c r="Q3813" s="19"/>
      <c r="R3813" s="19"/>
      <c r="S3813" s="19"/>
      <c r="T3813" s="19"/>
      <c r="U3813" s="21"/>
    </row>
    <row r="3814" spans="1:21" ht="16" hidden="1" thickBot="1" x14ac:dyDescent="0.25">
      <c r="A3814" s="14"/>
      <c r="B3814" s="15"/>
      <c r="C3814" s="16"/>
      <c r="D3814" s="16"/>
      <c r="E3814" s="17"/>
      <c r="F3814" s="17"/>
      <c r="G3814" s="18"/>
      <c r="H3814" s="19"/>
      <c r="I3814" s="20"/>
      <c r="J3814" s="20"/>
      <c r="K3814" s="19"/>
      <c r="L3814" s="19"/>
      <c r="M3814" s="19"/>
      <c r="N3814" s="19"/>
      <c r="O3814" s="19"/>
      <c r="P3814" s="19"/>
      <c r="Q3814" s="19"/>
      <c r="R3814" s="19"/>
      <c r="S3814" s="19"/>
      <c r="T3814" s="19"/>
      <c r="U3814" s="21"/>
    </row>
    <row r="3815" spans="1:21" ht="16" hidden="1" thickBot="1" x14ac:dyDescent="0.25">
      <c r="A3815" s="14"/>
      <c r="B3815" s="15"/>
      <c r="C3815" s="16"/>
      <c r="D3815" s="16"/>
      <c r="E3815" s="17"/>
      <c r="F3815" s="17"/>
      <c r="G3815" s="18"/>
      <c r="H3815" s="19"/>
      <c r="I3815" s="20"/>
      <c r="J3815" s="20"/>
      <c r="K3815" s="19"/>
      <c r="L3815" s="19"/>
      <c r="M3815" s="19"/>
      <c r="N3815" s="19"/>
      <c r="O3815" s="19"/>
      <c r="P3815" s="19"/>
      <c r="Q3815" s="19"/>
      <c r="R3815" s="19"/>
      <c r="S3815" s="19"/>
      <c r="T3815" s="19"/>
      <c r="U3815" s="21"/>
    </row>
    <row r="3816" spans="1:21" ht="16" hidden="1" thickBot="1" x14ac:dyDescent="0.25">
      <c r="A3816" s="14"/>
      <c r="B3816" s="15"/>
      <c r="C3816" s="16"/>
      <c r="D3816" s="16"/>
      <c r="E3816" s="17"/>
      <c r="F3816" s="17"/>
      <c r="G3816" s="18"/>
      <c r="H3816" s="19"/>
      <c r="I3816" s="20"/>
      <c r="J3816" s="20"/>
      <c r="K3816" s="19"/>
      <c r="L3816" s="19"/>
      <c r="M3816" s="19"/>
      <c r="N3816" s="19"/>
      <c r="O3816" s="19"/>
      <c r="P3816" s="19"/>
      <c r="Q3816" s="19"/>
      <c r="R3816" s="19"/>
      <c r="S3816" s="19"/>
      <c r="T3816" s="19"/>
      <c r="U3816" s="21"/>
    </row>
    <row r="3817" spans="1:21" ht="16" hidden="1" thickBot="1" x14ac:dyDescent="0.25">
      <c r="A3817" s="14"/>
      <c r="B3817" s="15"/>
      <c r="C3817" s="16"/>
      <c r="D3817" s="16"/>
      <c r="E3817" s="17"/>
      <c r="F3817" s="17"/>
      <c r="G3817" s="18"/>
      <c r="H3817" s="19"/>
      <c r="I3817" s="20"/>
      <c r="J3817" s="20"/>
      <c r="K3817" s="19"/>
      <c r="L3817" s="19"/>
      <c r="M3817" s="19"/>
      <c r="N3817" s="19"/>
      <c r="O3817" s="19"/>
      <c r="P3817" s="19"/>
      <c r="Q3817" s="19"/>
      <c r="R3817" s="19"/>
      <c r="S3817" s="19"/>
      <c r="T3817" s="19"/>
      <c r="U3817" s="21"/>
    </row>
    <row r="3818" spans="1:21" ht="16" hidden="1" thickBot="1" x14ac:dyDescent="0.25">
      <c r="A3818" s="14"/>
      <c r="B3818" s="15"/>
      <c r="C3818" s="16"/>
      <c r="D3818" s="16"/>
      <c r="E3818" s="17"/>
      <c r="F3818" s="17"/>
      <c r="G3818" s="18"/>
      <c r="H3818" s="19"/>
      <c r="I3818" s="20"/>
      <c r="J3818" s="20"/>
      <c r="K3818" s="19"/>
      <c r="L3818" s="19"/>
      <c r="M3818" s="19"/>
      <c r="N3818" s="19"/>
      <c r="O3818" s="19"/>
      <c r="P3818" s="19"/>
      <c r="Q3818" s="19"/>
      <c r="R3818" s="19"/>
      <c r="S3818" s="19"/>
      <c r="T3818" s="19"/>
      <c r="U3818" s="21"/>
    </row>
    <row r="3819" spans="1:21" ht="16" hidden="1" thickBot="1" x14ac:dyDescent="0.25">
      <c r="A3819" s="14"/>
      <c r="B3819" s="15"/>
      <c r="C3819" s="16"/>
      <c r="D3819" s="16"/>
      <c r="E3819" s="17"/>
      <c r="F3819" s="17"/>
      <c r="G3819" s="18"/>
      <c r="H3819" s="19"/>
      <c r="I3819" s="20"/>
      <c r="J3819" s="20"/>
      <c r="K3819" s="19"/>
      <c r="L3819" s="19"/>
      <c r="M3819" s="19"/>
      <c r="N3819" s="19"/>
      <c r="O3819" s="19"/>
      <c r="P3819" s="19"/>
      <c r="Q3819" s="19"/>
      <c r="R3819" s="19"/>
      <c r="S3819" s="19"/>
      <c r="T3819" s="19"/>
      <c r="U3819" s="21"/>
    </row>
    <row r="3820" spans="1:21" ht="16" hidden="1" thickBot="1" x14ac:dyDescent="0.25">
      <c r="A3820" s="14"/>
      <c r="B3820" s="15"/>
      <c r="C3820" s="16"/>
      <c r="D3820" s="16"/>
      <c r="E3820" s="17"/>
      <c r="F3820" s="17"/>
      <c r="G3820" s="18"/>
      <c r="H3820" s="19"/>
      <c r="I3820" s="20"/>
      <c r="J3820" s="20"/>
      <c r="K3820" s="19"/>
      <c r="L3820" s="19"/>
      <c r="M3820" s="19"/>
      <c r="N3820" s="19"/>
      <c r="O3820" s="19"/>
      <c r="P3820" s="19"/>
      <c r="Q3820" s="19"/>
      <c r="R3820" s="19"/>
      <c r="S3820" s="19"/>
      <c r="T3820" s="19"/>
      <c r="U3820" s="21"/>
    </row>
    <row r="3821" spans="1:21" ht="16" hidden="1" thickBot="1" x14ac:dyDescent="0.25">
      <c r="A3821" s="14"/>
      <c r="B3821" s="15"/>
      <c r="C3821" s="16"/>
      <c r="D3821" s="16"/>
      <c r="E3821" s="17"/>
      <c r="F3821" s="17"/>
      <c r="G3821" s="18"/>
      <c r="H3821" s="19"/>
      <c r="I3821" s="20"/>
      <c r="J3821" s="20"/>
      <c r="K3821" s="19"/>
      <c r="L3821" s="19"/>
      <c r="M3821" s="19"/>
      <c r="N3821" s="19"/>
      <c r="O3821" s="19"/>
      <c r="P3821" s="19"/>
      <c r="Q3821" s="19"/>
      <c r="R3821" s="19"/>
      <c r="S3821" s="19"/>
      <c r="T3821" s="19"/>
      <c r="U3821" s="21"/>
    </row>
    <row r="3822" spans="1:21" ht="16" hidden="1" thickBot="1" x14ac:dyDescent="0.25">
      <c r="A3822" s="14">
        <v>2019</v>
      </c>
      <c r="B3822" s="15" t="s">
        <v>69</v>
      </c>
      <c r="C3822" s="16" t="s">
        <v>22</v>
      </c>
      <c r="D3822" s="16" t="str">
        <f>A3822&amp;"_"&amp;B3822&amp;"_"&amp;C3822</f>
        <v>2019_2019 Sample Plot # 07_Avi</v>
      </c>
      <c r="E3822" s="17">
        <v>2.4</v>
      </c>
      <c r="F3822" s="17">
        <f t="shared" si="4789"/>
        <v>0.83</v>
      </c>
      <c r="G3822" s="18">
        <v>83</v>
      </c>
      <c r="H3822" s="19">
        <f t="shared" si="4797"/>
        <v>0.9</v>
      </c>
      <c r="I3822" s="20">
        <f t="shared" si="4790"/>
        <v>90</v>
      </c>
      <c r="J3822" s="20">
        <v>282.77999999999997</v>
      </c>
      <c r="K3822" s="19">
        <f>2.14*(LOG(H3822,10))+0.2</f>
        <v>0.10207897020015526</v>
      </c>
      <c r="L3822" s="19">
        <f t="shared" ref="L3822" si="4800">10^K3822</f>
        <v>1.2649663424809117</v>
      </c>
      <c r="M3822" s="19">
        <f t="shared" si="4778"/>
        <v>5.0598653699236468E-2</v>
      </c>
      <c r="N3822" s="19">
        <f t="shared" ref="N3822" si="4801">0.923*L3822</f>
        <v>1.1675639341098816</v>
      </c>
      <c r="O3822" s="19">
        <f t="shared" si="4780"/>
        <v>4.6702557364395263E-2</v>
      </c>
      <c r="P3822" s="19">
        <f t="shared" si="4781"/>
        <v>9.7301211063631737E-2</v>
      </c>
      <c r="Q3822" s="19">
        <f t="shared" si="4782"/>
        <v>0.60718384439083761</v>
      </c>
      <c r="R3822" s="19">
        <f t="shared" si="4783"/>
        <v>0.45534993430285381</v>
      </c>
      <c r="S3822" s="19">
        <f t="shared" si="4784"/>
        <v>1.0625337786936915</v>
      </c>
      <c r="T3822" s="19">
        <f t="shared" si="4785"/>
        <v>4.2501351147747654E-2</v>
      </c>
      <c r="U3822" s="21">
        <f t="shared" si="4786"/>
        <v>2.4325302765907932</v>
      </c>
    </row>
    <row r="3823" spans="1:21" ht="16" hidden="1" thickBot="1" x14ac:dyDescent="0.25">
      <c r="A3823" s="14"/>
      <c r="B3823" s="15"/>
      <c r="C3823" s="16"/>
      <c r="D3823" s="16"/>
      <c r="E3823" s="17"/>
      <c r="F3823" s="17"/>
      <c r="G3823" s="18"/>
      <c r="H3823" s="19"/>
      <c r="I3823" s="20"/>
      <c r="J3823" s="20"/>
      <c r="K3823" s="19"/>
      <c r="L3823" s="19"/>
      <c r="M3823" s="19"/>
      <c r="N3823" s="19"/>
      <c r="O3823" s="19"/>
      <c r="P3823" s="19"/>
      <c r="Q3823" s="19"/>
      <c r="R3823" s="19"/>
      <c r="S3823" s="19"/>
      <c r="T3823" s="19"/>
      <c r="U3823" s="21"/>
    </row>
    <row r="3824" spans="1:21" ht="16" hidden="1" thickBot="1" x14ac:dyDescent="0.25">
      <c r="A3824" s="14"/>
      <c r="B3824" s="15"/>
      <c r="C3824" s="16"/>
      <c r="D3824" s="16"/>
      <c r="E3824" s="17"/>
      <c r="F3824" s="17"/>
      <c r="G3824" s="18"/>
      <c r="H3824" s="19"/>
      <c r="I3824" s="20"/>
      <c r="J3824" s="20"/>
      <c r="K3824" s="19"/>
      <c r="L3824" s="19"/>
      <c r="M3824" s="19"/>
      <c r="N3824" s="19"/>
      <c r="O3824" s="19"/>
      <c r="P3824" s="19"/>
      <c r="Q3824" s="19"/>
      <c r="R3824" s="19"/>
      <c r="S3824" s="19"/>
      <c r="T3824" s="19"/>
      <c r="U3824" s="21"/>
    </row>
    <row r="3825" spans="1:21" ht="16" hidden="1" thickBot="1" x14ac:dyDescent="0.25">
      <c r="A3825" s="14"/>
      <c r="B3825" s="15"/>
      <c r="C3825" s="16"/>
      <c r="D3825" s="16"/>
      <c r="E3825" s="17"/>
      <c r="F3825" s="17"/>
      <c r="G3825" s="18"/>
      <c r="H3825" s="19"/>
      <c r="I3825" s="20"/>
      <c r="J3825" s="20"/>
      <c r="K3825" s="19"/>
      <c r="L3825" s="19"/>
      <c r="M3825" s="19"/>
      <c r="N3825" s="19"/>
      <c r="O3825" s="19"/>
      <c r="P3825" s="19"/>
      <c r="Q3825" s="19"/>
      <c r="R3825" s="19"/>
      <c r="S3825" s="19"/>
      <c r="T3825" s="19"/>
      <c r="U3825" s="21"/>
    </row>
    <row r="3826" spans="1:21" ht="16" hidden="1" thickBot="1" x14ac:dyDescent="0.25">
      <c r="A3826" s="14"/>
      <c r="B3826" s="15"/>
      <c r="C3826" s="16"/>
      <c r="D3826" s="16"/>
      <c r="E3826" s="17"/>
      <c r="F3826" s="17"/>
      <c r="G3826" s="18"/>
      <c r="H3826" s="19"/>
      <c r="I3826" s="20"/>
      <c r="J3826" s="20"/>
      <c r="K3826" s="19"/>
      <c r="L3826" s="19"/>
      <c r="M3826" s="19"/>
      <c r="N3826" s="19"/>
      <c r="O3826" s="19"/>
      <c r="P3826" s="19"/>
      <c r="Q3826" s="19"/>
      <c r="R3826" s="19"/>
      <c r="S3826" s="19"/>
      <c r="T3826" s="19"/>
      <c r="U3826" s="21"/>
    </row>
    <row r="3827" spans="1:21" ht="16" hidden="1" thickBot="1" x14ac:dyDescent="0.25">
      <c r="A3827" s="14"/>
      <c r="B3827" s="15"/>
      <c r="C3827" s="16"/>
      <c r="D3827" s="16"/>
      <c r="E3827" s="17"/>
      <c r="F3827" s="17"/>
      <c r="G3827" s="18"/>
      <c r="H3827" s="19"/>
      <c r="I3827" s="20"/>
      <c r="J3827" s="20"/>
      <c r="K3827" s="19"/>
      <c r="L3827" s="19"/>
      <c r="M3827" s="19"/>
      <c r="N3827" s="19"/>
      <c r="O3827" s="19"/>
      <c r="P3827" s="19"/>
      <c r="Q3827" s="19"/>
      <c r="R3827" s="19"/>
      <c r="S3827" s="19"/>
      <c r="T3827" s="19"/>
      <c r="U3827" s="21"/>
    </row>
    <row r="3828" spans="1:21" ht="16" hidden="1" thickBot="1" x14ac:dyDescent="0.25">
      <c r="A3828" s="14"/>
      <c r="B3828" s="15"/>
      <c r="C3828" s="16"/>
      <c r="D3828" s="16"/>
      <c r="E3828" s="17"/>
      <c r="F3828" s="17"/>
      <c r="G3828" s="18"/>
      <c r="H3828" s="19"/>
      <c r="I3828" s="20"/>
      <c r="J3828" s="20"/>
      <c r="K3828" s="19"/>
      <c r="L3828" s="19"/>
      <c r="M3828" s="19"/>
      <c r="N3828" s="19"/>
      <c r="O3828" s="19"/>
      <c r="P3828" s="19"/>
      <c r="Q3828" s="19"/>
      <c r="R3828" s="19"/>
      <c r="S3828" s="19"/>
      <c r="T3828" s="19"/>
      <c r="U3828" s="21"/>
    </row>
    <row r="3829" spans="1:21" ht="16" hidden="1" thickBot="1" x14ac:dyDescent="0.25">
      <c r="A3829" s="14"/>
      <c r="B3829" s="15"/>
      <c r="C3829" s="16"/>
      <c r="D3829" s="16"/>
      <c r="E3829" s="17"/>
      <c r="F3829" s="17"/>
      <c r="G3829" s="18"/>
      <c r="H3829" s="19"/>
      <c r="I3829" s="20"/>
      <c r="J3829" s="20"/>
      <c r="K3829" s="19"/>
      <c r="L3829" s="19"/>
      <c r="M3829" s="19"/>
      <c r="N3829" s="19"/>
      <c r="O3829" s="19"/>
      <c r="P3829" s="19"/>
      <c r="Q3829" s="19"/>
      <c r="R3829" s="19"/>
      <c r="S3829" s="19"/>
      <c r="T3829" s="19"/>
      <c r="U3829" s="21"/>
    </row>
    <row r="3830" spans="1:21" ht="16" hidden="1" thickBot="1" x14ac:dyDescent="0.25">
      <c r="A3830" s="14"/>
      <c r="B3830" s="15"/>
      <c r="C3830" s="16"/>
      <c r="D3830" s="16"/>
      <c r="E3830" s="17"/>
      <c r="F3830" s="17"/>
      <c r="G3830" s="18"/>
      <c r="H3830" s="19"/>
      <c r="I3830" s="20"/>
      <c r="J3830" s="20"/>
      <c r="K3830" s="19"/>
      <c r="L3830" s="19"/>
      <c r="M3830" s="19"/>
      <c r="N3830" s="19"/>
      <c r="O3830" s="19"/>
      <c r="P3830" s="19"/>
      <c r="Q3830" s="19"/>
      <c r="R3830" s="19"/>
      <c r="S3830" s="19"/>
      <c r="T3830" s="19"/>
      <c r="U3830" s="21"/>
    </row>
    <row r="3831" spans="1:21" ht="16" hidden="1" thickBot="1" x14ac:dyDescent="0.25">
      <c r="A3831" s="14">
        <v>2019</v>
      </c>
      <c r="B3831" s="15" t="s">
        <v>69</v>
      </c>
      <c r="C3831" s="16" t="s">
        <v>22</v>
      </c>
      <c r="D3831" s="16" t="str">
        <f>A3831&amp;"_"&amp;B3831&amp;"_"&amp;C3831</f>
        <v>2019_2019 Sample Plot # 07_Avi</v>
      </c>
      <c r="E3831" s="17">
        <v>2.8</v>
      </c>
      <c r="F3831" s="17">
        <f t="shared" si="4789"/>
        <v>0.45</v>
      </c>
      <c r="G3831" s="18">
        <v>45</v>
      </c>
      <c r="H3831" s="19">
        <f t="shared" si="4797"/>
        <v>1.1000000000000001</v>
      </c>
      <c r="I3831" s="20">
        <f t="shared" si="4790"/>
        <v>110</v>
      </c>
      <c r="J3831" s="20">
        <v>345.62</v>
      </c>
      <c r="K3831" s="19">
        <f>2.14*(LOG(H3831,10))+0.2</f>
        <v>0.28858034623860168</v>
      </c>
      <c r="L3831" s="19">
        <f t="shared" ref="L3831" si="4802">10^K3831</f>
        <v>1.9434812104687251</v>
      </c>
      <c r="M3831" s="19">
        <f t="shared" si="4778"/>
        <v>7.7739248418749005E-2</v>
      </c>
      <c r="N3831" s="19">
        <f t="shared" ref="N3831" si="4803">0.923*L3831</f>
        <v>1.7938331572626334</v>
      </c>
      <c r="O3831" s="19">
        <f t="shared" si="4780"/>
        <v>7.1753326290505334E-2</v>
      </c>
      <c r="P3831" s="19">
        <f t="shared" si="4781"/>
        <v>0.14949257470925434</v>
      </c>
      <c r="Q3831" s="19">
        <f t="shared" si="4782"/>
        <v>0.932870981024988</v>
      </c>
      <c r="R3831" s="19">
        <f t="shared" si="4783"/>
        <v>0.69959493133242701</v>
      </c>
      <c r="S3831" s="19">
        <f t="shared" si="4784"/>
        <v>1.632465912357415</v>
      </c>
      <c r="T3831" s="19">
        <f t="shared" si="4785"/>
        <v>6.5298636494296597E-2</v>
      </c>
      <c r="U3831" s="21">
        <f t="shared" si="4786"/>
        <v>3.7373143677313587</v>
      </c>
    </row>
    <row r="3832" spans="1:21" ht="16" hidden="1" thickBot="1" x14ac:dyDescent="0.25">
      <c r="A3832" s="14"/>
      <c r="B3832" s="15"/>
      <c r="C3832" s="16"/>
      <c r="D3832" s="16"/>
      <c r="E3832" s="17"/>
      <c r="F3832" s="17"/>
      <c r="G3832" s="18"/>
      <c r="H3832" s="19"/>
      <c r="I3832" s="20"/>
      <c r="J3832" s="20"/>
      <c r="K3832" s="19"/>
      <c r="L3832" s="19"/>
      <c r="M3832" s="19"/>
      <c r="N3832" s="19"/>
      <c r="O3832" s="19"/>
      <c r="P3832" s="19"/>
      <c r="Q3832" s="19"/>
      <c r="R3832" s="19"/>
      <c r="S3832" s="19"/>
      <c r="T3832" s="19"/>
      <c r="U3832" s="21"/>
    </row>
    <row r="3833" spans="1:21" ht="16" hidden="1" thickBot="1" x14ac:dyDescent="0.25">
      <c r="A3833" s="14"/>
      <c r="B3833" s="15"/>
      <c r="C3833" s="16"/>
      <c r="D3833" s="16"/>
      <c r="E3833" s="17"/>
      <c r="F3833" s="17"/>
      <c r="G3833" s="18"/>
      <c r="H3833" s="19"/>
      <c r="I3833" s="20"/>
      <c r="J3833" s="20"/>
      <c r="K3833" s="19"/>
      <c r="L3833" s="19"/>
      <c r="M3833" s="19"/>
      <c r="N3833" s="19"/>
      <c r="O3833" s="19"/>
      <c r="P3833" s="19"/>
      <c r="Q3833" s="19"/>
      <c r="R3833" s="19"/>
      <c r="S3833" s="19"/>
      <c r="T3833" s="19"/>
      <c r="U3833" s="21"/>
    </row>
    <row r="3834" spans="1:21" ht="16" hidden="1" thickBot="1" x14ac:dyDescent="0.25">
      <c r="A3834" s="14"/>
      <c r="B3834" s="15"/>
      <c r="C3834" s="16"/>
      <c r="D3834" s="16"/>
      <c r="E3834" s="17"/>
      <c r="F3834" s="17"/>
      <c r="G3834" s="18"/>
      <c r="H3834" s="19"/>
      <c r="I3834" s="20"/>
      <c r="J3834" s="20"/>
      <c r="K3834" s="19"/>
      <c r="L3834" s="19"/>
      <c r="M3834" s="19"/>
      <c r="N3834" s="19"/>
      <c r="O3834" s="19"/>
      <c r="P3834" s="19"/>
      <c r="Q3834" s="19"/>
      <c r="R3834" s="19"/>
      <c r="S3834" s="19"/>
      <c r="T3834" s="19"/>
      <c r="U3834" s="21"/>
    </row>
    <row r="3835" spans="1:21" ht="16" hidden="1" thickBot="1" x14ac:dyDescent="0.25">
      <c r="A3835" s="14"/>
      <c r="B3835" s="15"/>
      <c r="C3835" s="16"/>
      <c r="D3835" s="16"/>
      <c r="E3835" s="17"/>
      <c r="F3835" s="17"/>
      <c r="G3835" s="18"/>
      <c r="H3835" s="19"/>
      <c r="I3835" s="20"/>
      <c r="J3835" s="20"/>
      <c r="K3835" s="19"/>
      <c r="L3835" s="19"/>
      <c r="M3835" s="19"/>
      <c r="N3835" s="19"/>
      <c r="O3835" s="19"/>
      <c r="P3835" s="19"/>
      <c r="Q3835" s="19"/>
      <c r="R3835" s="19"/>
      <c r="S3835" s="19"/>
      <c r="T3835" s="19"/>
      <c r="U3835" s="21"/>
    </row>
    <row r="3836" spans="1:21" ht="16" hidden="1" thickBot="1" x14ac:dyDescent="0.25">
      <c r="A3836" s="14"/>
      <c r="B3836" s="15"/>
      <c r="C3836" s="16"/>
      <c r="D3836" s="16"/>
      <c r="E3836" s="17"/>
      <c r="F3836" s="17"/>
      <c r="G3836" s="18"/>
      <c r="H3836" s="19"/>
      <c r="I3836" s="20"/>
      <c r="J3836" s="20"/>
      <c r="K3836" s="19"/>
      <c r="L3836" s="19"/>
      <c r="M3836" s="19"/>
      <c r="N3836" s="19"/>
      <c r="O3836" s="19"/>
      <c r="P3836" s="19"/>
      <c r="Q3836" s="19"/>
      <c r="R3836" s="19"/>
      <c r="S3836" s="19"/>
      <c r="T3836" s="19"/>
      <c r="U3836" s="21"/>
    </row>
    <row r="3837" spans="1:21" ht="16" hidden="1" thickBot="1" x14ac:dyDescent="0.25">
      <c r="A3837" s="14">
        <v>2019</v>
      </c>
      <c r="B3837" s="15" t="s">
        <v>69</v>
      </c>
      <c r="C3837" s="16" t="s">
        <v>22</v>
      </c>
      <c r="D3837" s="16" t="str">
        <f>A3837&amp;"_"&amp;B3837&amp;"_"&amp;C3837</f>
        <v>2019_2019 Sample Plot # 07_Avi</v>
      </c>
      <c r="E3837" s="17">
        <v>1.5</v>
      </c>
      <c r="F3837" s="17">
        <f t="shared" si="4789"/>
        <v>0.61</v>
      </c>
      <c r="G3837" s="18">
        <v>61</v>
      </c>
      <c r="H3837" s="19">
        <f t="shared" si="4797"/>
        <v>0.84</v>
      </c>
      <c r="I3837" s="20">
        <f t="shared" si="4790"/>
        <v>84</v>
      </c>
      <c r="J3837" s="20">
        <v>263.928</v>
      </c>
      <c r="K3837" s="19">
        <f t="shared" ref="K3837:K3838" si="4804">2.14*(LOG(H3837,10))+0.2</f>
        <v>3.795767217242671E-2</v>
      </c>
      <c r="L3837" s="19">
        <f t="shared" ref="L3837:L3838" si="4805">10^K3837</f>
        <v>1.0913339661193058</v>
      </c>
      <c r="M3837" s="19">
        <f t="shared" si="4778"/>
        <v>4.3653358644772232E-2</v>
      </c>
      <c r="N3837" s="19">
        <f t="shared" ref="N3837:N3838" si="4806">0.923*L3837</f>
        <v>1.0073012507281194</v>
      </c>
      <c r="O3837" s="19">
        <f t="shared" si="4780"/>
        <v>4.0292050029124775E-2</v>
      </c>
      <c r="P3837" s="19">
        <f t="shared" si="4781"/>
        <v>8.3945408673897007E-2</v>
      </c>
      <c r="Q3837" s="19">
        <f t="shared" si="4782"/>
        <v>0.52384030373726675</v>
      </c>
      <c r="R3837" s="19">
        <f t="shared" si="4783"/>
        <v>0.39284748778396655</v>
      </c>
      <c r="S3837" s="19">
        <f t="shared" si="4784"/>
        <v>0.91668779152123325</v>
      </c>
      <c r="T3837" s="19">
        <f t="shared" si="4785"/>
        <v>3.6667511660849327E-2</v>
      </c>
      <c r="U3837" s="21">
        <f t="shared" si="4786"/>
        <v>2.0986352168474252</v>
      </c>
    </row>
    <row r="3838" spans="1:21" ht="16" hidden="1" thickBot="1" x14ac:dyDescent="0.25">
      <c r="A3838" s="14">
        <v>2019</v>
      </c>
      <c r="B3838" s="15" t="s">
        <v>69</v>
      </c>
      <c r="C3838" s="16" t="s">
        <v>22</v>
      </c>
      <c r="D3838" s="16" t="str">
        <f>A3838&amp;"_"&amp;B3838&amp;"_"&amp;C3838</f>
        <v>2019_2019 Sample Plot # 07_Avi</v>
      </c>
      <c r="E3838" s="17">
        <v>2.4</v>
      </c>
      <c r="F3838" s="17">
        <f t="shared" si="4789"/>
        <v>0.84</v>
      </c>
      <c r="G3838" s="18">
        <v>84</v>
      </c>
      <c r="H3838" s="19">
        <f t="shared" si="4797"/>
        <v>1.05</v>
      </c>
      <c r="I3838" s="20">
        <f t="shared" si="4790"/>
        <v>105</v>
      </c>
      <c r="J3838" s="20">
        <v>329.90999999999997</v>
      </c>
      <c r="K3838" s="19">
        <f t="shared" si="4804"/>
        <v>0.24534510000966753</v>
      </c>
      <c r="L3838" s="19">
        <f t="shared" si="4805"/>
        <v>1.7593210541239124</v>
      </c>
      <c r="M3838" s="19">
        <f t="shared" si="4778"/>
        <v>7.0372842164956498E-2</v>
      </c>
      <c r="N3838" s="19">
        <f t="shared" si="4806"/>
        <v>1.6238533329563711</v>
      </c>
      <c r="O3838" s="19">
        <f t="shared" si="4780"/>
        <v>6.495413331825485E-2</v>
      </c>
      <c r="P3838" s="19">
        <f t="shared" si="4781"/>
        <v>0.13532697548321135</v>
      </c>
      <c r="Q3838" s="19">
        <f t="shared" si="4782"/>
        <v>0.84447410597947792</v>
      </c>
      <c r="R3838" s="19">
        <f t="shared" si="4783"/>
        <v>0.63330279985298477</v>
      </c>
      <c r="S3838" s="19">
        <f t="shared" si="4784"/>
        <v>1.4777769058324628</v>
      </c>
      <c r="T3838" s="19">
        <f t="shared" si="4785"/>
        <v>5.9111076233298511E-2</v>
      </c>
      <c r="U3838" s="21">
        <f t="shared" si="4786"/>
        <v>3.3831743870802837</v>
      </c>
    </row>
    <row r="3839" spans="1:21" ht="16" hidden="1" thickBot="1" x14ac:dyDescent="0.25">
      <c r="A3839" s="14"/>
      <c r="B3839" s="15"/>
      <c r="C3839" s="16"/>
      <c r="D3839" s="16"/>
      <c r="E3839" s="17"/>
      <c r="F3839" s="17"/>
      <c r="G3839" s="18"/>
      <c r="H3839" s="19"/>
      <c r="I3839" s="20"/>
      <c r="J3839" s="20"/>
      <c r="K3839" s="19"/>
      <c r="L3839" s="19"/>
      <c r="M3839" s="19"/>
      <c r="N3839" s="19"/>
      <c r="O3839" s="19"/>
      <c r="P3839" s="19"/>
      <c r="Q3839" s="19"/>
      <c r="R3839" s="19"/>
      <c r="S3839" s="19"/>
      <c r="T3839" s="19"/>
      <c r="U3839" s="21"/>
    </row>
    <row r="3840" spans="1:21" ht="16" hidden="1" thickBot="1" x14ac:dyDescent="0.25">
      <c r="A3840" s="14"/>
      <c r="B3840" s="15"/>
      <c r="C3840" s="16"/>
      <c r="D3840" s="16"/>
      <c r="E3840" s="17"/>
      <c r="F3840" s="17"/>
      <c r="G3840" s="18"/>
      <c r="H3840" s="19"/>
      <c r="I3840" s="20"/>
      <c r="J3840" s="20"/>
      <c r="K3840" s="19"/>
      <c r="L3840" s="19"/>
      <c r="M3840" s="19"/>
      <c r="N3840" s="19"/>
      <c r="O3840" s="19"/>
      <c r="P3840" s="19"/>
      <c r="Q3840" s="19"/>
      <c r="R3840" s="19"/>
      <c r="S3840" s="19"/>
      <c r="T3840" s="19"/>
      <c r="U3840" s="21"/>
    </row>
    <row r="3841" spans="1:21" ht="16" hidden="1" thickBot="1" x14ac:dyDescent="0.25">
      <c r="A3841" s="14"/>
      <c r="B3841" s="15"/>
      <c r="C3841" s="16"/>
      <c r="D3841" s="16"/>
      <c r="E3841" s="17"/>
      <c r="F3841" s="17"/>
      <c r="G3841" s="18"/>
      <c r="H3841" s="19"/>
      <c r="I3841" s="20"/>
      <c r="J3841" s="20"/>
      <c r="K3841" s="19"/>
      <c r="L3841" s="19"/>
      <c r="M3841" s="19"/>
      <c r="N3841" s="19"/>
      <c r="O3841" s="19"/>
      <c r="P3841" s="19"/>
      <c r="Q3841" s="19"/>
      <c r="R3841" s="19"/>
      <c r="S3841" s="19"/>
      <c r="T3841" s="19"/>
      <c r="U3841" s="21"/>
    </row>
    <row r="3842" spans="1:21" ht="16" hidden="1" thickBot="1" x14ac:dyDescent="0.25">
      <c r="A3842" s="14"/>
      <c r="B3842" s="15"/>
      <c r="C3842" s="16"/>
      <c r="D3842" s="16"/>
      <c r="E3842" s="17"/>
      <c r="F3842" s="17"/>
      <c r="G3842" s="18"/>
      <c r="H3842" s="19"/>
      <c r="I3842" s="20"/>
      <c r="J3842" s="20"/>
      <c r="K3842" s="19"/>
      <c r="L3842" s="19"/>
      <c r="M3842" s="19"/>
      <c r="N3842" s="19"/>
      <c r="O3842" s="19"/>
      <c r="P3842" s="19"/>
      <c r="Q3842" s="19"/>
      <c r="R3842" s="19"/>
      <c r="S3842" s="19"/>
      <c r="T3842" s="19"/>
      <c r="U3842" s="21"/>
    </row>
    <row r="3843" spans="1:21" ht="16" hidden="1" thickBot="1" x14ac:dyDescent="0.25">
      <c r="A3843" s="14"/>
      <c r="B3843" s="15"/>
      <c r="C3843" s="16"/>
      <c r="D3843" s="16"/>
      <c r="E3843" s="17"/>
      <c r="F3843" s="17"/>
      <c r="G3843" s="18"/>
      <c r="H3843" s="19"/>
      <c r="I3843" s="20"/>
      <c r="J3843" s="20"/>
      <c r="K3843" s="19"/>
      <c r="L3843" s="19"/>
      <c r="M3843" s="19"/>
      <c r="N3843" s="19"/>
      <c r="O3843" s="19"/>
      <c r="P3843" s="19"/>
      <c r="Q3843" s="19"/>
      <c r="R3843" s="19"/>
      <c r="S3843" s="19"/>
      <c r="T3843" s="19"/>
      <c r="U3843" s="21"/>
    </row>
    <row r="3844" spans="1:21" ht="16" hidden="1" thickBot="1" x14ac:dyDescent="0.25">
      <c r="A3844" s="14"/>
      <c r="B3844" s="15"/>
      <c r="C3844" s="16"/>
      <c r="D3844" s="16"/>
      <c r="E3844" s="17"/>
      <c r="F3844" s="17"/>
      <c r="G3844" s="18"/>
      <c r="H3844" s="19"/>
      <c r="I3844" s="20"/>
      <c r="J3844" s="20"/>
      <c r="K3844" s="19"/>
      <c r="L3844" s="19"/>
      <c r="M3844" s="19"/>
      <c r="N3844" s="19"/>
      <c r="O3844" s="19"/>
      <c r="P3844" s="19"/>
      <c r="Q3844" s="19"/>
      <c r="R3844" s="19"/>
      <c r="S3844" s="19"/>
      <c r="T3844" s="19"/>
      <c r="U3844" s="21"/>
    </row>
    <row r="3845" spans="1:21" ht="16" hidden="1" thickBot="1" x14ac:dyDescent="0.25">
      <c r="A3845" s="14">
        <v>2019</v>
      </c>
      <c r="B3845" s="15" t="s">
        <v>69</v>
      </c>
      <c r="C3845" s="16" t="s">
        <v>22</v>
      </c>
      <c r="D3845" s="16" t="str">
        <f>A3845&amp;"_"&amp;B3845&amp;"_"&amp;C3845</f>
        <v>2019_2019 Sample Plot # 07_Avi</v>
      </c>
      <c r="E3845" s="17">
        <v>3.1</v>
      </c>
      <c r="F3845" s="17">
        <f t="shared" si="4789"/>
        <v>0.9</v>
      </c>
      <c r="G3845" s="18">
        <v>90</v>
      </c>
      <c r="H3845" s="19">
        <f t="shared" si="4797"/>
        <v>1.1499999999999999</v>
      </c>
      <c r="I3845" s="20">
        <f t="shared" si="4790"/>
        <v>115</v>
      </c>
      <c r="J3845" s="20">
        <v>361.33</v>
      </c>
      <c r="K3845" s="19">
        <f>2.14*(LOG(H3845,10))+0.2</f>
        <v>0.32989337835672894</v>
      </c>
      <c r="L3845" s="19">
        <f t="shared" ref="L3845" si="4807">10^K3845</f>
        <v>2.1374372726759301</v>
      </c>
      <c r="M3845" s="19">
        <f t="shared" si="4778"/>
        <v>8.5497490907037205E-2</v>
      </c>
      <c r="N3845" s="19">
        <f t="shared" ref="N3845" si="4808">0.923*L3845</f>
        <v>1.9728546026798837</v>
      </c>
      <c r="O3845" s="19">
        <f t="shared" si="4780"/>
        <v>7.8914184107195348E-2</v>
      </c>
      <c r="P3845" s="19">
        <f t="shared" si="4781"/>
        <v>0.16441167501423254</v>
      </c>
      <c r="Q3845" s="19">
        <f t="shared" si="4782"/>
        <v>1.0259698908844463</v>
      </c>
      <c r="R3845" s="19">
        <f t="shared" si="4783"/>
        <v>0.76941329504515465</v>
      </c>
      <c r="S3845" s="19">
        <f t="shared" si="4784"/>
        <v>1.795383185929601</v>
      </c>
      <c r="T3845" s="19">
        <f t="shared" si="4785"/>
        <v>7.1815327437184037E-2</v>
      </c>
      <c r="U3845" s="21">
        <f t="shared" si="4786"/>
        <v>4.1102918753558138</v>
      </c>
    </row>
    <row r="3846" spans="1:21" ht="16" hidden="1" thickBot="1" x14ac:dyDescent="0.25">
      <c r="A3846" s="14"/>
      <c r="B3846" s="15"/>
      <c r="C3846" s="16"/>
      <c r="D3846" s="16"/>
      <c r="E3846" s="17"/>
      <c r="F3846" s="17"/>
      <c r="G3846" s="18"/>
      <c r="H3846" s="19"/>
      <c r="I3846" s="20"/>
      <c r="J3846" s="20"/>
      <c r="K3846" s="19"/>
      <c r="L3846" s="19"/>
      <c r="M3846" s="19"/>
      <c r="N3846" s="19"/>
      <c r="O3846" s="19"/>
      <c r="P3846" s="19"/>
      <c r="Q3846" s="19"/>
      <c r="R3846" s="19"/>
      <c r="S3846" s="19"/>
      <c r="T3846" s="19"/>
      <c r="U3846" s="21"/>
    </row>
    <row r="3847" spans="1:21" ht="16" hidden="1" thickBot="1" x14ac:dyDescent="0.25">
      <c r="A3847" s="14"/>
      <c r="B3847" s="15"/>
      <c r="C3847" s="16"/>
      <c r="D3847" s="16"/>
      <c r="E3847" s="17"/>
      <c r="F3847" s="17"/>
      <c r="G3847" s="18"/>
      <c r="H3847" s="19"/>
      <c r="I3847" s="20"/>
      <c r="J3847" s="20"/>
      <c r="K3847" s="19"/>
      <c r="L3847" s="19"/>
      <c r="M3847" s="19"/>
      <c r="N3847" s="19"/>
      <c r="O3847" s="19"/>
      <c r="P3847" s="19"/>
      <c r="Q3847" s="19"/>
      <c r="R3847" s="19"/>
      <c r="S3847" s="19"/>
      <c r="T3847" s="19"/>
      <c r="U3847" s="21"/>
    </row>
    <row r="3848" spans="1:21" ht="16" hidden="1" thickBot="1" x14ac:dyDescent="0.25">
      <c r="A3848" s="14"/>
      <c r="B3848" s="15"/>
      <c r="C3848" s="16"/>
      <c r="D3848" s="16"/>
      <c r="E3848" s="17"/>
      <c r="F3848" s="17"/>
      <c r="G3848" s="18"/>
      <c r="H3848" s="19"/>
      <c r="I3848" s="20"/>
      <c r="J3848" s="20"/>
      <c r="K3848" s="19"/>
      <c r="L3848" s="19"/>
      <c r="M3848" s="19"/>
      <c r="N3848" s="19"/>
      <c r="O3848" s="19"/>
      <c r="P3848" s="19"/>
      <c r="Q3848" s="19"/>
      <c r="R3848" s="19"/>
      <c r="S3848" s="19"/>
      <c r="T3848" s="19"/>
      <c r="U3848" s="21"/>
    </row>
    <row r="3849" spans="1:21" ht="16" hidden="1" thickBot="1" x14ac:dyDescent="0.25">
      <c r="A3849" s="14"/>
      <c r="B3849" s="15"/>
      <c r="C3849" s="16"/>
      <c r="D3849" s="16"/>
      <c r="E3849" s="17"/>
      <c r="F3849" s="17"/>
      <c r="G3849" s="18"/>
      <c r="H3849" s="19"/>
      <c r="I3849" s="20"/>
      <c r="J3849" s="20"/>
      <c r="K3849" s="19"/>
      <c r="L3849" s="19"/>
      <c r="M3849" s="19"/>
      <c r="N3849" s="19"/>
      <c r="O3849" s="19"/>
      <c r="P3849" s="19"/>
      <c r="Q3849" s="19"/>
      <c r="R3849" s="19"/>
      <c r="S3849" s="19"/>
      <c r="T3849" s="19"/>
      <c r="U3849" s="21"/>
    </row>
    <row r="3850" spans="1:21" ht="16" hidden="1" thickBot="1" x14ac:dyDescent="0.25">
      <c r="A3850" s="14"/>
      <c r="B3850" s="15"/>
      <c r="C3850" s="16"/>
      <c r="D3850" s="16"/>
      <c r="E3850" s="17"/>
      <c r="F3850" s="17"/>
      <c r="G3850" s="18"/>
      <c r="H3850" s="19"/>
      <c r="I3850" s="20"/>
      <c r="J3850" s="20"/>
      <c r="K3850" s="19"/>
      <c r="L3850" s="19"/>
      <c r="M3850" s="19"/>
      <c r="N3850" s="19"/>
      <c r="O3850" s="19"/>
      <c r="P3850" s="19"/>
      <c r="Q3850" s="19"/>
      <c r="R3850" s="19"/>
      <c r="S3850" s="19"/>
      <c r="T3850" s="19"/>
      <c r="U3850" s="21"/>
    </row>
    <row r="3851" spans="1:21" ht="16" hidden="1" thickBot="1" x14ac:dyDescent="0.25">
      <c r="A3851" s="14"/>
      <c r="B3851" s="15"/>
      <c r="C3851" s="16"/>
      <c r="D3851" s="16"/>
      <c r="E3851" s="17"/>
      <c r="F3851" s="17"/>
      <c r="G3851" s="18"/>
      <c r="H3851" s="19"/>
      <c r="I3851" s="20"/>
      <c r="J3851" s="20"/>
      <c r="K3851" s="19"/>
      <c r="L3851" s="19"/>
      <c r="M3851" s="19"/>
      <c r="N3851" s="19"/>
      <c r="O3851" s="19"/>
      <c r="P3851" s="19"/>
      <c r="Q3851" s="19"/>
      <c r="R3851" s="19"/>
      <c r="S3851" s="19"/>
      <c r="T3851" s="19"/>
      <c r="U3851" s="21"/>
    </row>
    <row r="3852" spans="1:21" ht="16" hidden="1" thickBot="1" x14ac:dyDescent="0.25">
      <c r="A3852" s="14"/>
      <c r="B3852" s="15"/>
      <c r="C3852" s="16"/>
      <c r="D3852" s="16"/>
      <c r="E3852" s="17"/>
      <c r="F3852" s="17"/>
      <c r="G3852" s="18"/>
      <c r="H3852" s="19"/>
      <c r="I3852" s="20"/>
      <c r="J3852" s="20"/>
      <c r="K3852" s="19"/>
      <c r="L3852" s="19"/>
      <c r="M3852" s="19"/>
      <c r="N3852" s="19"/>
      <c r="O3852" s="19"/>
      <c r="P3852" s="19"/>
      <c r="Q3852" s="19"/>
      <c r="R3852" s="19"/>
      <c r="S3852" s="19"/>
      <c r="T3852" s="19"/>
      <c r="U3852" s="21"/>
    </row>
    <row r="3853" spans="1:21" ht="16" hidden="1" thickBot="1" x14ac:dyDescent="0.25">
      <c r="A3853" s="14"/>
      <c r="B3853" s="15"/>
      <c r="C3853" s="16"/>
      <c r="D3853" s="16"/>
      <c r="E3853" s="17"/>
      <c r="F3853" s="17"/>
      <c r="G3853" s="18"/>
      <c r="H3853" s="19"/>
      <c r="I3853" s="20"/>
      <c r="J3853" s="20"/>
      <c r="K3853" s="19"/>
      <c r="L3853" s="19"/>
      <c r="M3853" s="19"/>
      <c r="N3853" s="19"/>
      <c r="O3853" s="19"/>
      <c r="P3853" s="19"/>
      <c r="Q3853" s="19"/>
      <c r="R3853" s="19"/>
      <c r="S3853" s="19"/>
      <c r="T3853" s="19"/>
      <c r="U3853" s="21"/>
    </row>
    <row r="3854" spans="1:21" ht="16" hidden="1" thickBot="1" x14ac:dyDescent="0.25">
      <c r="A3854" s="14"/>
      <c r="B3854" s="15"/>
      <c r="C3854" s="16"/>
      <c r="D3854" s="16"/>
      <c r="E3854" s="17"/>
      <c r="F3854" s="17"/>
      <c r="G3854" s="18"/>
      <c r="H3854" s="19"/>
      <c r="I3854" s="20"/>
      <c r="J3854" s="20"/>
      <c r="K3854" s="19"/>
      <c r="L3854" s="19"/>
      <c r="M3854" s="19"/>
      <c r="N3854" s="19"/>
      <c r="O3854" s="19"/>
      <c r="P3854" s="19"/>
      <c r="Q3854" s="19"/>
      <c r="R3854" s="19"/>
      <c r="S3854" s="19"/>
      <c r="T3854" s="19"/>
      <c r="U3854" s="21"/>
    </row>
    <row r="3855" spans="1:21" ht="16" hidden="1" thickBot="1" x14ac:dyDescent="0.25">
      <c r="A3855" s="14"/>
      <c r="B3855" s="15"/>
      <c r="C3855" s="16"/>
      <c r="D3855" s="16"/>
      <c r="E3855" s="17"/>
      <c r="F3855" s="17"/>
      <c r="G3855" s="18"/>
      <c r="H3855" s="19"/>
      <c r="I3855" s="20"/>
      <c r="J3855" s="20"/>
      <c r="K3855" s="19"/>
      <c r="L3855" s="19"/>
      <c r="M3855" s="19"/>
      <c r="N3855" s="19"/>
      <c r="O3855" s="19"/>
      <c r="P3855" s="19"/>
      <c r="Q3855" s="19"/>
      <c r="R3855" s="19"/>
      <c r="S3855" s="19"/>
      <c r="T3855" s="19"/>
      <c r="U3855" s="21"/>
    </row>
    <row r="3856" spans="1:21" ht="16" hidden="1" thickBot="1" x14ac:dyDescent="0.25">
      <c r="A3856" s="14">
        <v>2019</v>
      </c>
      <c r="B3856" s="15" t="s">
        <v>69</v>
      </c>
      <c r="C3856" s="16" t="s">
        <v>22</v>
      </c>
      <c r="D3856" s="16" t="str">
        <f>A3856&amp;"_"&amp;B3856&amp;"_"&amp;C3856</f>
        <v>2019_2019 Sample Plot # 07_Avi</v>
      </c>
      <c r="E3856" s="17">
        <v>5.8</v>
      </c>
      <c r="F3856" s="17">
        <f t="shared" si="4789"/>
        <v>1.05</v>
      </c>
      <c r="G3856" s="18">
        <v>105</v>
      </c>
      <c r="H3856" s="19">
        <f t="shared" si="4797"/>
        <v>1.5</v>
      </c>
      <c r="I3856" s="20">
        <f t="shared" si="4790"/>
        <v>150</v>
      </c>
      <c r="J3856" s="20">
        <v>471.3</v>
      </c>
      <c r="K3856" s="19">
        <f t="shared" ref="K3856:K3858" si="4809">2.14*(LOG(H3856,10))+0.2</f>
        <v>0.57683529437915793</v>
      </c>
      <c r="L3856" s="19">
        <f t="shared" ref="L3856:L3858" si="4810">10^K3856</f>
        <v>3.7742902430969441</v>
      </c>
      <c r="M3856" s="19">
        <f t="shared" ref="M3856:M3864" si="4811">L3856*40/1000</f>
        <v>0.15097160972387774</v>
      </c>
      <c r="N3856" s="19">
        <f t="shared" ref="N3856:N3858" si="4812">0.923*L3856</f>
        <v>3.4836698943784796</v>
      </c>
      <c r="O3856" s="19">
        <f t="shared" ref="O3856:O3864" si="4813">N3856*40/1000</f>
        <v>0.1393467957751392</v>
      </c>
      <c r="P3856" s="19">
        <f t="shared" ref="P3856:P3864" si="4814">M3856+O3856</f>
        <v>0.29031840549901694</v>
      </c>
      <c r="Q3856" s="19">
        <f t="shared" ref="Q3856:Q3864" si="4815">L3856*0.48</f>
        <v>1.8116593166865331</v>
      </c>
      <c r="R3856" s="19">
        <f t="shared" ref="R3856:R3864" si="4816">N3856*0.39</f>
        <v>1.358631258807607</v>
      </c>
      <c r="S3856" s="19">
        <f t="shared" ref="S3856:S3864" si="4817">R3856+Q3856</f>
        <v>3.17029057549414</v>
      </c>
      <c r="T3856" s="19">
        <f t="shared" ref="T3856:T3864" si="4818">S3856*40/1000</f>
        <v>0.12681162301976559</v>
      </c>
      <c r="U3856" s="21">
        <f t="shared" ref="U3856:U3864" si="4819">(L3856+N3856)</f>
        <v>7.2579601374754237</v>
      </c>
    </row>
    <row r="3857" spans="1:21" ht="16" hidden="1" thickBot="1" x14ac:dyDescent="0.25">
      <c r="A3857" s="14">
        <v>2019</v>
      </c>
      <c r="B3857" s="15" t="s">
        <v>69</v>
      </c>
      <c r="C3857" s="16" t="s">
        <v>22</v>
      </c>
      <c r="D3857" s="16" t="str">
        <f>A3857&amp;"_"&amp;B3857&amp;"_"&amp;C3857</f>
        <v>2019_2019 Sample Plot # 07_Avi</v>
      </c>
      <c r="E3857" s="17">
        <v>4.3</v>
      </c>
      <c r="F3857" s="17">
        <f t="shared" si="4789"/>
        <v>1.4</v>
      </c>
      <c r="G3857" s="18">
        <v>140</v>
      </c>
      <c r="H3857" s="19">
        <f t="shared" si="4797"/>
        <v>1.7</v>
      </c>
      <c r="I3857" s="20">
        <f t="shared" si="4790"/>
        <v>170</v>
      </c>
      <c r="J3857" s="20">
        <v>534.14</v>
      </c>
      <c r="K3857" s="19">
        <f t="shared" si="4809"/>
        <v>0.69316069174950612</v>
      </c>
      <c r="L3857" s="19">
        <f t="shared" si="4810"/>
        <v>4.9335631519510104</v>
      </c>
      <c r="M3857" s="19">
        <f t="shared" si="4811"/>
        <v>0.1973425260780404</v>
      </c>
      <c r="N3857" s="19">
        <f t="shared" si="4812"/>
        <v>4.5536787892507826</v>
      </c>
      <c r="O3857" s="19">
        <f t="shared" si="4813"/>
        <v>0.18214715157003131</v>
      </c>
      <c r="P3857" s="19">
        <f t="shared" si="4814"/>
        <v>0.37948967764807173</v>
      </c>
      <c r="Q3857" s="19">
        <f t="shared" si="4815"/>
        <v>2.3681103129364849</v>
      </c>
      <c r="R3857" s="19">
        <f t="shared" si="4816"/>
        <v>1.7759347278078053</v>
      </c>
      <c r="S3857" s="19">
        <f t="shared" si="4817"/>
        <v>4.1440450407442899</v>
      </c>
      <c r="T3857" s="19">
        <f t="shared" si="4818"/>
        <v>0.16576180162977158</v>
      </c>
      <c r="U3857" s="21">
        <f t="shared" si="4819"/>
        <v>9.487241941201793</v>
      </c>
    </row>
    <row r="3858" spans="1:21" ht="16" hidden="1" thickBot="1" x14ac:dyDescent="0.25">
      <c r="A3858" s="14">
        <v>2019</v>
      </c>
      <c r="B3858" s="15" t="s">
        <v>69</v>
      </c>
      <c r="C3858" s="16" t="s">
        <v>22</v>
      </c>
      <c r="D3858" s="16" t="str">
        <f>A3858&amp;"_"&amp;B3858&amp;"_"&amp;C3858</f>
        <v>2019_2019 Sample Plot # 07_Avi</v>
      </c>
      <c r="E3858" s="17">
        <v>2.8</v>
      </c>
      <c r="F3858" s="17">
        <f t="shared" si="4789"/>
        <v>0.75</v>
      </c>
      <c r="G3858" s="18">
        <v>75</v>
      </c>
      <c r="H3858" s="19">
        <f t="shared" si="4797"/>
        <v>1.25</v>
      </c>
      <c r="I3858" s="20">
        <f t="shared" si="4790"/>
        <v>125</v>
      </c>
      <c r="J3858" s="20">
        <v>392.75</v>
      </c>
      <c r="K3858" s="19">
        <f t="shared" si="4809"/>
        <v>0.40738742783724075</v>
      </c>
      <c r="L3858" s="19">
        <f t="shared" si="4810"/>
        <v>2.554979546682298</v>
      </c>
      <c r="M3858" s="19">
        <f t="shared" si="4811"/>
        <v>0.10219918186729192</v>
      </c>
      <c r="N3858" s="19">
        <f t="shared" si="4812"/>
        <v>2.358246121587761</v>
      </c>
      <c r="O3858" s="19">
        <f t="shared" si="4813"/>
        <v>9.432984486351044E-2</v>
      </c>
      <c r="P3858" s="19">
        <f t="shared" si="4814"/>
        <v>0.19652902673080236</v>
      </c>
      <c r="Q3858" s="19">
        <f t="shared" si="4815"/>
        <v>1.226390182407503</v>
      </c>
      <c r="R3858" s="19">
        <f t="shared" si="4816"/>
        <v>0.91971598741922689</v>
      </c>
      <c r="S3858" s="19">
        <f t="shared" si="4817"/>
        <v>2.1461061698267301</v>
      </c>
      <c r="T3858" s="19">
        <f t="shared" si="4818"/>
        <v>8.5844246793069207E-2</v>
      </c>
      <c r="U3858" s="21">
        <f t="shared" si="4819"/>
        <v>4.9132256682700586</v>
      </c>
    </row>
    <row r="3859" spans="1:21" ht="16" hidden="1" thickBot="1" x14ac:dyDescent="0.25">
      <c r="A3859" s="14"/>
      <c r="B3859" s="15"/>
      <c r="C3859" s="16"/>
      <c r="D3859" s="16"/>
      <c r="E3859" s="17"/>
      <c r="F3859" s="17"/>
      <c r="G3859" s="18"/>
      <c r="H3859" s="19"/>
      <c r="I3859" s="20"/>
      <c r="J3859" s="20"/>
      <c r="K3859" s="19"/>
      <c r="L3859" s="19"/>
      <c r="M3859" s="19"/>
      <c r="N3859" s="19"/>
      <c r="O3859" s="19"/>
      <c r="P3859" s="19"/>
      <c r="Q3859" s="19"/>
      <c r="R3859" s="19"/>
      <c r="S3859" s="19"/>
      <c r="T3859" s="19"/>
      <c r="U3859" s="21"/>
    </row>
    <row r="3860" spans="1:21" ht="16" hidden="1" thickBot="1" x14ac:dyDescent="0.25">
      <c r="A3860" s="14"/>
      <c r="B3860" s="15"/>
      <c r="C3860" s="16"/>
      <c r="D3860" s="16"/>
      <c r="E3860" s="17"/>
      <c r="F3860" s="17"/>
      <c r="G3860" s="18"/>
      <c r="H3860" s="19"/>
      <c r="I3860" s="20"/>
      <c r="J3860" s="20"/>
      <c r="K3860" s="19"/>
      <c r="L3860" s="19"/>
      <c r="M3860" s="19"/>
      <c r="N3860" s="19"/>
      <c r="O3860" s="19"/>
      <c r="P3860" s="19"/>
      <c r="Q3860" s="19"/>
      <c r="R3860" s="19"/>
      <c r="S3860" s="19"/>
      <c r="T3860" s="19"/>
      <c r="U3860" s="21"/>
    </row>
    <row r="3861" spans="1:21" ht="16" hidden="1" thickBot="1" x14ac:dyDescent="0.25">
      <c r="A3861" s="14"/>
      <c r="B3861" s="15"/>
      <c r="C3861" s="16"/>
      <c r="D3861" s="16"/>
      <c r="E3861" s="17"/>
      <c r="F3861" s="17"/>
      <c r="G3861" s="18"/>
      <c r="H3861" s="19"/>
      <c r="I3861" s="20"/>
      <c r="J3861" s="20"/>
      <c r="K3861" s="19"/>
      <c r="L3861" s="19"/>
      <c r="M3861" s="19"/>
      <c r="N3861" s="19"/>
      <c r="O3861" s="19"/>
      <c r="P3861" s="19"/>
      <c r="Q3861" s="19"/>
      <c r="R3861" s="19"/>
      <c r="S3861" s="19"/>
      <c r="T3861" s="19"/>
      <c r="U3861" s="21"/>
    </row>
    <row r="3862" spans="1:21" ht="16" hidden="1" thickBot="1" x14ac:dyDescent="0.25">
      <c r="A3862" s="14"/>
      <c r="B3862" s="15"/>
      <c r="C3862" s="16"/>
      <c r="D3862" s="16"/>
      <c r="E3862" s="17"/>
      <c r="F3862" s="17"/>
      <c r="G3862" s="18"/>
      <c r="H3862" s="19"/>
      <c r="I3862" s="20"/>
      <c r="J3862" s="20"/>
      <c r="K3862" s="19"/>
      <c r="L3862" s="19"/>
      <c r="M3862" s="19"/>
      <c r="N3862" s="19"/>
      <c r="O3862" s="19"/>
      <c r="P3862" s="19"/>
      <c r="Q3862" s="19"/>
      <c r="R3862" s="19"/>
      <c r="S3862" s="19"/>
      <c r="T3862" s="19"/>
      <c r="U3862" s="21"/>
    </row>
    <row r="3863" spans="1:21" ht="16" hidden="1" thickBot="1" x14ac:dyDescent="0.25">
      <c r="A3863" s="14"/>
      <c r="B3863" s="15"/>
      <c r="C3863" s="16"/>
      <c r="D3863" s="16"/>
      <c r="E3863" s="17"/>
      <c r="F3863" s="17"/>
      <c r="G3863" s="18"/>
      <c r="H3863" s="19"/>
      <c r="I3863" s="20"/>
      <c r="J3863" s="20"/>
      <c r="K3863" s="19"/>
      <c r="L3863" s="19"/>
      <c r="M3863" s="19"/>
      <c r="N3863" s="19"/>
      <c r="O3863" s="19"/>
      <c r="P3863" s="19"/>
      <c r="Q3863" s="19"/>
      <c r="R3863" s="19"/>
      <c r="S3863" s="19"/>
      <c r="T3863" s="19"/>
      <c r="U3863" s="21"/>
    </row>
    <row r="3864" spans="1:21" ht="16" hidden="1" thickBot="1" x14ac:dyDescent="0.25">
      <c r="A3864" s="14">
        <v>2019</v>
      </c>
      <c r="B3864" s="15" t="s">
        <v>69</v>
      </c>
      <c r="C3864" s="16" t="s">
        <v>22</v>
      </c>
      <c r="D3864" s="16" t="str">
        <f>A3864&amp;"_"&amp;B3864&amp;"_"&amp;C3864</f>
        <v>2019_2019 Sample Plot # 07_Avi</v>
      </c>
      <c r="E3864" s="17">
        <v>2.8</v>
      </c>
      <c r="F3864" s="17">
        <f t="shared" ref="F3864:F3873" si="4820">G3864/100</f>
        <v>0.7</v>
      </c>
      <c r="G3864" s="18">
        <v>70</v>
      </c>
      <c r="H3864" s="19">
        <f t="shared" si="4797"/>
        <v>1.3</v>
      </c>
      <c r="I3864" s="20">
        <f t="shared" ref="I3864:I3873" si="4821">J3864/3.142</f>
        <v>130</v>
      </c>
      <c r="J3864" s="20">
        <v>408.46</v>
      </c>
      <c r="K3864" s="19">
        <f>2.14*(LOG(H3864,10))+0.2</f>
        <v>0.44383877393663074</v>
      </c>
      <c r="L3864" s="19">
        <f t="shared" ref="L3864" si="4822">10^K3864</f>
        <v>2.778681527616873</v>
      </c>
      <c r="M3864" s="19">
        <f t="shared" si="4811"/>
        <v>0.11114726110467492</v>
      </c>
      <c r="N3864" s="19">
        <f t="shared" ref="N3864" si="4823">0.923*L3864</f>
        <v>2.5647230499903739</v>
      </c>
      <c r="O3864" s="19">
        <f t="shared" si="4813"/>
        <v>0.10258892199961496</v>
      </c>
      <c r="P3864" s="19">
        <f t="shared" si="4814"/>
        <v>0.21373618310428988</v>
      </c>
      <c r="Q3864" s="19">
        <f t="shared" si="4815"/>
        <v>1.333767133256099</v>
      </c>
      <c r="R3864" s="19">
        <f t="shared" si="4816"/>
        <v>1.0002419894962458</v>
      </c>
      <c r="S3864" s="19">
        <f t="shared" si="4817"/>
        <v>2.3340091227523447</v>
      </c>
      <c r="T3864" s="19">
        <f t="shared" si="4818"/>
        <v>9.3360364910093793E-2</v>
      </c>
      <c r="U3864" s="21">
        <f t="shared" si="4819"/>
        <v>5.343404577607247</v>
      </c>
    </row>
    <row r="3865" spans="1:21" ht="16" hidden="1" thickBot="1" x14ac:dyDescent="0.25">
      <c r="A3865" s="14"/>
      <c r="B3865" s="15"/>
      <c r="C3865" s="16"/>
      <c r="D3865" s="16"/>
      <c r="E3865" s="17"/>
      <c r="F3865" s="17"/>
      <c r="G3865" s="18"/>
      <c r="H3865" s="19"/>
      <c r="I3865" s="20"/>
      <c r="J3865" s="20"/>
      <c r="K3865" s="19"/>
      <c r="L3865" s="19"/>
      <c r="M3865" s="19"/>
      <c r="N3865" s="19"/>
      <c r="O3865" s="19"/>
      <c r="P3865" s="19"/>
      <c r="Q3865" s="19"/>
      <c r="R3865" s="19"/>
      <c r="S3865" s="19"/>
      <c r="T3865" s="19"/>
      <c r="U3865" s="21"/>
    </row>
    <row r="3866" spans="1:21" ht="16" hidden="1" thickBot="1" x14ac:dyDescent="0.25">
      <c r="A3866" s="14">
        <v>2019</v>
      </c>
      <c r="B3866" s="15" t="s">
        <v>69</v>
      </c>
      <c r="C3866" s="16" t="s">
        <v>22</v>
      </c>
      <c r="D3866" s="16" t="str">
        <f>A3866&amp;"_"&amp;B3866&amp;"_"&amp;C3866</f>
        <v>2019_2019 Sample Plot # 07_Avi</v>
      </c>
      <c r="E3866" s="17">
        <v>1.9</v>
      </c>
      <c r="F3866" s="17">
        <f t="shared" si="4820"/>
        <v>0.5</v>
      </c>
      <c r="G3866" s="18">
        <v>50</v>
      </c>
      <c r="H3866" s="19">
        <f t="shared" si="4797"/>
        <v>0.75</v>
      </c>
      <c r="I3866" s="20">
        <f t="shared" si="4821"/>
        <v>75</v>
      </c>
      <c r="J3866" s="20">
        <v>235.65</v>
      </c>
      <c r="K3866" s="19">
        <f t="shared" ref="K3866:K3868" si="4824">2.14*(LOG(H3866,10))+0.2</f>
        <v>-6.7368896341761852E-2</v>
      </c>
      <c r="L3866" s="19">
        <f t="shared" ref="L3866:L3868" si="4825">10^K3866</f>
        <v>0.85631017333428494</v>
      </c>
      <c r="M3866" s="19">
        <f t="shared" ref="M3866:M3868" si="4826">L3866*40/1000</f>
        <v>3.42524069333714E-2</v>
      </c>
      <c r="N3866" s="19">
        <f t="shared" ref="N3866:N3868" si="4827">0.923*L3866</f>
        <v>0.790374289987545</v>
      </c>
      <c r="O3866" s="19">
        <f t="shared" ref="O3866:O3868" si="4828">N3866*40/1000</f>
        <v>3.1614971599501801E-2</v>
      </c>
      <c r="P3866" s="19">
        <f t="shared" ref="P3866:P3868" si="4829">M3866+O3866</f>
        <v>6.5867378532873194E-2</v>
      </c>
      <c r="Q3866" s="19">
        <f t="shared" ref="Q3866:Q3868" si="4830">L3866*0.48</f>
        <v>0.41102888320045677</v>
      </c>
      <c r="R3866" s="19">
        <f t="shared" ref="R3866:R3868" si="4831">N3866*0.39</f>
        <v>0.30824597309514257</v>
      </c>
      <c r="S3866" s="19">
        <f t="shared" ref="S3866:S3868" si="4832">R3866+Q3866</f>
        <v>0.71927485629559929</v>
      </c>
      <c r="T3866" s="19">
        <f t="shared" ref="T3866:T3868" si="4833">S3866*40/1000</f>
        <v>2.8770994251823973E-2</v>
      </c>
      <c r="U3866" s="21">
        <f t="shared" ref="U3866:U3868" si="4834">(L3866+N3866)</f>
        <v>1.6466844633218298</v>
      </c>
    </row>
    <row r="3867" spans="1:21" ht="16" hidden="1" thickBot="1" x14ac:dyDescent="0.25">
      <c r="A3867" s="14">
        <v>2019</v>
      </c>
      <c r="B3867" s="15" t="s">
        <v>69</v>
      </c>
      <c r="C3867" s="16" t="s">
        <v>22</v>
      </c>
      <c r="D3867" s="16" t="str">
        <f>A3867&amp;"_"&amp;B3867&amp;"_"&amp;C3867</f>
        <v>2019_2019 Sample Plot # 07_Avi</v>
      </c>
      <c r="E3867" s="17">
        <v>1.1000000000000001</v>
      </c>
      <c r="F3867" s="17">
        <f t="shared" si="4820"/>
        <v>0.44</v>
      </c>
      <c r="G3867" s="18">
        <v>44</v>
      </c>
      <c r="H3867" s="19">
        <f t="shared" ref="H3867:H3873" si="4835">I3867/100</f>
        <v>0.06</v>
      </c>
      <c r="I3867" s="20">
        <f t="shared" si="4821"/>
        <v>6</v>
      </c>
      <c r="J3867" s="20">
        <v>18.852</v>
      </c>
      <c r="K3867" s="19">
        <f t="shared" si="4824"/>
        <v>-2.4147563241790024</v>
      </c>
      <c r="L3867" s="19">
        <f t="shared" si="4825"/>
        <v>3.8480763101022067E-3</v>
      </c>
      <c r="M3867" s="19">
        <f t="shared" si="4826"/>
        <v>1.5392305240408827E-4</v>
      </c>
      <c r="N3867" s="19">
        <f t="shared" si="4827"/>
        <v>3.5517744342243368E-3</v>
      </c>
      <c r="O3867" s="19">
        <f t="shared" si="4828"/>
        <v>1.4207097736897349E-4</v>
      </c>
      <c r="P3867" s="19">
        <f t="shared" si="4829"/>
        <v>2.9599402977306178E-4</v>
      </c>
      <c r="Q3867" s="19">
        <f t="shared" si="4830"/>
        <v>1.8470766288490592E-3</v>
      </c>
      <c r="R3867" s="19">
        <f t="shared" si="4831"/>
        <v>1.3851920293474914E-3</v>
      </c>
      <c r="S3867" s="19">
        <f t="shared" si="4832"/>
        <v>3.2322686581965506E-3</v>
      </c>
      <c r="T3867" s="19">
        <f t="shared" si="4833"/>
        <v>1.2929074632786204E-4</v>
      </c>
      <c r="U3867" s="21">
        <f t="shared" si="4834"/>
        <v>7.3998507443265435E-3</v>
      </c>
    </row>
    <row r="3868" spans="1:21" ht="16" hidden="1" thickBot="1" x14ac:dyDescent="0.25">
      <c r="A3868" s="14">
        <v>2019</v>
      </c>
      <c r="B3868" s="15" t="s">
        <v>69</v>
      </c>
      <c r="C3868" s="16" t="s">
        <v>22</v>
      </c>
      <c r="D3868" s="16" t="str">
        <f>A3868&amp;"_"&amp;B3868&amp;"_"&amp;C3868</f>
        <v>2019_2019 Sample Plot # 07_Avi</v>
      </c>
      <c r="E3868" s="17">
        <v>3.9</v>
      </c>
      <c r="F3868" s="17">
        <f t="shared" si="4820"/>
        <v>0.96</v>
      </c>
      <c r="G3868" s="18">
        <v>96</v>
      </c>
      <c r="H3868" s="19">
        <f t="shared" si="4835"/>
        <v>1.7</v>
      </c>
      <c r="I3868" s="20">
        <f t="shared" si="4821"/>
        <v>170</v>
      </c>
      <c r="J3868" s="20">
        <v>534.14</v>
      </c>
      <c r="K3868" s="19">
        <f t="shared" si="4824"/>
        <v>0.69316069174950612</v>
      </c>
      <c r="L3868" s="19">
        <f t="shared" si="4825"/>
        <v>4.9335631519510104</v>
      </c>
      <c r="M3868" s="19">
        <f t="shared" si="4826"/>
        <v>0.1973425260780404</v>
      </c>
      <c r="N3868" s="19">
        <f t="shared" si="4827"/>
        <v>4.5536787892507826</v>
      </c>
      <c r="O3868" s="19">
        <f t="shared" si="4828"/>
        <v>0.18214715157003131</v>
      </c>
      <c r="P3868" s="19">
        <f t="shared" si="4829"/>
        <v>0.37948967764807173</v>
      </c>
      <c r="Q3868" s="19">
        <f t="shared" si="4830"/>
        <v>2.3681103129364849</v>
      </c>
      <c r="R3868" s="19">
        <f t="shared" si="4831"/>
        <v>1.7759347278078053</v>
      </c>
      <c r="S3868" s="19">
        <f t="shared" si="4832"/>
        <v>4.1440450407442899</v>
      </c>
      <c r="T3868" s="19">
        <f t="shared" si="4833"/>
        <v>0.16576180162977158</v>
      </c>
      <c r="U3868" s="21">
        <f t="shared" si="4834"/>
        <v>9.487241941201793</v>
      </c>
    </row>
    <row r="3869" spans="1:21" ht="16" hidden="1" thickBot="1" x14ac:dyDescent="0.25">
      <c r="A3869" s="14"/>
      <c r="B3869" s="15"/>
      <c r="C3869" s="16"/>
      <c r="D3869" s="16"/>
      <c r="E3869" s="17"/>
      <c r="F3869" s="17"/>
      <c r="G3869" s="18"/>
      <c r="H3869" s="19"/>
      <c r="I3869" s="20"/>
      <c r="J3869" s="20"/>
      <c r="K3869" s="19"/>
      <c r="L3869" s="19"/>
      <c r="M3869" s="19"/>
      <c r="N3869" s="19"/>
      <c r="O3869" s="19"/>
      <c r="P3869" s="19"/>
      <c r="Q3869" s="19"/>
      <c r="R3869" s="19"/>
      <c r="S3869" s="19"/>
      <c r="T3869" s="19"/>
      <c r="U3869" s="21"/>
    </row>
    <row r="3870" spans="1:21" ht="16" hidden="1" thickBot="1" x14ac:dyDescent="0.25">
      <c r="A3870" s="14">
        <v>2019</v>
      </c>
      <c r="B3870" s="15" t="s">
        <v>69</v>
      </c>
      <c r="C3870" s="16" t="s">
        <v>22</v>
      </c>
      <c r="D3870" s="16" t="str">
        <f>A3870&amp;"_"&amp;B3870&amp;"_"&amp;C3870</f>
        <v>2019_2019 Sample Plot # 07_Avi</v>
      </c>
      <c r="E3870" s="17">
        <v>3.2</v>
      </c>
      <c r="F3870" s="17">
        <f t="shared" si="4820"/>
        <v>0.6</v>
      </c>
      <c r="G3870" s="18">
        <v>60</v>
      </c>
      <c r="H3870" s="19">
        <f t="shared" si="4835"/>
        <v>0.9</v>
      </c>
      <c r="I3870" s="20">
        <f t="shared" si="4821"/>
        <v>90</v>
      </c>
      <c r="J3870" s="20">
        <v>282.77999999999997</v>
      </c>
      <c r="K3870" s="19">
        <f t="shared" ref="K3870:K3873" si="4836">2.14*(LOG(H3870,10))+0.2</f>
        <v>0.10207897020015526</v>
      </c>
      <c r="L3870" s="19">
        <f t="shared" ref="L3870:L3873" si="4837">10^K3870</f>
        <v>1.2649663424809117</v>
      </c>
      <c r="M3870" s="19">
        <f t="shared" ref="M3870:M3873" si="4838">L3870*40/1000</f>
        <v>5.0598653699236468E-2</v>
      </c>
      <c r="N3870" s="19">
        <f t="shared" ref="N3870:N3873" si="4839">0.923*L3870</f>
        <v>1.1675639341098816</v>
      </c>
      <c r="O3870" s="19">
        <f t="shared" ref="O3870:O3873" si="4840">N3870*40/1000</f>
        <v>4.6702557364395263E-2</v>
      </c>
      <c r="P3870" s="19">
        <f t="shared" ref="P3870:P3873" si="4841">M3870+O3870</f>
        <v>9.7301211063631737E-2</v>
      </c>
      <c r="Q3870" s="19">
        <f t="shared" ref="Q3870:Q3873" si="4842">L3870*0.48</f>
        <v>0.60718384439083761</v>
      </c>
      <c r="R3870" s="19">
        <f t="shared" ref="R3870:R3873" si="4843">N3870*0.39</f>
        <v>0.45534993430285381</v>
      </c>
      <c r="S3870" s="19">
        <f t="shared" ref="S3870:S3873" si="4844">R3870+Q3870</f>
        <v>1.0625337786936915</v>
      </c>
      <c r="T3870" s="19">
        <f t="shared" ref="T3870:T3873" si="4845">S3870*40/1000</f>
        <v>4.2501351147747654E-2</v>
      </c>
      <c r="U3870" s="21">
        <f t="shared" ref="U3870:U3873" si="4846">(L3870+N3870)</f>
        <v>2.4325302765907932</v>
      </c>
    </row>
    <row r="3871" spans="1:21" ht="16" hidden="1" thickBot="1" x14ac:dyDescent="0.25">
      <c r="A3871" s="14">
        <v>2019</v>
      </c>
      <c r="B3871" s="15" t="s">
        <v>69</v>
      </c>
      <c r="C3871" s="16" t="s">
        <v>22</v>
      </c>
      <c r="D3871" s="16" t="str">
        <f>A3871&amp;"_"&amp;B3871&amp;"_"&amp;C3871</f>
        <v>2019_2019 Sample Plot # 07_Avi</v>
      </c>
      <c r="E3871" s="17">
        <v>2.7</v>
      </c>
      <c r="F3871" s="17">
        <f t="shared" si="4820"/>
        <v>0.52</v>
      </c>
      <c r="G3871" s="18">
        <v>52</v>
      </c>
      <c r="H3871" s="19">
        <f t="shared" si="4835"/>
        <v>0.71</v>
      </c>
      <c r="I3871" s="20">
        <f t="shared" si="4821"/>
        <v>71</v>
      </c>
      <c r="J3871" s="20">
        <v>223.08199999999999</v>
      </c>
      <c r="K3871" s="19">
        <f t="shared" si="4836"/>
        <v>-0.1183071337411789</v>
      </c>
      <c r="L3871" s="19">
        <f t="shared" si="4837"/>
        <v>0.7615402570759352</v>
      </c>
      <c r="M3871" s="19">
        <f t="shared" si="4838"/>
        <v>3.046161028303741E-2</v>
      </c>
      <c r="N3871" s="19">
        <f t="shared" si="4839"/>
        <v>0.70290165728108822</v>
      </c>
      <c r="O3871" s="19">
        <f t="shared" si="4840"/>
        <v>2.8116066291243528E-2</v>
      </c>
      <c r="P3871" s="19">
        <f t="shared" si="4841"/>
        <v>5.8577676574280937E-2</v>
      </c>
      <c r="Q3871" s="19">
        <f t="shared" si="4842"/>
        <v>0.3655393233964489</v>
      </c>
      <c r="R3871" s="19">
        <f t="shared" si="4843"/>
        <v>0.27413164633962439</v>
      </c>
      <c r="S3871" s="19">
        <f t="shared" si="4844"/>
        <v>0.63967096973607329</v>
      </c>
      <c r="T3871" s="19">
        <f t="shared" si="4845"/>
        <v>2.5586838789442932E-2</v>
      </c>
      <c r="U3871" s="21">
        <f t="shared" si="4846"/>
        <v>1.4644419143570233</v>
      </c>
    </row>
    <row r="3872" spans="1:21" ht="16" hidden="1" thickBot="1" x14ac:dyDescent="0.25">
      <c r="A3872" s="14">
        <v>2019</v>
      </c>
      <c r="B3872" s="15" t="s">
        <v>69</v>
      </c>
      <c r="C3872" s="16" t="s">
        <v>22</v>
      </c>
      <c r="D3872" s="16" t="str">
        <f>A3872&amp;"_"&amp;B3872&amp;"_"&amp;C3872</f>
        <v>2019_2019 Sample Plot # 07_Avi</v>
      </c>
      <c r="E3872" s="17">
        <v>1.9</v>
      </c>
      <c r="F3872" s="17">
        <f t="shared" si="4820"/>
        <v>0.42</v>
      </c>
      <c r="G3872" s="18">
        <v>42</v>
      </c>
      <c r="H3872" s="19">
        <f t="shared" si="4835"/>
        <v>0.54</v>
      </c>
      <c r="I3872" s="20">
        <f t="shared" si="4821"/>
        <v>54.000000000000007</v>
      </c>
      <c r="J3872" s="20">
        <v>169.66800000000001</v>
      </c>
      <c r="K3872" s="19">
        <f t="shared" si="4836"/>
        <v>-0.37267735397884733</v>
      </c>
      <c r="L3872" s="19">
        <f t="shared" si="4837"/>
        <v>0.42395781578699199</v>
      </c>
      <c r="M3872" s="19">
        <f t="shared" si="4838"/>
        <v>1.6958312631479677E-2</v>
      </c>
      <c r="N3872" s="19">
        <f t="shared" si="4839"/>
        <v>0.39131306397139365</v>
      </c>
      <c r="O3872" s="19">
        <f t="shared" si="4840"/>
        <v>1.5652522558855748E-2</v>
      </c>
      <c r="P3872" s="19">
        <f t="shared" si="4841"/>
        <v>3.2610835190335426E-2</v>
      </c>
      <c r="Q3872" s="19">
        <f t="shared" si="4842"/>
        <v>0.20349975157775615</v>
      </c>
      <c r="R3872" s="19">
        <f t="shared" si="4843"/>
        <v>0.15261209494884354</v>
      </c>
      <c r="S3872" s="19">
        <f t="shared" si="4844"/>
        <v>0.35611184652659966</v>
      </c>
      <c r="T3872" s="19">
        <f t="shared" si="4845"/>
        <v>1.4244473861063988E-2</v>
      </c>
      <c r="U3872" s="21">
        <f t="shared" si="4846"/>
        <v>0.81527087975838564</v>
      </c>
    </row>
    <row r="3873" spans="1:21" ht="16" hidden="1" thickBot="1" x14ac:dyDescent="0.25">
      <c r="A3873" s="14">
        <v>2019</v>
      </c>
      <c r="B3873" s="15" t="s">
        <v>69</v>
      </c>
      <c r="C3873" s="16" t="s">
        <v>22</v>
      </c>
      <c r="D3873" s="16" t="str">
        <f>A3873&amp;"_"&amp;B3873&amp;"_"&amp;C3873</f>
        <v>2019_2019 Sample Plot # 07_Avi</v>
      </c>
      <c r="E3873" s="17">
        <v>2.8</v>
      </c>
      <c r="F3873" s="17">
        <f t="shared" si="4820"/>
        <v>0.48</v>
      </c>
      <c r="G3873" s="18">
        <v>48</v>
      </c>
      <c r="H3873" s="19">
        <f t="shared" si="4835"/>
        <v>0.34</v>
      </c>
      <c r="I3873" s="20">
        <f t="shared" si="4821"/>
        <v>34</v>
      </c>
      <c r="J3873" s="20">
        <v>106.828</v>
      </c>
      <c r="K3873" s="19">
        <f t="shared" si="4836"/>
        <v>-0.80263511752957384</v>
      </c>
      <c r="L3873" s="19">
        <f t="shared" si="4837"/>
        <v>0.15753058379578389</v>
      </c>
      <c r="M3873" s="19">
        <f t="shared" si="4838"/>
        <v>6.3012233518313556E-3</v>
      </c>
      <c r="N3873" s="19">
        <f t="shared" si="4839"/>
        <v>0.14540072884350852</v>
      </c>
      <c r="O3873" s="19">
        <f t="shared" si="4840"/>
        <v>5.8160291537403411E-3</v>
      </c>
      <c r="P3873" s="19">
        <f t="shared" si="4841"/>
        <v>1.2117252505571698E-2</v>
      </c>
      <c r="Q3873" s="19">
        <f t="shared" si="4842"/>
        <v>7.561468022197626E-2</v>
      </c>
      <c r="R3873" s="19">
        <f t="shared" si="4843"/>
        <v>5.6706284248968328E-2</v>
      </c>
      <c r="S3873" s="19">
        <f t="shared" si="4844"/>
        <v>0.1323209644709446</v>
      </c>
      <c r="T3873" s="19">
        <f t="shared" si="4845"/>
        <v>5.2928385788377844E-3</v>
      </c>
      <c r="U3873" s="21">
        <f t="shared" si="4846"/>
        <v>0.3029313126392924</v>
      </c>
    </row>
    <row r="3874" spans="1:21" ht="16" hidden="1" thickBot="1" x14ac:dyDescent="0.25">
      <c r="A3874" s="14"/>
      <c r="B3874" s="15"/>
      <c r="C3874" s="16"/>
      <c r="D3874" s="16"/>
      <c r="E3874" s="17"/>
      <c r="F3874" s="17"/>
      <c r="G3874" s="18"/>
      <c r="H3874" s="19"/>
      <c r="I3874" s="20"/>
      <c r="J3874" s="20"/>
      <c r="K3874" s="19"/>
      <c r="L3874" s="19"/>
      <c r="M3874" s="19"/>
      <c r="N3874" s="19"/>
      <c r="O3874" s="19"/>
      <c r="P3874" s="19"/>
      <c r="Q3874" s="19"/>
      <c r="R3874" s="19"/>
      <c r="S3874" s="19"/>
      <c r="T3874" s="19"/>
      <c r="U3874" s="21"/>
    </row>
    <row r="3875" spans="1:21" ht="16" hidden="1" thickBot="1" x14ac:dyDescent="0.25">
      <c r="A3875" s="14"/>
      <c r="B3875" s="15"/>
      <c r="C3875" s="16"/>
      <c r="D3875" s="16"/>
      <c r="E3875" s="17"/>
      <c r="F3875" s="17"/>
      <c r="G3875" s="18"/>
      <c r="H3875" s="19"/>
      <c r="I3875" s="20"/>
      <c r="J3875" s="20"/>
      <c r="K3875" s="19"/>
      <c r="L3875" s="19"/>
      <c r="M3875" s="19"/>
      <c r="N3875" s="19"/>
      <c r="O3875" s="19"/>
      <c r="P3875" s="19"/>
      <c r="Q3875" s="19"/>
      <c r="R3875" s="19"/>
      <c r="S3875" s="19"/>
      <c r="T3875" s="19"/>
      <c r="U3875" s="21"/>
    </row>
    <row r="3876" spans="1:21" ht="16" hidden="1" thickBot="1" x14ac:dyDescent="0.25">
      <c r="A3876" s="14"/>
      <c r="B3876" s="15"/>
      <c r="C3876" s="16"/>
      <c r="D3876" s="16"/>
      <c r="E3876" s="17"/>
      <c r="F3876" s="17"/>
      <c r="G3876" s="18"/>
      <c r="H3876" s="19"/>
      <c r="I3876" s="20"/>
      <c r="J3876" s="20"/>
      <c r="K3876" s="19"/>
      <c r="L3876" s="19"/>
      <c r="M3876" s="19"/>
      <c r="N3876" s="19"/>
      <c r="O3876" s="19"/>
      <c r="P3876" s="19"/>
      <c r="Q3876" s="19"/>
      <c r="R3876" s="19"/>
      <c r="S3876" s="19"/>
      <c r="T3876" s="19"/>
      <c r="U3876" s="21"/>
    </row>
    <row r="3877" spans="1:21" ht="16" hidden="1" thickBot="1" x14ac:dyDescent="0.25">
      <c r="A3877" s="14"/>
      <c r="B3877" s="15"/>
      <c r="C3877" s="16"/>
      <c r="D3877" s="16"/>
      <c r="E3877" s="17"/>
      <c r="F3877" s="17"/>
      <c r="G3877" s="18"/>
      <c r="H3877" s="19"/>
      <c r="I3877" s="20"/>
      <c r="J3877" s="20"/>
      <c r="K3877" s="19"/>
      <c r="L3877" s="19"/>
      <c r="M3877" s="19"/>
      <c r="N3877" s="19"/>
      <c r="O3877" s="19"/>
      <c r="P3877" s="19"/>
      <c r="Q3877" s="19"/>
      <c r="R3877" s="19"/>
      <c r="S3877" s="19"/>
      <c r="T3877" s="19"/>
      <c r="U3877" s="21"/>
    </row>
    <row r="3878" spans="1:21" ht="16" hidden="1" thickBot="1" x14ac:dyDescent="0.25">
      <c r="A3878" s="23"/>
      <c r="B3878" s="24"/>
      <c r="C3878" s="25"/>
      <c r="D3878" s="25"/>
      <c r="E3878" s="26"/>
      <c r="F3878" s="26"/>
      <c r="G3878" s="27"/>
      <c r="H3878" s="28"/>
      <c r="I3878" s="29"/>
      <c r="J3878" s="29"/>
      <c r="K3878" s="28"/>
      <c r="L3878" s="28"/>
      <c r="M3878" s="28"/>
      <c r="N3878" s="28"/>
      <c r="O3878" s="28"/>
      <c r="P3878" s="28"/>
      <c r="Q3878" s="28"/>
      <c r="R3878" s="28"/>
      <c r="S3878" s="28"/>
      <c r="T3878" s="28"/>
      <c r="U3878" s="30"/>
    </row>
    <row r="3879" spans="1:21" ht="16" hidden="1" thickBot="1" x14ac:dyDescent="0.25">
      <c r="A3879" s="31"/>
      <c r="B3879" s="32"/>
      <c r="C3879" s="33"/>
      <c r="D3879" s="33"/>
      <c r="E3879" s="34"/>
      <c r="F3879" s="34"/>
      <c r="G3879" s="35"/>
      <c r="H3879" s="36"/>
      <c r="I3879" s="22"/>
      <c r="J3879" s="22"/>
      <c r="K3879" s="36"/>
      <c r="L3879" s="36"/>
      <c r="M3879" s="36"/>
      <c r="N3879" s="36"/>
      <c r="O3879" s="36"/>
      <c r="P3879" s="36"/>
      <c r="Q3879" s="36"/>
      <c r="R3879" s="36"/>
      <c r="S3879" s="36"/>
      <c r="T3879" s="36"/>
      <c r="U3879" s="37"/>
    </row>
    <row r="3880" spans="1:21" ht="16" hidden="1" thickBot="1" x14ac:dyDescent="0.25">
      <c r="A3880" s="14"/>
      <c r="B3880" s="15"/>
      <c r="C3880" s="16"/>
      <c r="D3880" s="16"/>
      <c r="E3880" s="17"/>
      <c r="F3880" s="17"/>
      <c r="G3880" s="18"/>
      <c r="H3880" s="19"/>
      <c r="I3880" s="20"/>
      <c r="J3880" s="20"/>
      <c r="K3880" s="19"/>
      <c r="L3880" s="19"/>
      <c r="M3880" s="19"/>
      <c r="N3880" s="19"/>
      <c r="O3880" s="19"/>
      <c r="P3880" s="19"/>
      <c r="Q3880" s="19"/>
      <c r="R3880" s="19"/>
      <c r="S3880" s="19"/>
      <c r="T3880" s="19"/>
      <c r="U3880" s="21"/>
    </row>
    <row r="3881" spans="1:21" ht="16" hidden="1" thickBot="1" x14ac:dyDescent="0.25">
      <c r="A3881" s="14"/>
      <c r="B3881" s="15"/>
      <c r="C3881" s="16"/>
      <c r="D3881" s="16"/>
      <c r="E3881" s="17"/>
      <c r="F3881" s="17"/>
      <c r="G3881" s="18"/>
      <c r="H3881" s="19"/>
      <c r="I3881" s="20"/>
      <c r="J3881" s="20"/>
      <c r="K3881" s="19"/>
      <c r="L3881" s="19"/>
      <c r="M3881" s="19"/>
      <c r="N3881" s="19"/>
      <c r="O3881" s="19"/>
      <c r="P3881" s="19"/>
      <c r="Q3881" s="19"/>
      <c r="R3881" s="19"/>
      <c r="S3881" s="19"/>
      <c r="T3881" s="19"/>
      <c r="U3881" s="21"/>
    </row>
    <row r="3882" spans="1:21" ht="16" hidden="1" thickBot="1" x14ac:dyDescent="0.25">
      <c r="A3882" s="14"/>
      <c r="B3882" s="15"/>
      <c r="C3882" s="16"/>
      <c r="D3882" s="16"/>
      <c r="E3882" s="17"/>
      <c r="F3882" s="17"/>
      <c r="G3882" s="18"/>
      <c r="H3882" s="19"/>
      <c r="I3882" s="20"/>
      <c r="J3882" s="20"/>
      <c r="K3882" s="19"/>
      <c r="L3882" s="19"/>
      <c r="M3882" s="19"/>
      <c r="N3882" s="19"/>
      <c r="O3882" s="19"/>
      <c r="P3882" s="19"/>
      <c r="Q3882" s="19"/>
      <c r="R3882" s="19"/>
      <c r="S3882" s="19"/>
      <c r="T3882" s="19"/>
      <c r="U3882" s="21"/>
    </row>
    <row r="3883" spans="1:21" ht="16" hidden="1" thickBot="1" x14ac:dyDescent="0.25">
      <c r="A3883" s="14"/>
      <c r="B3883" s="15"/>
      <c r="C3883" s="16"/>
      <c r="D3883" s="16"/>
      <c r="E3883" s="17"/>
      <c r="F3883" s="17"/>
      <c r="G3883" s="18"/>
      <c r="H3883" s="19"/>
      <c r="I3883" s="20"/>
      <c r="J3883" s="20"/>
      <c r="K3883" s="19"/>
      <c r="L3883" s="19"/>
      <c r="M3883" s="19"/>
      <c r="N3883" s="19"/>
      <c r="O3883" s="19"/>
      <c r="P3883" s="19"/>
      <c r="Q3883" s="19"/>
      <c r="R3883" s="19"/>
      <c r="S3883" s="19"/>
      <c r="T3883" s="19"/>
      <c r="U3883" s="21"/>
    </row>
    <row r="3884" spans="1:21" ht="16" hidden="1" thickBot="1" x14ac:dyDescent="0.25">
      <c r="A3884" s="14"/>
      <c r="B3884" s="15"/>
      <c r="C3884" s="16"/>
      <c r="D3884" s="16"/>
      <c r="E3884" s="17"/>
      <c r="F3884" s="17"/>
      <c r="G3884" s="18"/>
      <c r="H3884" s="19"/>
      <c r="I3884" s="20"/>
      <c r="J3884" s="20"/>
      <c r="K3884" s="19"/>
      <c r="L3884" s="19"/>
      <c r="M3884" s="19"/>
      <c r="N3884" s="19"/>
      <c r="O3884" s="19"/>
      <c r="P3884" s="19"/>
      <c r="Q3884" s="19"/>
      <c r="R3884" s="19"/>
      <c r="S3884" s="19"/>
      <c r="T3884" s="19"/>
      <c r="U3884" s="21"/>
    </row>
    <row r="3885" spans="1:21" ht="16" hidden="1" thickBot="1" x14ac:dyDescent="0.25">
      <c r="A3885" s="14"/>
      <c r="B3885" s="15"/>
      <c r="C3885" s="16"/>
      <c r="D3885" s="16"/>
      <c r="E3885" s="17"/>
      <c r="F3885" s="17"/>
      <c r="G3885" s="18"/>
      <c r="H3885" s="19"/>
      <c r="I3885" s="20"/>
      <c r="J3885" s="20"/>
      <c r="K3885" s="19"/>
      <c r="L3885" s="19"/>
      <c r="M3885" s="19"/>
      <c r="N3885" s="19"/>
      <c r="O3885" s="19"/>
      <c r="P3885" s="19"/>
      <c r="Q3885" s="19"/>
      <c r="R3885" s="19"/>
      <c r="S3885" s="19"/>
      <c r="T3885" s="19"/>
      <c r="U3885" s="21"/>
    </row>
    <row r="3886" spans="1:21" ht="16" hidden="1" thickBot="1" x14ac:dyDescent="0.25">
      <c r="A3886" s="14"/>
      <c r="B3886" s="15"/>
      <c r="C3886" s="16"/>
      <c r="D3886" s="16"/>
      <c r="E3886" s="17"/>
      <c r="F3886" s="17"/>
      <c r="G3886" s="18"/>
      <c r="H3886" s="19"/>
      <c r="I3886" s="20"/>
      <c r="J3886" s="20"/>
      <c r="K3886" s="19"/>
      <c r="L3886" s="19"/>
      <c r="M3886" s="19"/>
      <c r="N3886" s="19"/>
      <c r="O3886" s="19"/>
      <c r="P3886" s="19"/>
      <c r="Q3886" s="19"/>
      <c r="R3886" s="19"/>
      <c r="S3886" s="19"/>
      <c r="T3886" s="19"/>
      <c r="U3886" s="21"/>
    </row>
    <row r="3887" spans="1:21" ht="16" hidden="1" thickBot="1" x14ac:dyDescent="0.25">
      <c r="A3887" s="14"/>
      <c r="B3887" s="15"/>
      <c r="C3887" s="16"/>
      <c r="D3887" s="16"/>
      <c r="E3887" s="17"/>
      <c r="F3887" s="17"/>
      <c r="G3887" s="18"/>
      <c r="H3887" s="19"/>
      <c r="I3887" s="20"/>
      <c r="J3887" s="20"/>
      <c r="K3887" s="19"/>
      <c r="L3887" s="19"/>
      <c r="M3887" s="19"/>
      <c r="N3887" s="19"/>
      <c r="O3887" s="19"/>
      <c r="P3887" s="19"/>
      <c r="Q3887" s="19"/>
      <c r="R3887" s="19"/>
      <c r="S3887" s="19"/>
      <c r="T3887" s="19"/>
      <c r="U3887" s="21"/>
    </row>
    <row r="3888" spans="1:21" ht="16" hidden="1" thickBot="1" x14ac:dyDescent="0.25">
      <c r="A3888" s="14"/>
      <c r="B3888" s="15"/>
      <c r="C3888" s="16"/>
      <c r="D3888" s="16"/>
      <c r="E3888" s="17"/>
      <c r="F3888" s="17"/>
      <c r="G3888" s="18"/>
      <c r="H3888" s="19"/>
      <c r="I3888" s="20"/>
      <c r="J3888" s="20"/>
      <c r="K3888" s="19"/>
      <c r="L3888" s="19"/>
      <c r="M3888" s="19"/>
      <c r="N3888" s="19"/>
      <c r="O3888" s="19"/>
      <c r="P3888" s="19"/>
      <c r="Q3888" s="19"/>
      <c r="R3888" s="19"/>
      <c r="S3888" s="19"/>
      <c r="T3888" s="19"/>
      <c r="U3888" s="21"/>
    </row>
    <row r="3889" spans="1:21" ht="16" hidden="1" thickBot="1" x14ac:dyDescent="0.25">
      <c r="A3889" s="14"/>
      <c r="B3889" s="15"/>
      <c r="C3889" s="16"/>
      <c r="D3889" s="16"/>
      <c r="E3889" s="17"/>
      <c r="F3889" s="17"/>
      <c r="G3889" s="18"/>
      <c r="H3889" s="19"/>
      <c r="I3889" s="20"/>
      <c r="J3889" s="20"/>
      <c r="K3889" s="19"/>
      <c r="L3889" s="19"/>
      <c r="M3889" s="19"/>
      <c r="N3889" s="19"/>
      <c r="O3889" s="19"/>
      <c r="P3889" s="19"/>
      <c r="Q3889" s="19"/>
      <c r="R3889" s="19"/>
      <c r="S3889" s="19"/>
      <c r="T3889" s="19"/>
      <c r="U3889" s="21"/>
    </row>
    <row r="3890" spans="1:21" ht="16" hidden="1" thickBot="1" x14ac:dyDescent="0.25">
      <c r="A3890" s="14"/>
      <c r="B3890" s="15"/>
      <c r="C3890" s="16"/>
      <c r="D3890" s="16"/>
      <c r="E3890" s="17"/>
      <c r="F3890" s="17"/>
      <c r="G3890" s="18"/>
      <c r="H3890" s="19"/>
      <c r="I3890" s="20"/>
      <c r="J3890" s="20"/>
      <c r="K3890" s="19"/>
      <c r="L3890" s="19"/>
      <c r="M3890" s="19"/>
      <c r="N3890" s="19"/>
      <c r="O3890" s="19"/>
      <c r="P3890" s="19"/>
      <c r="Q3890" s="19"/>
      <c r="R3890" s="19"/>
      <c r="S3890" s="19"/>
      <c r="T3890" s="19"/>
      <c r="U3890" s="21"/>
    </row>
    <row r="3891" spans="1:21" ht="16" hidden="1" thickBot="1" x14ac:dyDescent="0.25">
      <c r="A3891" s="14"/>
      <c r="B3891" s="15"/>
      <c r="C3891" s="16"/>
      <c r="D3891" s="16"/>
      <c r="E3891" s="17"/>
      <c r="F3891" s="17"/>
      <c r="G3891" s="18"/>
      <c r="H3891" s="19"/>
      <c r="I3891" s="20"/>
      <c r="J3891" s="20"/>
      <c r="K3891" s="19"/>
      <c r="L3891" s="19"/>
      <c r="M3891" s="19"/>
      <c r="N3891" s="19"/>
      <c r="O3891" s="19"/>
      <c r="P3891" s="19"/>
      <c r="Q3891" s="19"/>
      <c r="R3891" s="19"/>
      <c r="S3891" s="19"/>
      <c r="T3891" s="19"/>
      <c r="U3891" s="21"/>
    </row>
    <row r="3892" spans="1:21" ht="16" hidden="1" thickBot="1" x14ac:dyDescent="0.25">
      <c r="A3892" s="14"/>
      <c r="B3892" s="15"/>
      <c r="C3892" s="16"/>
      <c r="D3892" s="16"/>
      <c r="E3892" s="17"/>
      <c r="F3892" s="17"/>
      <c r="G3892" s="18"/>
      <c r="H3892" s="19"/>
      <c r="I3892" s="20"/>
      <c r="J3892" s="20"/>
      <c r="K3892" s="19"/>
      <c r="L3892" s="19"/>
      <c r="M3892" s="19"/>
      <c r="N3892" s="19"/>
      <c r="O3892" s="19"/>
      <c r="P3892" s="19"/>
      <c r="Q3892" s="19"/>
      <c r="R3892" s="19"/>
      <c r="S3892" s="19"/>
      <c r="T3892" s="19"/>
      <c r="U3892" s="21"/>
    </row>
    <row r="3893" spans="1:21" ht="16" hidden="1" thickBot="1" x14ac:dyDescent="0.25">
      <c r="A3893" s="14"/>
      <c r="B3893" s="15"/>
      <c r="C3893" s="16"/>
      <c r="D3893" s="16"/>
      <c r="E3893" s="17"/>
      <c r="F3893" s="17"/>
      <c r="G3893" s="18"/>
      <c r="H3893" s="19"/>
      <c r="I3893" s="20"/>
      <c r="J3893" s="20"/>
      <c r="K3893" s="19"/>
      <c r="L3893" s="19"/>
      <c r="M3893" s="19"/>
      <c r="N3893" s="19"/>
      <c r="O3893" s="19"/>
      <c r="P3893" s="19"/>
      <c r="Q3893" s="19"/>
      <c r="R3893" s="19"/>
      <c r="S3893" s="19"/>
      <c r="T3893" s="19"/>
      <c r="U3893" s="21"/>
    </row>
    <row r="3894" spans="1:21" ht="16" hidden="1" thickBot="1" x14ac:dyDescent="0.25">
      <c r="A3894" s="14"/>
      <c r="B3894" s="15"/>
      <c r="C3894" s="16"/>
      <c r="D3894" s="16"/>
      <c r="E3894" s="17"/>
      <c r="F3894" s="17"/>
      <c r="G3894" s="18"/>
      <c r="H3894" s="19"/>
      <c r="I3894" s="20"/>
      <c r="J3894" s="20"/>
      <c r="K3894" s="19"/>
      <c r="L3894" s="19"/>
      <c r="M3894" s="19"/>
      <c r="N3894" s="19"/>
      <c r="O3894" s="19"/>
      <c r="P3894" s="19"/>
      <c r="Q3894" s="19"/>
      <c r="R3894" s="19"/>
      <c r="S3894" s="19"/>
      <c r="T3894" s="19"/>
      <c r="U3894" s="21"/>
    </row>
    <row r="3895" spans="1:21" ht="16" hidden="1" thickBot="1" x14ac:dyDescent="0.25">
      <c r="A3895" s="14"/>
      <c r="B3895" s="15"/>
      <c r="C3895" s="16"/>
      <c r="D3895" s="16"/>
      <c r="E3895" s="17"/>
      <c r="F3895" s="17"/>
      <c r="G3895" s="18"/>
      <c r="H3895" s="19"/>
      <c r="I3895" s="20"/>
      <c r="J3895" s="20"/>
      <c r="K3895" s="19"/>
      <c r="L3895" s="19"/>
      <c r="M3895" s="19"/>
      <c r="N3895" s="19"/>
      <c r="O3895" s="19"/>
      <c r="P3895" s="19"/>
      <c r="Q3895" s="19"/>
      <c r="R3895" s="19"/>
      <c r="S3895" s="19"/>
      <c r="T3895" s="19"/>
      <c r="U3895" s="21"/>
    </row>
    <row r="3896" spans="1:21" ht="16" hidden="1" thickBot="1" x14ac:dyDescent="0.25">
      <c r="A3896" s="14"/>
      <c r="B3896" s="15"/>
      <c r="C3896" s="16"/>
      <c r="D3896" s="16"/>
      <c r="E3896" s="17"/>
      <c r="F3896" s="17"/>
      <c r="G3896" s="18"/>
      <c r="H3896" s="19"/>
      <c r="I3896" s="20"/>
      <c r="J3896" s="20"/>
      <c r="K3896" s="19"/>
      <c r="L3896" s="19"/>
      <c r="M3896" s="19"/>
      <c r="N3896" s="19"/>
      <c r="O3896" s="19"/>
      <c r="P3896" s="19"/>
      <c r="Q3896" s="19"/>
      <c r="R3896" s="19"/>
      <c r="S3896" s="19"/>
      <c r="T3896" s="19"/>
      <c r="U3896" s="21"/>
    </row>
    <row r="3897" spans="1:21" ht="16" hidden="1" thickBot="1" x14ac:dyDescent="0.25">
      <c r="A3897" s="14"/>
      <c r="B3897" s="15"/>
      <c r="C3897" s="16"/>
      <c r="D3897" s="16"/>
      <c r="E3897" s="17"/>
      <c r="F3897" s="17"/>
      <c r="G3897" s="18"/>
      <c r="H3897" s="19"/>
      <c r="I3897" s="20"/>
      <c r="J3897" s="20"/>
      <c r="K3897" s="19"/>
      <c r="L3897" s="19"/>
      <c r="M3897" s="19"/>
      <c r="N3897" s="19"/>
      <c r="O3897" s="19"/>
      <c r="P3897" s="19"/>
      <c r="Q3897" s="19"/>
      <c r="R3897" s="19"/>
      <c r="S3897" s="19"/>
      <c r="T3897" s="19"/>
      <c r="U3897" s="21"/>
    </row>
    <row r="3898" spans="1:21" ht="16" hidden="1" thickBot="1" x14ac:dyDescent="0.25">
      <c r="A3898" s="14"/>
      <c r="B3898" s="15"/>
      <c r="C3898" s="16"/>
      <c r="D3898" s="16"/>
      <c r="E3898" s="17"/>
      <c r="F3898" s="17"/>
      <c r="G3898" s="18"/>
      <c r="H3898" s="19"/>
      <c r="I3898" s="20"/>
      <c r="J3898" s="20"/>
      <c r="K3898" s="19"/>
      <c r="L3898" s="19"/>
      <c r="M3898" s="19"/>
      <c r="N3898" s="19"/>
      <c r="O3898" s="19"/>
      <c r="P3898" s="19"/>
      <c r="Q3898" s="19"/>
      <c r="R3898" s="19"/>
      <c r="S3898" s="19"/>
      <c r="T3898" s="19"/>
      <c r="U3898" s="21"/>
    </row>
    <row r="3899" spans="1:21" ht="16" hidden="1" thickBot="1" x14ac:dyDescent="0.25">
      <c r="A3899" s="14"/>
      <c r="B3899" s="15"/>
      <c r="C3899" s="16"/>
      <c r="D3899" s="16"/>
      <c r="E3899" s="17"/>
      <c r="F3899" s="17"/>
      <c r="G3899" s="18"/>
      <c r="H3899" s="19"/>
      <c r="I3899" s="20"/>
      <c r="J3899" s="20"/>
      <c r="K3899" s="19"/>
      <c r="L3899" s="19"/>
      <c r="M3899" s="19"/>
      <c r="N3899" s="19"/>
      <c r="O3899" s="19"/>
      <c r="P3899" s="19"/>
      <c r="Q3899" s="19"/>
      <c r="R3899" s="19"/>
      <c r="S3899" s="19"/>
      <c r="T3899" s="19"/>
      <c r="U3899" s="21"/>
    </row>
    <row r="3900" spans="1:21" ht="16" hidden="1" thickBot="1" x14ac:dyDescent="0.25">
      <c r="A3900" s="14"/>
      <c r="B3900" s="15"/>
      <c r="C3900" s="16"/>
      <c r="D3900" s="16"/>
      <c r="E3900" s="17"/>
      <c r="F3900" s="17"/>
      <c r="G3900" s="18"/>
      <c r="H3900" s="19"/>
      <c r="I3900" s="20"/>
      <c r="J3900" s="20"/>
      <c r="K3900" s="19"/>
      <c r="L3900" s="19"/>
      <c r="M3900" s="19"/>
      <c r="N3900" s="19"/>
      <c r="O3900" s="19"/>
      <c r="P3900" s="19"/>
      <c r="Q3900" s="19"/>
      <c r="R3900" s="19"/>
      <c r="S3900" s="19"/>
      <c r="T3900" s="19"/>
      <c r="U3900" s="21"/>
    </row>
    <row r="3901" spans="1:21" ht="16" hidden="1" thickBot="1" x14ac:dyDescent="0.25">
      <c r="A3901" s="14"/>
      <c r="B3901" s="15"/>
      <c r="C3901" s="16"/>
      <c r="D3901" s="16"/>
      <c r="E3901" s="17"/>
      <c r="F3901" s="17"/>
      <c r="G3901" s="18"/>
      <c r="H3901" s="19"/>
      <c r="I3901" s="20"/>
      <c r="J3901" s="20"/>
      <c r="K3901" s="19"/>
      <c r="L3901" s="19"/>
      <c r="M3901" s="19"/>
      <c r="N3901" s="19"/>
      <c r="O3901" s="19"/>
      <c r="P3901" s="19"/>
      <c r="Q3901" s="19"/>
      <c r="R3901" s="19"/>
      <c r="S3901" s="19"/>
      <c r="T3901" s="19"/>
      <c r="U3901" s="21"/>
    </row>
    <row r="3902" spans="1:21" ht="16" hidden="1" thickBot="1" x14ac:dyDescent="0.25">
      <c r="A3902" s="14"/>
      <c r="B3902" s="15"/>
      <c r="C3902" s="16"/>
      <c r="D3902" s="16"/>
      <c r="E3902" s="17"/>
      <c r="F3902" s="17"/>
      <c r="G3902" s="18"/>
      <c r="H3902" s="19"/>
      <c r="I3902" s="20"/>
      <c r="J3902" s="20"/>
      <c r="K3902" s="19"/>
      <c r="L3902" s="19"/>
      <c r="M3902" s="19"/>
      <c r="N3902" s="19"/>
      <c r="O3902" s="19"/>
      <c r="P3902" s="19"/>
      <c r="Q3902" s="19"/>
      <c r="R3902" s="19"/>
      <c r="S3902" s="19"/>
      <c r="T3902" s="19"/>
      <c r="U3902" s="21"/>
    </row>
    <row r="3903" spans="1:21" ht="16" hidden="1" thickBot="1" x14ac:dyDescent="0.25">
      <c r="A3903" s="14"/>
      <c r="B3903" s="15"/>
      <c r="C3903" s="16"/>
      <c r="D3903" s="16"/>
      <c r="E3903" s="17"/>
      <c r="F3903" s="17"/>
      <c r="G3903" s="18"/>
      <c r="H3903" s="19"/>
      <c r="I3903" s="20"/>
      <c r="J3903" s="20"/>
      <c r="K3903" s="19"/>
      <c r="L3903" s="19"/>
      <c r="M3903" s="19"/>
      <c r="N3903" s="19"/>
      <c r="O3903" s="19"/>
      <c r="P3903" s="19"/>
      <c r="Q3903" s="19"/>
      <c r="R3903" s="19"/>
      <c r="S3903" s="19"/>
      <c r="T3903" s="19"/>
      <c r="U3903" s="21"/>
    </row>
    <row r="3904" spans="1:21" ht="16" hidden="1" thickBot="1" x14ac:dyDescent="0.25">
      <c r="A3904" s="14"/>
      <c r="B3904" s="15"/>
      <c r="C3904" s="16"/>
      <c r="D3904" s="16"/>
      <c r="E3904" s="17"/>
      <c r="F3904" s="17"/>
      <c r="G3904" s="18"/>
      <c r="H3904" s="19"/>
      <c r="I3904" s="20"/>
      <c r="J3904" s="20"/>
      <c r="K3904" s="19"/>
      <c r="L3904" s="19"/>
      <c r="M3904" s="19"/>
      <c r="N3904" s="19"/>
      <c r="O3904" s="19"/>
      <c r="P3904" s="19"/>
      <c r="Q3904" s="19"/>
      <c r="R3904" s="19"/>
      <c r="S3904" s="19"/>
      <c r="T3904" s="19"/>
      <c r="U3904" s="21"/>
    </row>
    <row r="3905" spans="1:21" ht="16" hidden="1" thickBot="1" x14ac:dyDescent="0.25">
      <c r="A3905" s="14"/>
      <c r="B3905" s="15"/>
      <c r="C3905" s="16"/>
      <c r="D3905" s="16"/>
      <c r="E3905" s="17"/>
      <c r="F3905" s="17"/>
      <c r="G3905" s="18"/>
      <c r="H3905" s="19"/>
      <c r="I3905" s="20"/>
      <c r="J3905" s="20"/>
      <c r="K3905" s="19"/>
      <c r="L3905" s="19"/>
      <c r="M3905" s="19"/>
      <c r="N3905" s="19"/>
      <c r="O3905" s="19"/>
      <c r="P3905" s="19"/>
      <c r="Q3905" s="19"/>
      <c r="R3905" s="19"/>
      <c r="S3905" s="19"/>
      <c r="T3905" s="19"/>
      <c r="U3905" s="21"/>
    </row>
    <row r="3906" spans="1:21" ht="16" hidden="1" thickBot="1" x14ac:dyDescent="0.25">
      <c r="A3906" s="14"/>
      <c r="B3906" s="15"/>
      <c r="C3906" s="16"/>
      <c r="D3906" s="16"/>
      <c r="E3906" s="17"/>
      <c r="F3906" s="17"/>
      <c r="G3906" s="18"/>
      <c r="H3906" s="19"/>
      <c r="I3906" s="20"/>
      <c r="J3906" s="20"/>
      <c r="K3906" s="19"/>
      <c r="L3906" s="19"/>
      <c r="M3906" s="19"/>
      <c r="N3906" s="19"/>
      <c r="O3906" s="19"/>
      <c r="P3906" s="19"/>
      <c r="Q3906" s="19"/>
      <c r="R3906" s="19"/>
      <c r="S3906" s="19"/>
      <c r="T3906" s="19"/>
      <c r="U3906" s="21"/>
    </row>
    <row r="3907" spans="1:21" ht="16" hidden="1" thickBot="1" x14ac:dyDescent="0.25">
      <c r="A3907" s="14"/>
      <c r="B3907" s="15"/>
      <c r="C3907" s="16"/>
      <c r="D3907" s="16"/>
      <c r="E3907" s="17"/>
      <c r="F3907" s="17"/>
      <c r="G3907" s="18"/>
      <c r="H3907" s="19"/>
      <c r="I3907" s="20"/>
      <c r="J3907" s="20"/>
      <c r="K3907" s="19"/>
      <c r="L3907" s="19"/>
      <c r="M3907" s="19"/>
      <c r="N3907" s="19"/>
      <c r="O3907" s="19"/>
      <c r="P3907" s="19"/>
      <c r="Q3907" s="19"/>
      <c r="R3907" s="19"/>
      <c r="S3907" s="19"/>
      <c r="T3907" s="19"/>
      <c r="U3907" s="21"/>
    </row>
    <row r="3908" spans="1:21" ht="16" hidden="1" thickBot="1" x14ac:dyDescent="0.25">
      <c r="A3908" s="14"/>
      <c r="B3908" s="15"/>
      <c r="C3908" s="16"/>
      <c r="D3908" s="16"/>
      <c r="E3908" s="17"/>
      <c r="F3908" s="17"/>
      <c r="G3908" s="18"/>
      <c r="H3908" s="19"/>
      <c r="I3908" s="20"/>
      <c r="J3908" s="20"/>
      <c r="K3908" s="19"/>
      <c r="L3908" s="19"/>
      <c r="M3908" s="19"/>
      <c r="N3908" s="19"/>
      <c r="O3908" s="19"/>
      <c r="P3908" s="19"/>
      <c r="Q3908" s="19"/>
      <c r="R3908" s="19"/>
      <c r="S3908" s="19"/>
      <c r="T3908" s="19"/>
      <c r="U3908" s="21"/>
    </row>
    <row r="3909" spans="1:21" ht="16" hidden="1" thickBot="1" x14ac:dyDescent="0.25">
      <c r="A3909" s="14"/>
      <c r="B3909" s="15"/>
      <c r="C3909" s="16"/>
      <c r="D3909" s="16"/>
      <c r="E3909" s="17"/>
      <c r="F3909" s="17"/>
      <c r="G3909" s="18"/>
      <c r="H3909" s="19"/>
      <c r="I3909" s="20"/>
      <c r="J3909" s="20"/>
      <c r="K3909" s="19"/>
      <c r="L3909" s="19"/>
      <c r="M3909" s="19"/>
      <c r="N3909" s="19"/>
      <c r="O3909" s="19"/>
      <c r="P3909" s="19"/>
      <c r="Q3909" s="19"/>
      <c r="R3909" s="19"/>
      <c r="S3909" s="19"/>
      <c r="T3909" s="19"/>
      <c r="U3909" s="21"/>
    </row>
    <row r="3910" spans="1:21" ht="16" hidden="1" thickBot="1" x14ac:dyDescent="0.25">
      <c r="A3910" s="14"/>
      <c r="B3910" s="15"/>
      <c r="C3910" s="16"/>
      <c r="D3910" s="16"/>
      <c r="E3910" s="17"/>
      <c r="F3910" s="17"/>
      <c r="G3910" s="18"/>
      <c r="H3910" s="19"/>
      <c r="I3910" s="20"/>
      <c r="J3910" s="20"/>
      <c r="K3910" s="19"/>
      <c r="L3910" s="19"/>
      <c r="M3910" s="19"/>
      <c r="N3910" s="19"/>
      <c r="O3910" s="19"/>
      <c r="P3910" s="19"/>
      <c r="Q3910" s="19"/>
      <c r="R3910" s="19"/>
      <c r="S3910" s="19"/>
      <c r="T3910" s="19"/>
      <c r="U3910" s="21"/>
    </row>
    <row r="3911" spans="1:21" ht="16" hidden="1" thickBot="1" x14ac:dyDescent="0.25">
      <c r="A3911" s="14"/>
      <c r="B3911" s="15"/>
      <c r="C3911" s="16"/>
      <c r="D3911" s="16"/>
      <c r="E3911" s="17"/>
      <c r="F3911" s="17"/>
      <c r="G3911" s="18"/>
      <c r="H3911" s="19"/>
      <c r="I3911" s="20"/>
      <c r="J3911" s="20"/>
      <c r="K3911" s="19"/>
      <c r="L3911" s="19"/>
      <c r="M3911" s="19"/>
      <c r="N3911" s="19"/>
      <c r="O3911" s="19"/>
      <c r="P3911" s="19"/>
      <c r="Q3911" s="19"/>
      <c r="R3911" s="19"/>
      <c r="S3911" s="19"/>
      <c r="T3911" s="19"/>
      <c r="U3911" s="21"/>
    </row>
    <row r="3912" spans="1:21" ht="16" hidden="1" thickBot="1" x14ac:dyDescent="0.25">
      <c r="A3912" s="14"/>
      <c r="B3912" s="15"/>
      <c r="C3912" s="16"/>
      <c r="D3912" s="16"/>
      <c r="E3912" s="17"/>
      <c r="F3912" s="17"/>
      <c r="G3912" s="18"/>
      <c r="H3912" s="19"/>
      <c r="I3912" s="20"/>
      <c r="J3912" s="20"/>
      <c r="K3912" s="19"/>
      <c r="L3912" s="19"/>
      <c r="M3912" s="19"/>
      <c r="N3912" s="19"/>
      <c r="O3912" s="19"/>
      <c r="P3912" s="19"/>
      <c r="Q3912" s="19"/>
      <c r="R3912" s="19"/>
      <c r="S3912" s="19"/>
      <c r="T3912" s="19"/>
      <c r="U3912" s="21"/>
    </row>
    <row r="3913" spans="1:21" ht="16" hidden="1" thickBot="1" x14ac:dyDescent="0.25">
      <c r="A3913" s="14"/>
      <c r="B3913" s="15"/>
      <c r="C3913" s="16"/>
      <c r="D3913" s="16"/>
      <c r="E3913" s="17"/>
      <c r="F3913" s="17"/>
      <c r="G3913" s="18"/>
      <c r="H3913" s="19"/>
      <c r="I3913" s="20"/>
      <c r="J3913" s="20"/>
      <c r="K3913" s="19"/>
      <c r="L3913" s="19"/>
      <c r="M3913" s="19"/>
      <c r="N3913" s="19"/>
      <c r="O3913" s="19"/>
      <c r="P3913" s="19"/>
      <c r="Q3913" s="19"/>
      <c r="R3913" s="19"/>
      <c r="S3913" s="19"/>
      <c r="T3913" s="19"/>
      <c r="U3913" s="21"/>
    </row>
    <row r="3914" spans="1:21" ht="16" hidden="1" thickBot="1" x14ac:dyDescent="0.25">
      <c r="A3914" s="14"/>
      <c r="B3914" s="15"/>
      <c r="C3914" s="16"/>
      <c r="D3914" s="16"/>
      <c r="E3914" s="17"/>
      <c r="F3914" s="17"/>
      <c r="G3914" s="18"/>
      <c r="H3914" s="19"/>
      <c r="I3914" s="20"/>
      <c r="J3914" s="20"/>
      <c r="K3914" s="19"/>
      <c r="L3914" s="19"/>
      <c r="M3914" s="19"/>
      <c r="N3914" s="19"/>
      <c r="O3914" s="19"/>
      <c r="P3914" s="19"/>
      <c r="Q3914" s="19"/>
      <c r="R3914" s="19"/>
      <c r="S3914" s="19"/>
      <c r="T3914" s="19"/>
      <c r="U3914" s="21"/>
    </row>
    <row r="3915" spans="1:21" ht="16" hidden="1" thickBot="1" x14ac:dyDescent="0.25">
      <c r="A3915" s="14"/>
      <c r="B3915" s="15"/>
      <c r="C3915" s="16"/>
      <c r="D3915" s="16"/>
      <c r="E3915" s="17"/>
      <c r="F3915" s="17"/>
      <c r="G3915" s="18"/>
      <c r="H3915" s="19"/>
      <c r="I3915" s="20"/>
      <c r="J3915" s="20"/>
      <c r="K3915" s="19"/>
      <c r="L3915" s="19"/>
      <c r="M3915" s="19"/>
      <c r="N3915" s="19"/>
      <c r="O3915" s="19"/>
      <c r="P3915" s="19"/>
      <c r="Q3915" s="19"/>
      <c r="R3915" s="19"/>
      <c r="S3915" s="19"/>
      <c r="T3915" s="19"/>
      <c r="U3915" s="21"/>
    </row>
    <row r="3916" spans="1:21" ht="16" hidden="1" thickBot="1" x14ac:dyDescent="0.25">
      <c r="A3916" s="14"/>
      <c r="B3916" s="15"/>
      <c r="C3916" s="16"/>
      <c r="D3916" s="16"/>
      <c r="E3916" s="17"/>
      <c r="F3916" s="17"/>
      <c r="G3916" s="18"/>
      <c r="H3916" s="19"/>
      <c r="I3916" s="20"/>
      <c r="J3916" s="20"/>
      <c r="K3916" s="19"/>
      <c r="L3916" s="19"/>
      <c r="M3916" s="19"/>
      <c r="N3916" s="19"/>
      <c r="O3916" s="19"/>
      <c r="P3916" s="19"/>
      <c r="Q3916" s="19"/>
      <c r="R3916" s="19"/>
      <c r="S3916" s="19"/>
      <c r="T3916" s="19"/>
      <c r="U3916" s="21"/>
    </row>
    <row r="3917" spans="1:21" ht="16" hidden="1" thickBot="1" x14ac:dyDescent="0.25">
      <c r="A3917" s="14"/>
      <c r="B3917" s="15"/>
      <c r="C3917" s="16"/>
      <c r="D3917" s="16"/>
      <c r="E3917" s="17"/>
      <c r="F3917" s="17"/>
      <c r="G3917" s="18"/>
      <c r="H3917" s="19"/>
      <c r="I3917" s="20"/>
      <c r="J3917" s="20"/>
      <c r="K3917" s="19"/>
      <c r="L3917" s="19"/>
      <c r="M3917" s="19"/>
      <c r="N3917" s="19"/>
      <c r="O3917" s="19"/>
      <c r="P3917" s="19"/>
      <c r="Q3917" s="19"/>
      <c r="R3917" s="19"/>
      <c r="S3917" s="19"/>
      <c r="T3917" s="19"/>
      <c r="U3917" s="21"/>
    </row>
    <row r="3918" spans="1:21" ht="16" hidden="1" thickBot="1" x14ac:dyDescent="0.25">
      <c r="A3918" s="14"/>
      <c r="B3918" s="15"/>
      <c r="C3918" s="16"/>
      <c r="D3918" s="16"/>
      <c r="E3918" s="17"/>
      <c r="F3918" s="17"/>
      <c r="G3918" s="18"/>
      <c r="H3918" s="19"/>
      <c r="I3918" s="20"/>
      <c r="J3918" s="20"/>
      <c r="K3918" s="19"/>
      <c r="L3918" s="19"/>
      <c r="M3918" s="19"/>
      <c r="N3918" s="19"/>
      <c r="O3918" s="19"/>
      <c r="P3918" s="19"/>
      <c r="Q3918" s="19"/>
      <c r="R3918" s="19"/>
      <c r="S3918" s="19"/>
      <c r="T3918" s="19"/>
      <c r="U3918" s="21"/>
    </row>
    <row r="3919" spans="1:21" ht="16" hidden="1" thickBot="1" x14ac:dyDescent="0.25">
      <c r="A3919" s="14"/>
      <c r="B3919" s="15"/>
      <c r="C3919" s="16"/>
      <c r="D3919" s="16"/>
      <c r="E3919" s="17"/>
      <c r="F3919" s="17"/>
      <c r="G3919" s="18"/>
      <c r="H3919" s="19"/>
      <c r="I3919" s="20"/>
      <c r="J3919" s="20"/>
      <c r="K3919" s="19"/>
      <c r="L3919" s="19"/>
      <c r="M3919" s="19"/>
      <c r="N3919" s="19"/>
      <c r="O3919" s="19"/>
      <c r="P3919" s="19"/>
      <c r="Q3919" s="19"/>
      <c r="R3919" s="19"/>
      <c r="S3919" s="19"/>
      <c r="T3919" s="19"/>
      <c r="U3919" s="21"/>
    </row>
    <row r="3920" spans="1:21" ht="16" hidden="1" thickBot="1" x14ac:dyDescent="0.25">
      <c r="A3920" s="14"/>
      <c r="B3920" s="15"/>
      <c r="C3920" s="16"/>
      <c r="D3920" s="16"/>
      <c r="E3920" s="17"/>
      <c r="F3920" s="17"/>
      <c r="G3920" s="18"/>
      <c r="H3920" s="19"/>
      <c r="I3920" s="20"/>
      <c r="J3920" s="20"/>
      <c r="K3920" s="19"/>
      <c r="L3920" s="19"/>
      <c r="M3920" s="19"/>
      <c r="N3920" s="19"/>
      <c r="O3920" s="19"/>
      <c r="P3920" s="19"/>
      <c r="Q3920" s="19"/>
      <c r="R3920" s="19"/>
      <c r="S3920" s="19"/>
      <c r="T3920" s="19"/>
      <c r="U3920" s="21"/>
    </row>
    <row r="3921" spans="1:21" ht="16" hidden="1" thickBot="1" x14ac:dyDescent="0.25">
      <c r="A3921" s="14"/>
      <c r="B3921" s="15"/>
      <c r="C3921" s="16"/>
      <c r="D3921" s="16"/>
      <c r="E3921" s="17"/>
      <c r="F3921" s="17"/>
      <c r="G3921" s="18"/>
      <c r="H3921" s="19"/>
      <c r="I3921" s="20"/>
      <c r="J3921" s="20"/>
      <c r="K3921" s="19"/>
      <c r="L3921" s="19"/>
      <c r="M3921" s="19"/>
      <c r="N3921" s="19"/>
      <c r="O3921" s="19"/>
      <c r="P3921" s="19"/>
      <c r="Q3921" s="19"/>
      <c r="R3921" s="19"/>
      <c r="S3921" s="19"/>
      <c r="T3921" s="19"/>
      <c r="U3921" s="21"/>
    </row>
    <row r="3922" spans="1:21" ht="16" hidden="1" thickBot="1" x14ac:dyDescent="0.25">
      <c r="A3922" s="14"/>
      <c r="B3922" s="15"/>
      <c r="C3922" s="16"/>
      <c r="D3922" s="16"/>
      <c r="E3922" s="17"/>
      <c r="F3922" s="17"/>
      <c r="G3922" s="18"/>
      <c r="H3922" s="19"/>
      <c r="I3922" s="20"/>
      <c r="J3922" s="20"/>
      <c r="K3922" s="19"/>
      <c r="L3922" s="19"/>
      <c r="M3922" s="19"/>
      <c r="N3922" s="19"/>
      <c r="O3922" s="19"/>
      <c r="P3922" s="19"/>
      <c r="Q3922" s="19"/>
      <c r="R3922" s="19"/>
      <c r="S3922" s="19"/>
      <c r="T3922" s="19"/>
      <c r="U3922" s="21"/>
    </row>
    <row r="3923" spans="1:21" ht="16" hidden="1" thickBot="1" x14ac:dyDescent="0.25">
      <c r="A3923" s="14"/>
      <c r="B3923" s="15"/>
      <c r="C3923" s="16"/>
      <c r="D3923" s="16"/>
      <c r="E3923" s="17"/>
      <c r="F3923" s="17"/>
      <c r="G3923" s="18"/>
      <c r="H3923" s="19"/>
      <c r="I3923" s="20"/>
      <c r="J3923" s="20"/>
      <c r="K3923" s="19"/>
      <c r="L3923" s="19"/>
      <c r="M3923" s="19"/>
      <c r="N3923" s="19"/>
      <c r="O3923" s="19"/>
      <c r="P3923" s="19"/>
      <c r="Q3923" s="19"/>
      <c r="R3923" s="19"/>
      <c r="S3923" s="19"/>
      <c r="T3923" s="19"/>
      <c r="U3923" s="21"/>
    </row>
    <row r="3924" spans="1:21" ht="16" hidden="1" thickBot="1" x14ac:dyDescent="0.25">
      <c r="A3924" s="14"/>
      <c r="B3924" s="15"/>
      <c r="C3924" s="16"/>
      <c r="D3924" s="16"/>
      <c r="E3924" s="17"/>
      <c r="F3924" s="17"/>
      <c r="G3924" s="18"/>
      <c r="H3924" s="19"/>
      <c r="I3924" s="20"/>
      <c r="J3924" s="20"/>
      <c r="K3924" s="19"/>
      <c r="L3924" s="19"/>
      <c r="M3924" s="19"/>
      <c r="N3924" s="19"/>
      <c r="O3924" s="19"/>
      <c r="P3924" s="19"/>
      <c r="Q3924" s="19"/>
      <c r="R3924" s="19"/>
      <c r="S3924" s="19"/>
      <c r="T3924" s="19"/>
      <c r="U3924" s="21"/>
    </row>
    <row r="3925" spans="1:21" ht="16" hidden="1" thickBot="1" x14ac:dyDescent="0.25">
      <c r="A3925" s="14"/>
      <c r="B3925" s="15"/>
      <c r="C3925" s="16"/>
      <c r="D3925" s="16"/>
      <c r="E3925" s="17"/>
      <c r="F3925" s="17"/>
      <c r="G3925" s="18"/>
      <c r="H3925" s="19"/>
      <c r="I3925" s="20"/>
      <c r="J3925" s="20"/>
      <c r="K3925" s="19"/>
      <c r="L3925" s="19"/>
      <c r="M3925" s="19"/>
      <c r="N3925" s="19"/>
      <c r="O3925" s="19"/>
      <c r="P3925" s="19"/>
      <c r="Q3925" s="19"/>
      <c r="R3925" s="19"/>
      <c r="S3925" s="19"/>
      <c r="T3925" s="19"/>
      <c r="U3925" s="21"/>
    </row>
    <row r="3926" spans="1:21" ht="16" hidden="1" thickBot="1" x14ac:dyDescent="0.25">
      <c r="A3926" s="14"/>
      <c r="B3926" s="15"/>
      <c r="C3926" s="16"/>
      <c r="D3926" s="16"/>
      <c r="E3926" s="17"/>
      <c r="F3926" s="17"/>
      <c r="G3926" s="18"/>
      <c r="H3926" s="19"/>
      <c r="I3926" s="20"/>
      <c r="J3926" s="20"/>
      <c r="K3926" s="19"/>
      <c r="L3926" s="19"/>
      <c r="M3926" s="19"/>
      <c r="N3926" s="19"/>
      <c r="O3926" s="19"/>
      <c r="P3926" s="19"/>
      <c r="Q3926" s="19"/>
      <c r="R3926" s="19"/>
      <c r="S3926" s="19"/>
      <c r="T3926" s="19"/>
      <c r="U3926" s="21"/>
    </row>
    <row r="3927" spans="1:21" ht="16" hidden="1" thickBot="1" x14ac:dyDescent="0.25">
      <c r="A3927" s="14"/>
      <c r="B3927" s="15"/>
      <c r="C3927" s="16"/>
      <c r="D3927" s="16"/>
      <c r="E3927" s="17"/>
      <c r="F3927" s="17"/>
      <c r="G3927" s="18"/>
      <c r="H3927" s="19"/>
      <c r="I3927" s="20"/>
      <c r="J3927" s="20"/>
      <c r="K3927" s="19"/>
      <c r="L3927" s="19"/>
      <c r="M3927" s="19"/>
      <c r="N3927" s="19"/>
      <c r="O3927" s="19"/>
      <c r="P3927" s="19"/>
      <c r="Q3927" s="19"/>
      <c r="R3927" s="19"/>
      <c r="S3927" s="19"/>
      <c r="T3927" s="19"/>
      <c r="U3927" s="21"/>
    </row>
    <row r="3928" spans="1:21" ht="16" hidden="1" thickBot="1" x14ac:dyDescent="0.25">
      <c r="A3928" s="14"/>
      <c r="B3928" s="15"/>
      <c r="C3928" s="16"/>
      <c r="D3928" s="16"/>
      <c r="E3928" s="17"/>
      <c r="F3928" s="17"/>
      <c r="G3928" s="18"/>
      <c r="H3928" s="19"/>
      <c r="I3928" s="20"/>
      <c r="J3928" s="20"/>
      <c r="K3928" s="19"/>
      <c r="L3928" s="19"/>
      <c r="M3928" s="19"/>
      <c r="N3928" s="19"/>
      <c r="O3928" s="19"/>
      <c r="P3928" s="19"/>
      <c r="Q3928" s="19"/>
      <c r="R3928" s="19"/>
      <c r="S3928" s="19"/>
      <c r="T3928" s="19"/>
      <c r="U3928" s="21"/>
    </row>
    <row r="3929" spans="1:21" ht="16" hidden="1" thickBot="1" x14ac:dyDescent="0.25">
      <c r="A3929" s="14"/>
      <c r="B3929" s="15"/>
      <c r="C3929" s="16"/>
      <c r="D3929" s="16"/>
      <c r="E3929" s="17"/>
      <c r="F3929" s="17"/>
      <c r="G3929" s="18"/>
      <c r="H3929" s="19"/>
      <c r="I3929" s="20"/>
      <c r="J3929" s="20"/>
      <c r="K3929" s="19"/>
      <c r="L3929" s="19"/>
      <c r="M3929" s="19"/>
      <c r="N3929" s="19"/>
      <c r="O3929" s="19"/>
      <c r="P3929" s="19"/>
      <c r="Q3929" s="19"/>
      <c r="R3929" s="19"/>
      <c r="S3929" s="19"/>
      <c r="T3929" s="19"/>
      <c r="U3929" s="21"/>
    </row>
    <row r="3930" spans="1:21" ht="16" hidden="1" thickBot="1" x14ac:dyDescent="0.25">
      <c r="A3930" s="14"/>
      <c r="B3930" s="15"/>
      <c r="C3930" s="16"/>
      <c r="D3930" s="16"/>
      <c r="E3930" s="17"/>
      <c r="F3930" s="17"/>
      <c r="G3930" s="18"/>
      <c r="H3930" s="19"/>
      <c r="I3930" s="20"/>
      <c r="J3930" s="20"/>
      <c r="K3930" s="19"/>
      <c r="L3930" s="19"/>
      <c r="M3930" s="19"/>
      <c r="N3930" s="19"/>
      <c r="O3930" s="19"/>
      <c r="P3930" s="19"/>
      <c r="Q3930" s="19"/>
      <c r="R3930" s="19"/>
      <c r="S3930" s="19"/>
      <c r="T3930" s="19"/>
      <c r="U3930" s="21"/>
    </row>
    <row r="3931" spans="1:21" ht="16" hidden="1" thickBot="1" x14ac:dyDescent="0.25">
      <c r="A3931" s="14"/>
      <c r="B3931" s="15"/>
      <c r="C3931" s="16"/>
      <c r="D3931" s="16"/>
      <c r="E3931" s="17"/>
      <c r="F3931" s="17"/>
      <c r="G3931" s="18"/>
      <c r="H3931" s="19"/>
      <c r="I3931" s="20"/>
      <c r="J3931" s="20"/>
      <c r="K3931" s="19"/>
      <c r="L3931" s="19"/>
      <c r="M3931" s="19"/>
      <c r="N3931" s="19"/>
      <c r="O3931" s="19"/>
      <c r="P3931" s="19"/>
      <c r="Q3931" s="19"/>
      <c r="R3931" s="19"/>
      <c r="S3931" s="19"/>
      <c r="T3931" s="19"/>
      <c r="U3931" s="21"/>
    </row>
    <row r="3932" spans="1:21" ht="16" hidden="1" thickBot="1" x14ac:dyDescent="0.25">
      <c r="A3932" s="14"/>
      <c r="B3932" s="15"/>
      <c r="C3932" s="16"/>
      <c r="D3932" s="16"/>
      <c r="E3932" s="17"/>
      <c r="F3932" s="17"/>
      <c r="G3932" s="18"/>
      <c r="H3932" s="19"/>
      <c r="I3932" s="20"/>
      <c r="J3932" s="20"/>
      <c r="K3932" s="19"/>
      <c r="L3932" s="19"/>
      <c r="M3932" s="19"/>
      <c r="N3932" s="19"/>
      <c r="O3932" s="19"/>
      <c r="P3932" s="19"/>
      <c r="Q3932" s="19"/>
      <c r="R3932" s="19"/>
      <c r="S3932" s="19"/>
      <c r="T3932" s="19"/>
      <c r="U3932" s="21"/>
    </row>
    <row r="3933" spans="1:21" ht="16" hidden="1" thickBot="1" x14ac:dyDescent="0.25">
      <c r="A3933" s="38"/>
      <c r="B3933" s="39"/>
      <c r="C3933" s="40"/>
      <c r="D3933" s="40"/>
      <c r="E3933" s="41"/>
      <c r="F3933" s="41"/>
      <c r="G3933" s="42"/>
      <c r="H3933" s="43"/>
      <c r="I3933" s="44"/>
      <c r="J3933" s="44"/>
      <c r="K3933" s="43"/>
      <c r="L3933" s="43"/>
      <c r="M3933" s="43"/>
      <c r="N3933" s="43"/>
      <c r="O3933" s="43"/>
      <c r="P3933" s="43"/>
      <c r="Q3933" s="43"/>
      <c r="R3933" s="43"/>
      <c r="S3933" s="43"/>
      <c r="T3933" s="43"/>
      <c r="U3933" s="45"/>
    </row>
    <row r="3934" spans="1:21" x14ac:dyDescent="0.2">
      <c r="A3934" s="6">
        <v>2020</v>
      </c>
      <c r="B3934" s="7" t="s">
        <v>70</v>
      </c>
      <c r="C3934" s="8" t="s">
        <v>22</v>
      </c>
      <c r="D3934" s="8" t="str">
        <f t="shared" ref="D3934:D3945" si="4847">A3934&amp;"_"&amp;B3934&amp;"_"&amp;C3934</f>
        <v>2020_2020 Sample Plot # 02_Avi</v>
      </c>
      <c r="E3934" s="9">
        <v>1.1000000000000001</v>
      </c>
      <c r="F3934" s="9">
        <f t="shared" ref="F3934:F3982" si="4848">G3934/100</f>
        <v>0.25</v>
      </c>
      <c r="G3934" s="10">
        <v>25</v>
      </c>
      <c r="H3934" s="11">
        <f t="shared" ref="H3934:H3989" si="4849">I3934/100</f>
        <v>0.15913430935709738</v>
      </c>
      <c r="I3934" s="12">
        <f t="shared" ref="I3934:I3982" si="4850">J3934/3.142</f>
        <v>15.913430935709739</v>
      </c>
      <c r="J3934" s="12">
        <v>50</v>
      </c>
      <c r="K3934" s="11">
        <f t="shared" ref="K3934:K3945" si="4851">2.14*(LOG(H3934,10))+0.2</f>
        <v>-1.5082254174273824</v>
      </c>
      <c r="L3934" s="11">
        <f t="shared" ref="L3934:L3945" si="4852">10^K3934</f>
        <v>3.102948606922426E-2</v>
      </c>
      <c r="M3934" s="11">
        <f t="shared" ref="M3934:M3989" si="4853">L3934*40/1000</f>
        <v>1.2411794427689704E-3</v>
      </c>
      <c r="N3934" s="11">
        <f t="shared" ref="N3934:N3945" si="4854">0.923*L3934</f>
        <v>2.8640215641893993E-2</v>
      </c>
      <c r="O3934" s="11">
        <f t="shared" ref="O3934:O3979" si="4855">N3934*40/1000</f>
        <v>1.1456086256757599E-3</v>
      </c>
      <c r="P3934" s="11">
        <f t="shared" ref="P3934:P3989" si="4856">M3934+O3934</f>
        <v>2.3867880684447303E-3</v>
      </c>
      <c r="Q3934" s="11">
        <f t="shared" ref="Q3934:Q3989" si="4857">L3934*0.48</f>
        <v>1.4894153313227644E-2</v>
      </c>
      <c r="R3934" s="11">
        <f t="shared" ref="R3934:R3989" si="4858">N3934*0.39</f>
        <v>1.1169684100338658E-2</v>
      </c>
      <c r="S3934" s="63">
        <f t="shared" ref="S3934:S3989" si="4859">R3934+Q3934</f>
        <v>2.6063837413566302E-2</v>
      </c>
      <c r="T3934" s="63">
        <f t="shared" ref="T3934:T3979" si="4860">S3934*40/1000</f>
        <v>1.0425534965426521E-3</v>
      </c>
      <c r="U3934" s="13">
        <f t="shared" ref="U3934:U3989" si="4861">(L3934+N3934)</f>
        <v>5.9669701711118253E-2</v>
      </c>
    </row>
    <row r="3935" spans="1:21" x14ac:dyDescent="0.2">
      <c r="A3935" s="14">
        <v>2020</v>
      </c>
      <c r="B3935" s="15" t="s">
        <v>70</v>
      </c>
      <c r="C3935" s="16" t="s">
        <v>22</v>
      </c>
      <c r="D3935" s="16" t="str">
        <f t="shared" si="4847"/>
        <v>2020_2020 Sample Plot # 02_Avi</v>
      </c>
      <c r="E3935" s="17">
        <v>1.1000000000000001</v>
      </c>
      <c r="F3935" s="17">
        <f t="shared" si="4848"/>
        <v>0.25</v>
      </c>
      <c r="G3935" s="18">
        <v>25</v>
      </c>
      <c r="H3935" s="19">
        <f t="shared" si="4849"/>
        <v>0.12730744748567793</v>
      </c>
      <c r="I3935" s="20">
        <f t="shared" si="4850"/>
        <v>12.730744748567792</v>
      </c>
      <c r="J3935" s="20">
        <v>40</v>
      </c>
      <c r="K3935" s="19">
        <f t="shared" si="4851"/>
        <v>-1.7156128452646231</v>
      </c>
      <c r="L3935" s="19">
        <f t="shared" si="4852"/>
        <v>1.9248068463225021E-2</v>
      </c>
      <c r="M3935" s="19">
        <f t="shared" si="4853"/>
        <v>7.6992273852900079E-4</v>
      </c>
      <c r="N3935" s="19">
        <f t="shared" si="4854"/>
        <v>1.7765967191556695E-2</v>
      </c>
      <c r="O3935" s="19">
        <f t="shared" si="4855"/>
        <v>7.1063868766226782E-4</v>
      </c>
      <c r="P3935" s="19">
        <f t="shared" si="4856"/>
        <v>1.4805614261912685E-3</v>
      </c>
      <c r="Q3935" s="19">
        <f t="shared" si="4857"/>
        <v>9.2390728623480099E-3</v>
      </c>
      <c r="R3935" s="19">
        <f t="shared" si="4858"/>
        <v>6.9287272047071115E-3</v>
      </c>
      <c r="S3935" s="64">
        <f t="shared" si="4859"/>
        <v>1.6167800067055121E-2</v>
      </c>
      <c r="T3935" s="64">
        <f t="shared" si="4860"/>
        <v>6.4671200268220485E-4</v>
      </c>
      <c r="U3935" s="21">
        <f t="shared" si="4861"/>
        <v>3.7014035654781716E-2</v>
      </c>
    </row>
    <row r="3936" spans="1:21" x14ac:dyDescent="0.2">
      <c r="A3936" s="14">
        <v>2020</v>
      </c>
      <c r="B3936" s="15" t="s">
        <v>70</v>
      </c>
      <c r="C3936" s="16" t="s">
        <v>22</v>
      </c>
      <c r="D3936" s="16" t="str">
        <f t="shared" si="4847"/>
        <v>2020_2020 Sample Plot # 02_Avi</v>
      </c>
      <c r="E3936" s="17">
        <v>0.8</v>
      </c>
      <c r="F3936" s="17">
        <f t="shared" si="4848"/>
        <v>0.2</v>
      </c>
      <c r="G3936" s="18">
        <v>20</v>
      </c>
      <c r="H3936" s="19">
        <f t="shared" si="4849"/>
        <v>0.15913430935709738</v>
      </c>
      <c r="I3936" s="20">
        <f t="shared" si="4850"/>
        <v>15.913430935709739</v>
      </c>
      <c r="J3936" s="20">
        <v>50</v>
      </c>
      <c r="K3936" s="19">
        <f t="shared" si="4851"/>
        <v>-1.5082254174273824</v>
      </c>
      <c r="L3936" s="19">
        <f t="shared" si="4852"/>
        <v>3.102948606922426E-2</v>
      </c>
      <c r="M3936" s="19">
        <f t="shared" si="4853"/>
        <v>1.2411794427689704E-3</v>
      </c>
      <c r="N3936" s="19">
        <f t="shared" si="4854"/>
        <v>2.8640215641893993E-2</v>
      </c>
      <c r="O3936" s="19">
        <f t="shared" si="4855"/>
        <v>1.1456086256757599E-3</v>
      </c>
      <c r="P3936" s="19">
        <f t="shared" si="4856"/>
        <v>2.3867880684447303E-3</v>
      </c>
      <c r="Q3936" s="19">
        <f t="shared" si="4857"/>
        <v>1.4894153313227644E-2</v>
      </c>
      <c r="R3936" s="19">
        <f t="shared" si="4858"/>
        <v>1.1169684100338658E-2</v>
      </c>
      <c r="S3936" s="64">
        <f t="shared" si="4859"/>
        <v>2.6063837413566302E-2</v>
      </c>
      <c r="T3936" s="64">
        <f t="shared" si="4860"/>
        <v>1.0425534965426521E-3</v>
      </c>
      <c r="U3936" s="21">
        <f t="shared" si="4861"/>
        <v>5.9669701711118253E-2</v>
      </c>
    </row>
    <row r="3937" spans="1:21" x14ac:dyDescent="0.2">
      <c r="A3937" s="14">
        <v>2020</v>
      </c>
      <c r="B3937" s="15" t="s">
        <v>70</v>
      </c>
      <c r="C3937" s="16" t="s">
        <v>22</v>
      </c>
      <c r="D3937" s="16" t="str">
        <f t="shared" si="4847"/>
        <v>2020_2020 Sample Plot # 02_Avi</v>
      </c>
      <c r="E3937" s="17">
        <v>0.5</v>
      </c>
      <c r="F3937" s="17">
        <f t="shared" si="4848"/>
        <v>0.25</v>
      </c>
      <c r="G3937" s="18">
        <v>25</v>
      </c>
      <c r="H3937" s="19">
        <f t="shared" si="4849"/>
        <v>9.5480585614258442E-2</v>
      </c>
      <c r="I3937" s="20">
        <f t="shared" si="4850"/>
        <v>9.5480585614258437</v>
      </c>
      <c r="J3937" s="20">
        <v>30</v>
      </c>
      <c r="K3937" s="19">
        <f t="shared" si="4851"/>
        <v>-1.9829817416063846</v>
      </c>
      <c r="L3937" s="19">
        <f t="shared" si="4852"/>
        <v>1.039963886556905E-2</v>
      </c>
      <c r="M3937" s="19">
        <f t="shared" si="4853"/>
        <v>4.1598555462276201E-4</v>
      </c>
      <c r="N3937" s="19">
        <f t="shared" si="4854"/>
        <v>9.5988666729202327E-3</v>
      </c>
      <c r="O3937" s="19">
        <f t="shared" si="4855"/>
        <v>3.8395466691680931E-4</v>
      </c>
      <c r="P3937" s="19">
        <f t="shared" si="4856"/>
        <v>7.9994022153957126E-4</v>
      </c>
      <c r="Q3937" s="19">
        <f t="shared" si="4857"/>
        <v>4.9918266554731441E-3</v>
      </c>
      <c r="R3937" s="19">
        <f t="shared" si="4858"/>
        <v>3.7435580024388908E-3</v>
      </c>
      <c r="S3937" s="64">
        <f t="shared" si="4859"/>
        <v>8.7353846579120344E-3</v>
      </c>
      <c r="T3937" s="64">
        <f t="shared" si="4860"/>
        <v>3.4941538631648141E-4</v>
      </c>
      <c r="U3937" s="21">
        <f t="shared" si="4861"/>
        <v>1.9998505538489281E-2</v>
      </c>
    </row>
    <row r="3938" spans="1:21" x14ac:dyDescent="0.2">
      <c r="A3938" s="14">
        <v>2020</v>
      </c>
      <c r="B3938" s="15" t="s">
        <v>70</v>
      </c>
      <c r="C3938" s="16" t="s">
        <v>22</v>
      </c>
      <c r="D3938" s="16" t="str">
        <f t="shared" si="4847"/>
        <v>2020_2020 Sample Plot # 02_Avi</v>
      </c>
      <c r="E3938" s="17">
        <v>0.7</v>
      </c>
      <c r="F3938" s="17">
        <f t="shared" si="4848"/>
        <v>0.22</v>
      </c>
      <c r="G3938" s="18">
        <v>22</v>
      </c>
      <c r="H3938" s="19">
        <f t="shared" si="4849"/>
        <v>9.5480585614258442E-2</v>
      </c>
      <c r="I3938" s="20">
        <f t="shared" si="4850"/>
        <v>9.5480585614258437</v>
      </c>
      <c r="J3938" s="20">
        <v>30</v>
      </c>
      <c r="K3938" s="19">
        <f t="shared" si="4851"/>
        <v>-1.9829817416063846</v>
      </c>
      <c r="L3938" s="19">
        <f t="shared" si="4852"/>
        <v>1.039963886556905E-2</v>
      </c>
      <c r="M3938" s="19">
        <f t="shared" si="4853"/>
        <v>4.1598555462276201E-4</v>
      </c>
      <c r="N3938" s="19">
        <f t="shared" si="4854"/>
        <v>9.5988666729202327E-3</v>
      </c>
      <c r="O3938" s="19">
        <f t="shared" si="4855"/>
        <v>3.8395466691680931E-4</v>
      </c>
      <c r="P3938" s="19">
        <f t="shared" si="4856"/>
        <v>7.9994022153957126E-4</v>
      </c>
      <c r="Q3938" s="19">
        <f t="shared" si="4857"/>
        <v>4.9918266554731441E-3</v>
      </c>
      <c r="R3938" s="19">
        <f t="shared" si="4858"/>
        <v>3.7435580024388908E-3</v>
      </c>
      <c r="S3938" s="64">
        <f t="shared" si="4859"/>
        <v>8.7353846579120344E-3</v>
      </c>
      <c r="T3938" s="64">
        <f t="shared" si="4860"/>
        <v>3.4941538631648141E-4</v>
      </c>
      <c r="U3938" s="21">
        <f t="shared" si="4861"/>
        <v>1.9998505538489281E-2</v>
      </c>
    </row>
    <row r="3939" spans="1:21" x14ac:dyDescent="0.2">
      <c r="A3939" s="14">
        <v>2020</v>
      </c>
      <c r="B3939" s="15" t="s">
        <v>70</v>
      </c>
      <c r="C3939" s="16" t="s">
        <v>22</v>
      </c>
      <c r="D3939" s="16" t="str">
        <f t="shared" si="4847"/>
        <v>2020_2020 Sample Plot # 02_Avi</v>
      </c>
      <c r="E3939" s="17">
        <v>0.6</v>
      </c>
      <c r="F3939" s="17">
        <f t="shared" si="4848"/>
        <v>0.2</v>
      </c>
      <c r="G3939" s="18">
        <v>20</v>
      </c>
      <c r="H3939" s="19">
        <f t="shared" si="4849"/>
        <v>9.5480585614258442E-2</v>
      </c>
      <c r="I3939" s="20">
        <f t="shared" si="4850"/>
        <v>9.5480585614258437</v>
      </c>
      <c r="J3939" s="20">
        <v>30</v>
      </c>
      <c r="K3939" s="19">
        <f t="shared" si="4851"/>
        <v>-1.9829817416063846</v>
      </c>
      <c r="L3939" s="19">
        <f t="shared" si="4852"/>
        <v>1.039963886556905E-2</v>
      </c>
      <c r="M3939" s="19">
        <f t="shared" si="4853"/>
        <v>4.1598555462276201E-4</v>
      </c>
      <c r="N3939" s="19">
        <f t="shared" si="4854"/>
        <v>9.5988666729202327E-3</v>
      </c>
      <c r="O3939" s="19">
        <f t="shared" si="4855"/>
        <v>3.8395466691680931E-4</v>
      </c>
      <c r="P3939" s="19">
        <f t="shared" si="4856"/>
        <v>7.9994022153957126E-4</v>
      </c>
      <c r="Q3939" s="19">
        <f t="shared" si="4857"/>
        <v>4.9918266554731441E-3</v>
      </c>
      <c r="R3939" s="19">
        <f t="shared" si="4858"/>
        <v>3.7435580024388908E-3</v>
      </c>
      <c r="S3939" s="64">
        <f t="shared" si="4859"/>
        <v>8.7353846579120344E-3</v>
      </c>
      <c r="T3939" s="64">
        <f t="shared" si="4860"/>
        <v>3.4941538631648141E-4</v>
      </c>
      <c r="U3939" s="21">
        <f t="shared" si="4861"/>
        <v>1.9998505538489281E-2</v>
      </c>
    </row>
    <row r="3940" spans="1:21" x14ac:dyDescent="0.2">
      <c r="A3940" s="14">
        <v>2020</v>
      </c>
      <c r="B3940" s="15" t="s">
        <v>70</v>
      </c>
      <c r="C3940" s="16" t="s">
        <v>22</v>
      </c>
      <c r="D3940" s="16" t="str">
        <f t="shared" si="4847"/>
        <v>2020_2020 Sample Plot # 02_Avi</v>
      </c>
      <c r="E3940" s="17">
        <v>0.5</v>
      </c>
      <c r="F3940" s="17">
        <f t="shared" si="4848"/>
        <v>0.21</v>
      </c>
      <c r="G3940" s="18">
        <v>21</v>
      </c>
      <c r="H3940" s="19">
        <f t="shared" si="4849"/>
        <v>9.5480585614258442E-2</v>
      </c>
      <c r="I3940" s="20">
        <f t="shared" si="4850"/>
        <v>9.5480585614258437</v>
      </c>
      <c r="J3940" s="20">
        <v>30</v>
      </c>
      <c r="K3940" s="19">
        <f t="shared" si="4851"/>
        <v>-1.9829817416063846</v>
      </c>
      <c r="L3940" s="19">
        <f t="shared" si="4852"/>
        <v>1.039963886556905E-2</v>
      </c>
      <c r="M3940" s="19">
        <f t="shared" si="4853"/>
        <v>4.1598555462276201E-4</v>
      </c>
      <c r="N3940" s="19">
        <f t="shared" si="4854"/>
        <v>9.5988666729202327E-3</v>
      </c>
      <c r="O3940" s="19">
        <f t="shared" si="4855"/>
        <v>3.8395466691680931E-4</v>
      </c>
      <c r="P3940" s="19">
        <f t="shared" si="4856"/>
        <v>7.9994022153957126E-4</v>
      </c>
      <c r="Q3940" s="19">
        <f t="shared" si="4857"/>
        <v>4.9918266554731441E-3</v>
      </c>
      <c r="R3940" s="19">
        <f t="shared" si="4858"/>
        <v>3.7435580024388908E-3</v>
      </c>
      <c r="S3940" s="64">
        <f t="shared" si="4859"/>
        <v>8.7353846579120344E-3</v>
      </c>
      <c r="T3940" s="64">
        <f t="shared" si="4860"/>
        <v>3.4941538631648141E-4</v>
      </c>
      <c r="U3940" s="21">
        <f t="shared" si="4861"/>
        <v>1.9998505538489281E-2</v>
      </c>
    </row>
    <row r="3941" spans="1:21" x14ac:dyDescent="0.2">
      <c r="A3941" s="14">
        <v>2020</v>
      </c>
      <c r="B3941" s="15" t="s">
        <v>70</v>
      </c>
      <c r="C3941" s="16" t="s">
        <v>22</v>
      </c>
      <c r="D3941" s="16" t="str">
        <f t="shared" si="4847"/>
        <v>2020_2020 Sample Plot # 02_Avi</v>
      </c>
      <c r="E3941" s="17">
        <v>0.7</v>
      </c>
      <c r="F3941" s="17">
        <f t="shared" si="4848"/>
        <v>0.2</v>
      </c>
      <c r="G3941" s="18">
        <v>20</v>
      </c>
      <c r="H3941" s="19">
        <f t="shared" si="4849"/>
        <v>9.5480585614258442E-2</v>
      </c>
      <c r="I3941" s="20">
        <f t="shared" si="4850"/>
        <v>9.5480585614258437</v>
      </c>
      <c r="J3941" s="20">
        <v>30</v>
      </c>
      <c r="K3941" s="19">
        <f t="shared" si="4851"/>
        <v>-1.9829817416063846</v>
      </c>
      <c r="L3941" s="19">
        <f t="shared" si="4852"/>
        <v>1.039963886556905E-2</v>
      </c>
      <c r="M3941" s="19">
        <f t="shared" si="4853"/>
        <v>4.1598555462276201E-4</v>
      </c>
      <c r="N3941" s="19">
        <f t="shared" si="4854"/>
        <v>9.5988666729202327E-3</v>
      </c>
      <c r="O3941" s="19">
        <f t="shared" si="4855"/>
        <v>3.8395466691680931E-4</v>
      </c>
      <c r="P3941" s="19">
        <f t="shared" si="4856"/>
        <v>7.9994022153957126E-4</v>
      </c>
      <c r="Q3941" s="19">
        <f t="shared" si="4857"/>
        <v>4.9918266554731441E-3</v>
      </c>
      <c r="R3941" s="19">
        <f t="shared" si="4858"/>
        <v>3.7435580024388908E-3</v>
      </c>
      <c r="S3941" s="64">
        <f t="shared" si="4859"/>
        <v>8.7353846579120344E-3</v>
      </c>
      <c r="T3941" s="64">
        <f t="shared" si="4860"/>
        <v>3.4941538631648141E-4</v>
      </c>
      <c r="U3941" s="21">
        <f t="shared" si="4861"/>
        <v>1.9998505538489281E-2</v>
      </c>
    </row>
    <row r="3942" spans="1:21" x14ac:dyDescent="0.2">
      <c r="A3942" s="14">
        <v>2020</v>
      </c>
      <c r="B3942" s="15" t="s">
        <v>70</v>
      </c>
      <c r="C3942" s="16" t="s">
        <v>22</v>
      </c>
      <c r="D3942" s="16" t="str">
        <f t="shared" si="4847"/>
        <v>2020_2020 Sample Plot # 02_Avi</v>
      </c>
      <c r="E3942" s="17">
        <v>0.4</v>
      </c>
      <c r="F3942" s="17">
        <f t="shared" si="4848"/>
        <v>0.21</v>
      </c>
      <c r="G3942" s="18">
        <v>21</v>
      </c>
      <c r="H3942" s="19">
        <f t="shared" si="4849"/>
        <v>9.2297899427116498E-2</v>
      </c>
      <c r="I3942" s="20">
        <f t="shared" si="4850"/>
        <v>9.2297899427116494</v>
      </c>
      <c r="J3942" s="20">
        <v>29</v>
      </c>
      <c r="K3942" s="19">
        <f t="shared" si="4851"/>
        <v>-2.0144895112026959</v>
      </c>
      <c r="L3942" s="19">
        <f t="shared" si="4852"/>
        <v>9.6718708524012823E-3</v>
      </c>
      <c r="M3942" s="19">
        <f t="shared" si="4853"/>
        <v>3.8687483409605128E-4</v>
      </c>
      <c r="N3942" s="19">
        <f t="shared" si="4854"/>
        <v>8.9271367967663842E-3</v>
      </c>
      <c r="O3942" s="19">
        <f t="shared" si="4855"/>
        <v>3.5708547187065538E-4</v>
      </c>
      <c r="P3942" s="19">
        <f t="shared" si="4856"/>
        <v>7.4396030596670672E-4</v>
      </c>
      <c r="Q3942" s="19">
        <f t="shared" si="4857"/>
        <v>4.6424980091526154E-3</v>
      </c>
      <c r="R3942" s="19">
        <f t="shared" si="4858"/>
        <v>3.4815833507388901E-3</v>
      </c>
      <c r="S3942" s="64">
        <f t="shared" si="4859"/>
        <v>8.1240813598915055E-3</v>
      </c>
      <c r="T3942" s="64">
        <f t="shared" si="4860"/>
        <v>3.2496325439566019E-4</v>
      </c>
      <c r="U3942" s="21">
        <f t="shared" si="4861"/>
        <v>1.8599007649167665E-2</v>
      </c>
    </row>
    <row r="3943" spans="1:21" x14ac:dyDescent="0.2">
      <c r="A3943" s="14">
        <v>2020</v>
      </c>
      <c r="B3943" s="15" t="s">
        <v>70</v>
      </c>
      <c r="C3943" s="16" t="s">
        <v>22</v>
      </c>
      <c r="D3943" s="16" t="str">
        <f t="shared" si="4847"/>
        <v>2020_2020 Sample Plot # 02_Avi</v>
      </c>
      <c r="E3943" s="17">
        <v>0.6</v>
      </c>
      <c r="F3943" s="17">
        <f t="shared" si="4848"/>
        <v>0.21</v>
      </c>
      <c r="G3943" s="18">
        <v>21</v>
      </c>
      <c r="H3943" s="19">
        <f t="shared" si="4849"/>
        <v>9.5480585614258442E-2</v>
      </c>
      <c r="I3943" s="20">
        <f t="shared" si="4850"/>
        <v>9.5480585614258437</v>
      </c>
      <c r="J3943" s="20">
        <v>30</v>
      </c>
      <c r="K3943" s="19">
        <f t="shared" si="4851"/>
        <v>-1.9829817416063846</v>
      </c>
      <c r="L3943" s="19">
        <f t="shared" si="4852"/>
        <v>1.039963886556905E-2</v>
      </c>
      <c r="M3943" s="19">
        <f t="shared" si="4853"/>
        <v>4.1598555462276201E-4</v>
      </c>
      <c r="N3943" s="19">
        <f t="shared" si="4854"/>
        <v>9.5988666729202327E-3</v>
      </c>
      <c r="O3943" s="19">
        <f t="shared" si="4855"/>
        <v>3.8395466691680931E-4</v>
      </c>
      <c r="P3943" s="19">
        <f t="shared" si="4856"/>
        <v>7.9994022153957126E-4</v>
      </c>
      <c r="Q3943" s="19">
        <f t="shared" si="4857"/>
        <v>4.9918266554731441E-3</v>
      </c>
      <c r="R3943" s="19">
        <f t="shared" si="4858"/>
        <v>3.7435580024388908E-3</v>
      </c>
      <c r="S3943" s="64">
        <f t="shared" si="4859"/>
        <v>8.7353846579120344E-3</v>
      </c>
      <c r="T3943" s="64">
        <f t="shared" si="4860"/>
        <v>3.4941538631648141E-4</v>
      </c>
      <c r="U3943" s="21">
        <f t="shared" si="4861"/>
        <v>1.9998505538489281E-2</v>
      </c>
    </row>
    <row r="3944" spans="1:21" x14ac:dyDescent="0.2">
      <c r="A3944" s="14">
        <v>2020</v>
      </c>
      <c r="B3944" s="15" t="s">
        <v>70</v>
      </c>
      <c r="C3944" s="16" t="s">
        <v>22</v>
      </c>
      <c r="D3944" s="16" t="str">
        <f t="shared" si="4847"/>
        <v>2020_2020 Sample Plot # 02_Avi</v>
      </c>
      <c r="E3944" s="17">
        <v>0.7</v>
      </c>
      <c r="F3944" s="17">
        <f t="shared" si="4848"/>
        <v>0.2</v>
      </c>
      <c r="G3944" s="18">
        <v>20</v>
      </c>
      <c r="H3944" s="19">
        <f t="shared" si="4849"/>
        <v>9.5480585614258442E-2</v>
      </c>
      <c r="I3944" s="20">
        <f t="shared" si="4850"/>
        <v>9.5480585614258437</v>
      </c>
      <c r="J3944" s="20">
        <v>30</v>
      </c>
      <c r="K3944" s="19">
        <f t="shared" si="4851"/>
        <v>-1.9829817416063846</v>
      </c>
      <c r="L3944" s="19">
        <f t="shared" si="4852"/>
        <v>1.039963886556905E-2</v>
      </c>
      <c r="M3944" s="19">
        <f t="shared" si="4853"/>
        <v>4.1598555462276201E-4</v>
      </c>
      <c r="N3944" s="19">
        <f t="shared" si="4854"/>
        <v>9.5988666729202327E-3</v>
      </c>
      <c r="O3944" s="19">
        <f t="shared" si="4855"/>
        <v>3.8395466691680931E-4</v>
      </c>
      <c r="P3944" s="19">
        <f t="shared" si="4856"/>
        <v>7.9994022153957126E-4</v>
      </c>
      <c r="Q3944" s="19">
        <f t="shared" si="4857"/>
        <v>4.9918266554731441E-3</v>
      </c>
      <c r="R3944" s="19">
        <f t="shared" si="4858"/>
        <v>3.7435580024388908E-3</v>
      </c>
      <c r="S3944" s="64">
        <f t="shared" si="4859"/>
        <v>8.7353846579120344E-3</v>
      </c>
      <c r="T3944" s="64">
        <f t="shared" si="4860"/>
        <v>3.4941538631648141E-4</v>
      </c>
      <c r="U3944" s="21">
        <f t="shared" si="4861"/>
        <v>1.9998505538489281E-2</v>
      </c>
    </row>
    <row r="3945" spans="1:21" x14ac:dyDescent="0.2">
      <c r="A3945" s="14">
        <v>2020</v>
      </c>
      <c r="B3945" s="15" t="s">
        <v>70</v>
      </c>
      <c r="C3945" s="16" t="s">
        <v>22</v>
      </c>
      <c r="D3945" s="40" t="str">
        <f t="shared" si="4847"/>
        <v>2020_2020 Sample Plot # 02_Avi</v>
      </c>
      <c r="E3945" s="17">
        <v>0.8</v>
      </c>
      <c r="F3945" s="17">
        <f t="shared" si="4848"/>
        <v>0.2</v>
      </c>
      <c r="G3945" s="18">
        <v>20</v>
      </c>
      <c r="H3945" s="19">
        <f t="shared" si="4849"/>
        <v>9.8663271801400387E-2</v>
      </c>
      <c r="I3945" s="20">
        <f t="shared" si="4850"/>
        <v>9.8663271801400381</v>
      </c>
      <c r="J3945" s="20">
        <v>31</v>
      </c>
      <c r="K3945" s="19">
        <f t="shared" si="4851"/>
        <v>-1.9525072019011189</v>
      </c>
      <c r="L3945" s="19">
        <f t="shared" si="4852"/>
        <v>1.1155596518827367E-2</v>
      </c>
      <c r="M3945" s="19">
        <f t="shared" si="4853"/>
        <v>4.4622386075309465E-4</v>
      </c>
      <c r="N3945" s="19">
        <f t="shared" si="4854"/>
        <v>1.029661558687766E-2</v>
      </c>
      <c r="O3945" s="19">
        <f t="shared" si="4855"/>
        <v>4.1186462347510641E-4</v>
      </c>
      <c r="P3945" s="19">
        <f t="shared" si="4856"/>
        <v>8.5808848422820106E-4</v>
      </c>
      <c r="Q3945" s="19">
        <f t="shared" si="4857"/>
        <v>5.3546863290371361E-3</v>
      </c>
      <c r="R3945" s="19">
        <f t="shared" si="4858"/>
        <v>4.0156800788822876E-3</v>
      </c>
      <c r="S3945" s="64">
        <f t="shared" si="4859"/>
        <v>9.3703664079194237E-3</v>
      </c>
      <c r="T3945" s="64">
        <f t="shared" si="4860"/>
        <v>3.7481465631677697E-4</v>
      </c>
      <c r="U3945" s="21">
        <f t="shared" si="4861"/>
        <v>2.1452212105705026E-2</v>
      </c>
    </row>
    <row r="3946" spans="1:21" hidden="1" x14ac:dyDescent="0.2">
      <c r="A3946" s="14"/>
      <c r="B3946" s="15"/>
      <c r="C3946" s="16"/>
      <c r="D3946" s="16"/>
      <c r="E3946" s="17"/>
      <c r="F3946" s="17"/>
      <c r="G3946" s="18"/>
      <c r="H3946" s="19"/>
      <c r="I3946" s="20"/>
      <c r="J3946" s="20"/>
      <c r="K3946" s="19"/>
      <c r="L3946" s="19"/>
      <c r="M3946" s="19"/>
      <c r="N3946" s="19"/>
      <c r="O3946" s="19"/>
      <c r="P3946" s="19"/>
      <c r="Q3946" s="19"/>
      <c r="R3946" s="19"/>
      <c r="S3946" s="19"/>
      <c r="T3946" s="19"/>
      <c r="U3946" s="21"/>
    </row>
    <row r="3947" spans="1:21" hidden="1" x14ac:dyDescent="0.2">
      <c r="A3947" s="14"/>
      <c r="B3947" s="15"/>
      <c r="C3947" s="16"/>
      <c r="D3947" s="16"/>
      <c r="E3947" s="17"/>
      <c r="F3947" s="17"/>
      <c r="G3947" s="18"/>
      <c r="H3947" s="19"/>
      <c r="I3947" s="20"/>
      <c r="J3947" s="20"/>
      <c r="K3947" s="19"/>
      <c r="L3947" s="19"/>
      <c r="M3947" s="19"/>
      <c r="N3947" s="19"/>
      <c r="O3947" s="19"/>
      <c r="P3947" s="19"/>
      <c r="Q3947" s="19"/>
      <c r="R3947" s="19"/>
      <c r="S3947" s="19"/>
      <c r="T3947" s="19"/>
      <c r="U3947" s="21"/>
    </row>
    <row r="3948" spans="1:21" hidden="1" x14ac:dyDescent="0.2">
      <c r="A3948" s="14"/>
      <c r="B3948" s="15"/>
      <c r="C3948" s="16"/>
      <c r="D3948" s="16"/>
      <c r="E3948" s="17"/>
      <c r="F3948" s="17"/>
      <c r="G3948" s="18"/>
      <c r="H3948" s="19"/>
      <c r="I3948" s="20"/>
      <c r="J3948" s="20"/>
      <c r="K3948" s="19"/>
      <c r="L3948" s="19"/>
      <c r="M3948" s="19"/>
      <c r="N3948" s="19"/>
      <c r="O3948" s="19"/>
      <c r="P3948" s="19"/>
      <c r="Q3948" s="19"/>
      <c r="R3948" s="19"/>
      <c r="S3948" s="19"/>
      <c r="T3948" s="19"/>
      <c r="U3948" s="21"/>
    </row>
    <row r="3949" spans="1:21" hidden="1" x14ac:dyDescent="0.2">
      <c r="A3949" s="14"/>
      <c r="B3949" s="15"/>
      <c r="C3949" s="16"/>
      <c r="D3949" s="16"/>
      <c r="E3949" s="17"/>
      <c r="F3949" s="17"/>
      <c r="G3949" s="18"/>
      <c r="H3949" s="19"/>
      <c r="I3949" s="20"/>
      <c r="J3949" s="20"/>
      <c r="K3949" s="19"/>
      <c r="L3949" s="19"/>
      <c r="M3949" s="19"/>
      <c r="N3949" s="19"/>
      <c r="O3949" s="19"/>
      <c r="P3949" s="19"/>
      <c r="Q3949" s="19"/>
      <c r="R3949" s="19"/>
      <c r="S3949" s="19"/>
      <c r="T3949" s="19"/>
      <c r="U3949" s="21"/>
    </row>
    <row r="3950" spans="1:21" hidden="1" x14ac:dyDescent="0.2">
      <c r="A3950" s="14"/>
      <c r="B3950" s="15"/>
      <c r="C3950" s="16"/>
      <c r="D3950" s="16"/>
      <c r="E3950" s="17"/>
      <c r="F3950" s="17"/>
      <c r="G3950" s="18"/>
      <c r="H3950" s="19"/>
      <c r="I3950" s="20"/>
      <c r="J3950" s="20"/>
      <c r="K3950" s="19"/>
      <c r="L3950" s="19"/>
      <c r="M3950" s="19"/>
      <c r="N3950" s="19"/>
      <c r="O3950" s="19"/>
      <c r="P3950" s="19"/>
      <c r="Q3950" s="19"/>
      <c r="R3950" s="19"/>
      <c r="S3950" s="19"/>
      <c r="T3950" s="19"/>
      <c r="U3950" s="21"/>
    </row>
    <row r="3951" spans="1:21" hidden="1" x14ac:dyDescent="0.2">
      <c r="A3951" s="14"/>
      <c r="B3951" s="15"/>
      <c r="C3951" s="16"/>
      <c r="D3951" s="16"/>
      <c r="E3951" s="17"/>
      <c r="F3951" s="17"/>
      <c r="G3951" s="18"/>
      <c r="H3951" s="19"/>
      <c r="I3951" s="20"/>
      <c r="J3951" s="20"/>
      <c r="K3951" s="19"/>
      <c r="L3951" s="19"/>
      <c r="M3951" s="19"/>
      <c r="N3951" s="19"/>
      <c r="O3951" s="19"/>
      <c r="P3951" s="19"/>
      <c r="Q3951" s="19"/>
      <c r="R3951" s="19"/>
      <c r="S3951" s="19"/>
      <c r="T3951" s="19"/>
      <c r="U3951" s="21"/>
    </row>
    <row r="3952" spans="1:21" hidden="1" x14ac:dyDescent="0.2">
      <c r="A3952" s="14"/>
      <c r="B3952" s="15"/>
      <c r="C3952" s="16"/>
      <c r="D3952" s="16"/>
      <c r="E3952" s="17"/>
      <c r="F3952" s="17"/>
      <c r="G3952" s="18"/>
      <c r="H3952" s="19"/>
      <c r="I3952" s="20"/>
      <c r="J3952" s="20"/>
      <c r="K3952" s="19"/>
      <c r="L3952" s="19"/>
      <c r="M3952" s="19"/>
      <c r="N3952" s="19"/>
      <c r="O3952" s="19"/>
      <c r="P3952" s="19"/>
      <c r="Q3952" s="19"/>
      <c r="R3952" s="19"/>
      <c r="S3952" s="19"/>
      <c r="T3952" s="19"/>
      <c r="U3952" s="21"/>
    </row>
    <row r="3953" spans="1:21" x14ac:dyDescent="0.2">
      <c r="A3953" s="14">
        <v>2020</v>
      </c>
      <c r="B3953" s="15" t="s">
        <v>70</v>
      </c>
      <c r="C3953" s="16" t="s">
        <v>22</v>
      </c>
      <c r="D3953" s="16" t="str">
        <f>A3953&amp;"_"&amp;B3953&amp;"_"&amp;C3953</f>
        <v>2020_2020 Sample Plot # 02_Avi</v>
      </c>
      <c r="E3953" s="17">
        <v>1.1000000000000001</v>
      </c>
      <c r="F3953" s="17">
        <f t="shared" si="4848"/>
        <v>0.2</v>
      </c>
      <c r="G3953" s="18">
        <v>20</v>
      </c>
      <c r="H3953" s="19">
        <f t="shared" si="4849"/>
        <v>9.5480585614258442E-2</v>
      </c>
      <c r="I3953" s="20">
        <f t="shared" si="4850"/>
        <v>9.5480585614258437</v>
      </c>
      <c r="J3953" s="20">
        <v>30</v>
      </c>
      <c r="K3953" s="19">
        <f>2.14*(LOG(H3953,10))+0.2</f>
        <v>-1.9829817416063846</v>
      </c>
      <c r="L3953" s="19">
        <f t="shared" ref="L3953" si="4862">10^K3953</f>
        <v>1.039963886556905E-2</v>
      </c>
      <c r="M3953" s="19">
        <f t="shared" si="4853"/>
        <v>4.1598555462276201E-4</v>
      </c>
      <c r="N3953" s="19">
        <f t="shared" ref="N3953" si="4863">0.923*L3953</f>
        <v>9.5988666729202327E-3</v>
      </c>
      <c r="O3953" s="19">
        <f t="shared" si="4855"/>
        <v>3.8395466691680931E-4</v>
      </c>
      <c r="P3953" s="19">
        <f t="shared" si="4856"/>
        <v>7.9994022153957126E-4</v>
      </c>
      <c r="Q3953" s="19">
        <f t="shared" si="4857"/>
        <v>4.9918266554731441E-3</v>
      </c>
      <c r="R3953" s="19">
        <f t="shared" si="4858"/>
        <v>3.7435580024388908E-3</v>
      </c>
      <c r="S3953" s="64">
        <f t="shared" si="4859"/>
        <v>8.7353846579120344E-3</v>
      </c>
      <c r="T3953" s="64">
        <f t="shared" si="4860"/>
        <v>3.4941538631648141E-4</v>
      </c>
      <c r="U3953" s="21">
        <f t="shared" si="4861"/>
        <v>1.9998505538489281E-2</v>
      </c>
    </row>
    <row r="3954" spans="1:21" hidden="1" x14ac:dyDescent="0.2">
      <c r="A3954" s="14"/>
      <c r="B3954" s="15"/>
      <c r="C3954" s="16"/>
      <c r="D3954" s="16"/>
      <c r="E3954" s="17"/>
      <c r="F3954" s="17"/>
      <c r="G3954" s="18"/>
      <c r="H3954" s="19"/>
      <c r="I3954" s="20"/>
      <c r="J3954" s="20"/>
      <c r="K3954" s="19"/>
      <c r="L3954" s="19"/>
      <c r="M3954" s="19"/>
      <c r="N3954" s="19"/>
      <c r="O3954" s="19"/>
      <c r="P3954" s="19"/>
      <c r="Q3954" s="19"/>
      <c r="R3954" s="19"/>
      <c r="S3954" s="19"/>
      <c r="T3954" s="19"/>
      <c r="U3954" s="21"/>
    </row>
    <row r="3955" spans="1:21" hidden="1" x14ac:dyDescent="0.2">
      <c r="A3955" s="14"/>
      <c r="B3955" s="15"/>
      <c r="C3955" s="16"/>
      <c r="D3955" s="16"/>
      <c r="E3955" s="17"/>
      <c r="F3955" s="17"/>
      <c r="G3955" s="18"/>
      <c r="H3955" s="19"/>
      <c r="I3955" s="20"/>
      <c r="J3955" s="20"/>
      <c r="K3955" s="19"/>
      <c r="L3955" s="19"/>
      <c r="M3955" s="19"/>
      <c r="N3955" s="19"/>
      <c r="O3955" s="19"/>
      <c r="P3955" s="19"/>
      <c r="Q3955" s="19"/>
      <c r="R3955" s="19"/>
      <c r="S3955" s="19"/>
      <c r="T3955" s="19"/>
      <c r="U3955" s="21"/>
    </row>
    <row r="3956" spans="1:21" x14ac:dyDescent="0.2">
      <c r="A3956" s="14">
        <v>2020</v>
      </c>
      <c r="B3956" s="15" t="s">
        <v>70</v>
      </c>
      <c r="C3956" s="16" t="s">
        <v>22</v>
      </c>
      <c r="D3956" s="16" t="str">
        <f>A3956&amp;"_"&amp;B3956&amp;"_"&amp;C3956</f>
        <v>2020_2020 Sample Plot # 02_Avi</v>
      </c>
      <c r="E3956" s="17">
        <v>0.7</v>
      </c>
      <c r="F3956" s="17">
        <f t="shared" si="4848"/>
        <v>0.2</v>
      </c>
      <c r="G3956" s="18">
        <v>20</v>
      </c>
      <c r="H3956" s="19">
        <f t="shared" si="4849"/>
        <v>9.5480585614258442E-2</v>
      </c>
      <c r="I3956" s="20">
        <f t="shared" si="4850"/>
        <v>9.5480585614258437</v>
      </c>
      <c r="J3956" s="20">
        <v>30</v>
      </c>
      <c r="K3956" s="19">
        <f t="shared" ref="K3956:K3958" si="4864">2.14*(LOG(H3956,10))+0.2</f>
        <v>-1.9829817416063846</v>
      </c>
      <c r="L3956" s="19">
        <f t="shared" ref="L3956:L3958" si="4865">10^K3956</f>
        <v>1.039963886556905E-2</v>
      </c>
      <c r="M3956" s="19">
        <f t="shared" si="4853"/>
        <v>4.1598555462276201E-4</v>
      </c>
      <c r="N3956" s="19">
        <f t="shared" ref="N3956:N3958" si="4866">0.923*L3956</f>
        <v>9.5988666729202327E-3</v>
      </c>
      <c r="O3956" s="19">
        <f t="shared" si="4855"/>
        <v>3.8395466691680931E-4</v>
      </c>
      <c r="P3956" s="19">
        <f t="shared" si="4856"/>
        <v>7.9994022153957126E-4</v>
      </c>
      <c r="Q3956" s="19">
        <f t="shared" si="4857"/>
        <v>4.9918266554731441E-3</v>
      </c>
      <c r="R3956" s="19">
        <f t="shared" si="4858"/>
        <v>3.7435580024388908E-3</v>
      </c>
      <c r="S3956" s="64">
        <f t="shared" si="4859"/>
        <v>8.7353846579120344E-3</v>
      </c>
      <c r="T3956" s="64">
        <f t="shared" si="4860"/>
        <v>3.4941538631648141E-4</v>
      </c>
      <c r="U3956" s="21">
        <f t="shared" si="4861"/>
        <v>1.9998505538489281E-2</v>
      </c>
    </row>
    <row r="3957" spans="1:21" x14ac:dyDescent="0.2">
      <c r="A3957" s="14">
        <v>2020</v>
      </c>
      <c r="B3957" s="15" t="s">
        <v>70</v>
      </c>
      <c r="C3957" s="16" t="s">
        <v>22</v>
      </c>
      <c r="D3957" s="16" t="str">
        <f>A3957&amp;"_"&amp;B3957&amp;"_"&amp;C3957</f>
        <v>2020_2020 Sample Plot # 02_Avi</v>
      </c>
      <c r="E3957" s="17">
        <v>0.8</v>
      </c>
      <c r="F3957" s="17">
        <f t="shared" si="4848"/>
        <v>0.2</v>
      </c>
      <c r="G3957" s="18">
        <v>20</v>
      </c>
      <c r="H3957" s="19">
        <f t="shared" si="4849"/>
        <v>9.5480585614258442E-2</v>
      </c>
      <c r="I3957" s="20">
        <f t="shared" si="4850"/>
        <v>9.5480585614258437</v>
      </c>
      <c r="J3957" s="20">
        <v>30</v>
      </c>
      <c r="K3957" s="19">
        <f t="shared" si="4864"/>
        <v>-1.9829817416063846</v>
      </c>
      <c r="L3957" s="19">
        <f t="shared" si="4865"/>
        <v>1.039963886556905E-2</v>
      </c>
      <c r="M3957" s="19">
        <f t="shared" si="4853"/>
        <v>4.1598555462276201E-4</v>
      </c>
      <c r="N3957" s="19">
        <f t="shared" si="4866"/>
        <v>9.5988666729202327E-3</v>
      </c>
      <c r="O3957" s="19">
        <f t="shared" si="4855"/>
        <v>3.8395466691680931E-4</v>
      </c>
      <c r="P3957" s="19">
        <f t="shared" si="4856"/>
        <v>7.9994022153957126E-4</v>
      </c>
      <c r="Q3957" s="19">
        <f t="shared" si="4857"/>
        <v>4.9918266554731441E-3</v>
      </c>
      <c r="R3957" s="19">
        <f t="shared" si="4858"/>
        <v>3.7435580024388908E-3</v>
      </c>
      <c r="S3957" s="64">
        <f t="shared" si="4859"/>
        <v>8.7353846579120344E-3</v>
      </c>
      <c r="T3957" s="64">
        <f t="shared" si="4860"/>
        <v>3.4941538631648141E-4</v>
      </c>
      <c r="U3957" s="21">
        <f t="shared" si="4861"/>
        <v>1.9998505538489281E-2</v>
      </c>
    </row>
    <row r="3958" spans="1:21" x14ac:dyDescent="0.2">
      <c r="A3958" s="14">
        <v>2020</v>
      </c>
      <c r="B3958" s="15" t="s">
        <v>70</v>
      </c>
      <c r="C3958" s="16" t="s">
        <v>22</v>
      </c>
      <c r="D3958" s="16" t="str">
        <f>A3958&amp;"_"&amp;B3958&amp;"_"&amp;C3958</f>
        <v>2020_2020 Sample Plot # 02_Avi</v>
      </c>
      <c r="E3958" s="17">
        <v>1.8</v>
      </c>
      <c r="F3958" s="17">
        <f t="shared" si="4848"/>
        <v>0.2</v>
      </c>
      <c r="G3958" s="18">
        <v>20</v>
      </c>
      <c r="H3958" s="19">
        <f t="shared" si="4849"/>
        <v>9.5480585614258442E-2</v>
      </c>
      <c r="I3958" s="20">
        <f t="shared" si="4850"/>
        <v>9.5480585614258437</v>
      </c>
      <c r="J3958" s="20">
        <v>30</v>
      </c>
      <c r="K3958" s="19">
        <f t="shared" si="4864"/>
        <v>-1.9829817416063846</v>
      </c>
      <c r="L3958" s="19">
        <f t="shared" si="4865"/>
        <v>1.039963886556905E-2</v>
      </c>
      <c r="M3958" s="19">
        <f t="shared" si="4853"/>
        <v>4.1598555462276201E-4</v>
      </c>
      <c r="N3958" s="19">
        <f t="shared" si="4866"/>
        <v>9.5988666729202327E-3</v>
      </c>
      <c r="O3958" s="19">
        <f t="shared" si="4855"/>
        <v>3.8395466691680931E-4</v>
      </c>
      <c r="P3958" s="19">
        <f t="shared" si="4856"/>
        <v>7.9994022153957126E-4</v>
      </c>
      <c r="Q3958" s="19">
        <f t="shared" si="4857"/>
        <v>4.9918266554731441E-3</v>
      </c>
      <c r="R3958" s="19">
        <f t="shared" si="4858"/>
        <v>3.7435580024388908E-3</v>
      </c>
      <c r="S3958" s="64">
        <f t="shared" si="4859"/>
        <v>8.7353846579120344E-3</v>
      </c>
      <c r="T3958" s="64">
        <f t="shared" si="4860"/>
        <v>3.4941538631648141E-4</v>
      </c>
      <c r="U3958" s="21">
        <f t="shared" si="4861"/>
        <v>1.9998505538489281E-2</v>
      </c>
    </row>
    <row r="3959" spans="1:21" hidden="1" x14ac:dyDescent="0.2">
      <c r="A3959" s="14"/>
      <c r="B3959" s="15"/>
      <c r="C3959" s="16"/>
      <c r="D3959" s="16"/>
      <c r="E3959" s="17"/>
      <c r="F3959" s="17"/>
      <c r="G3959" s="18"/>
      <c r="H3959" s="19"/>
      <c r="I3959" s="20"/>
      <c r="J3959" s="20"/>
      <c r="K3959" s="19"/>
      <c r="L3959" s="19"/>
      <c r="M3959" s="19"/>
      <c r="N3959" s="19"/>
      <c r="O3959" s="19"/>
      <c r="P3959" s="19"/>
      <c r="Q3959" s="19"/>
      <c r="R3959" s="19"/>
      <c r="S3959" s="19"/>
      <c r="T3959" s="19"/>
      <c r="U3959" s="21"/>
    </row>
    <row r="3960" spans="1:21" x14ac:dyDescent="0.2">
      <c r="A3960" s="14">
        <v>2020</v>
      </c>
      <c r="B3960" s="15" t="s">
        <v>70</v>
      </c>
      <c r="C3960" s="16" t="s">
        <v>22</v>
      </c>
      <c r="D3960" s="16" t="str">
        <f>A3960&amp;"_"&amp;B3960&amp;"_"&amp;C3960</f>
        <v>2020_2020 Sample Plot # 02_Avi</v>
      </c>
      <c r="E3960" s="17">
        <v>1.5</v>
      </c>
      <c r="F3960" s="17">
        <f t="shared" si="4848"/>
        <v>0.2</v>
      </c>
      <c r="G3960" s="18">
        <v>20</v>
      </c>
      <c r="H3960" s="19">
        <f t="shared" si="4849"/>
        <v>9.5480585614258442E-2</v>
      </c>
      <c r="I3960" s="20">
        <f t="shared" si="4850"/>
        <v>9.5480585614258437</v>
      </c>
      <c r="J3960" s="20">
        <v>30</v>
      </c>
      <c r="K3960" s="19">
        <f>2.14*(LOG(H3960,10))+0.2</f>
        <v>-1.9829817416063846</v>
      </c>
      <c r="L3960" s="19">
        <f t="shared" ref="L3960" si="4867">10^K3960</f>
        <v>1.039963886556905E-2</v>
      </c>
      <c r="M3960" s="19">
        <f t="shared" ref="M3960" si="4868">L3960*40/1000</f>
        <v>4.1598555462276201E-4</v>
      </c>
      <c r="N3960" s="19">
        <f t="shared" ref="N3960" si="4869">0.923*L3960</f>
        <v>9.5988666729202327E-3</v>
      </c>
      <c r="O3960" s="19">
        <f t="shared" ref="O3960" si="4870">N3960*40/1000</f>
        <v>3.8395466691680931E-4</v>
      </c>
      <c r="P3960" s="19">
        <f t="shared" ref="P3960" si="4871">M3960+O3960</f>
        <v>7.9994022153957126E-4</v>
      </c>
      <c r="Q3960" s="19">
        <f t="shared" ref="Q3960" si="4872">L3960*0.48</f>
        <v>4.9918266554731441E-3</v>
      </c>
      <c r="R3960" s="19">
        <f t="shared" ref="R3960" si="4873">N3960*0.39</f>
        <v>3.7435580024388908E-3</v>
      </c>
      <c r="S3960" s="64">
        <f t="shared" ref="S3960" si="4874">R3960+Q3960</f>
        <v>8.7353846579120344E-3</v>
      </c>
      <c r="T3960" s="64">
        <f t="shared" ref="T3960" si="4875">S3960*40/1000</f>
        <v>3.4941538631648141E-4</v>
      </c>
      <c r="U3960" s="21">
        <f t="shared" ref="U3960" si="4876">(L3960+N3960)</f>
        <v>1.9998505538489281E-2</v>
      </c>
    </row>
    <row r="3961" spans="1:21" hidden="1" x14ac:dyDescent="0.2">
      <c r="A3961" s="14"/>
      <c r="B3961" s="15"/>
      <c r="C3961" s="16"/>
      <c r="D3961" s="16"/>
      <c r="E3961" s="17"/>
      <c r="F3961" s="17"/>
      <c r="G3961" s="18"/>
      <c r="H3961" s="19"/>
      <c r="I3961" s="20"/>
      <c r="J3961" s="20"/>
      <c r="K3961" s="19"/>
      <c r="L3961" s="19"/>
      <c r="M3961" s="19"/>
      <c r="N3961" s="19"/>
      <c r="O3961" s="19"/>
      <c r="P3961" s="19"/>
      <c r="Q3961" s="19"/>
      <c r="R3961" s="19"/>
      <c r="S3961" s="19"/>
      <c r="T3961" s="19"/>
      <c r="U3961" s="21"/>
    </row>
    <row r="3962" spans="1:21" x14ac:dyDescent="0.2">
      <c r="A3962" s="14">
        <v>2020</v>
      </c>
      <c r="B3962" s="15" t="s">
        <v>70</v>
      </c>
      <c r="C3962" s="16" t="s">
        <v>22</v>
      </c>
      <c r="D3962" s="16" t="str">
        <f>A3962&amp;"_"&amp;B3962&amp;"_"&amp;C3962</f>
        <v>2020_2020 Sample Plot # 02_Avi</v>
      </c>
      <c r="E3962" s="17">
        <v>0.9</v>
      </c>
      <c r="F3962" s="17">
        <f t="shared" si="4848"/>
        <v>0.2</v>
      </c>
      <c r="G3962" s="18">
        <v>20</v>
      </c>
      <c r="H3962" s="19">
        <f t="shared" si="4849"/>
        <v>7.9567154678548691E-2</v>
      </c>
      <c r="I3962" s="20">
        <f t="shared" si="4850"/>
        <v>7.9567154678548695</v>
      </c>
      <c r="J3962" s="20">
        <v>25</v>
      </c>
      <c r="K3962" s="19">
        <f>2.14*(LOG(H3962,10))+0.2</f>
        <v>-2.1524296081483021</v>
      </c>
      <c r="L3962" s="19">
        <f t="shared" ref="L3962" si="4877">10^K3962</f>
        <v>7.0399632468670032E-3</v>
      </c>
      <c r="M3962" s="19">
        <f t="shared" ref="M3962" si="4878">L3962*40/1000</f>
        <v>2.8159852987468014E-4</v>
      </c>
      <c r="N3962" s="19">
        <f t="shared" ref="N3962" si="4879">0.923*L3962</f>
        <v>6.4978860768582442E-3</v>
      </c>
      <c r="O3962" s="19">
        <f t="shared" ref="O3962" si="4880">N3962*40/1000</f>
        <v>2.5991544307432977E-4</v>
      </c>
      <c r="P3962" s="19">
        <f t="shared" ref="P3962" si="4881">M3962+O3962</f>
        <v>5.4151397294900996E-4</v>
      </c>
      <c r="Q3962" s="19">
        <f t="shared" ref="Q3962" si="4882">L3962*0.48</f>
        <v>3.3791823584961612E-3</v>
      </c>
      <c r="R3962" s="19">
        <f t="shared" ref="R3962" si="4883">N3962*0.39</f>
        <v>2.5341755699747155E-3</v>
      </c>
      <c r="S3962" s="64">
        <f t="shared" ref="S3962" si="4884">R3962+Q3962</f>
        <v>5.9133579284708767E-3</v>
      </c>
      <c r="T3962" s="64">
        <f t="shared" ref="T3962" si="4885">S3962*40/1000</f>
        <v>2.3653431713883507E-4</v>
      </c>
      <c r="U3962" s="21">
        <f t="shared" ref="U3962" si="4886">(L3962+N3962)</f>
        <v>1.3537849323725247E-2</v>
      </c>
    </row>
    <row r="3963" spans="1:21" hidden="1" x14ac:dyDescent="0.2">
      <c r="A3963" s="14"/>
      <c r="B3963" s="15"/>
      <c r="C3963" s="16"/>
      <c r="D3963" s="16"/>
      <c r="E3963" s="17"/>
      <c r="F3963" s="17"/>
      <c r="G3963" s="18"/>
      <c r="H3963" s="19"/>
      <c r="I3963" s="20"/>
      <c r="J3963" s="20"/>
      <c r="K3963" s="19"/>
      <c r="L3963" s="19"/>
      <c r="M3963" s="19"/>
      <c r="N3963" s="19"/>
      <c r="O3963" s="19"/>
      <c r="P3963" s="19"/>
      <c r="Q3963" s="19"/>
      <c r="R3963" s="19"/>
      <c r="S3963" s="19"/>
      <c r="T3963" s="19"/>
      <c r="U3963" s="21"/>
    </row>
    <row r="3964" spans="1:21" hidden="1" x14ac:dyDescent="0.2">
      <c r="A3964" s="14"/>
      <c r="B3964" s="15"/>
      <c r="C3964" s="16"/>
      <c r="D3964" s="16"/>
      <c r="E3964" s="17"/>
      <c r="F3964" s="17"/>
      <c r="G3964" s="18"/>
      <c r="H3964" s="19"/>
      <c r="I3964" s="20"/>
      <c r="J3964" s="20"/>
      <c r="K3964" s="19"/>
      <c r="L3964" s="19"/>
      <c r="M3964" s="19"/>
      <c r="N3964" s="19"/>
      <c r="O3964" s="19"/>
      <c r="P3964" s="19"/>
      <c r="Q3964" s="19"/>
      <c r="R3964" s="19"/>
      <c r="S3964" s="19"/>
      <c r="T3964" s="19"/>
      <c r="U3964" s="21"/>
    </row>
    <row r="3965" spans="1:21" hidden="1" x14ac:dyDescent="0.2">
      <c r="A3965" s="14"/>
      <c r="B3965" s="15"/>
      <c r="C3965" s="16"/>
      <c r="D3965" s="16"/>
      <c r="E3965" s="17"/>
      <c r="F3965" s="17"/>
      <c r="G3965" s="18"/>
      <c r="H3965" s="19"/>
      <c r="I3965" s="20"/>
      <c r="J3965" s="20"/>
      <c r="K3965" s="19"/>
      <c r="L3965" s="19"/>
      <c r="M3965" s="19"/>
      <c r="N3965" s="19"/>
      <c r="O3965" s="19"/>
      <c r="P3965" s="19"/>
      <c r="Q3965" s="19"/>
      <c r="R3965" s="19"/>
      <c r="S3965" s="19"/>
      <c r="T3965" s="19"/>
      <c r="U3965" s="21"/>
    </row>
    <row r="3966" spans="1:21" hidden="1" x14ac:dyDescent="0.2">
      <c r="A3966" s="14"/>
      <c r="B3966" s="15"/>
      <c r="C3966" s="16"/>
      <c r="D3966" s="16"/>
      <c r="E3966" s="17"/>
      <c r="F3966" s="17"/>
      <c r="G3966" s="18"/>
      <c r="H3966" s="19"/>
      <c r="I3966" s="20"/>
      <c r="J3966" s="20"/>
      <c r="K3966" s="19"/>
      <c r="L3966" s="19"/>
      <c r="M3966" s="19"/>
      <c r="N3966" s="19"/>
      <c r="O3966" s="19"/>
      <c r="P3966" s="19"/>
      <c r="Q3966" s="19"/>
      <c r="R3966" s="19"/>
      <c r="S3966" s="19"/>
      <c r="T3966" s="19"/>
      <c r="U3966" s="21"/>
    </row>
    <row r="3967" spans="1:21" hidden="1" x14ac:dyDescent="0.2">
      <c r="A3967" s="14"/>
      <c r="B3967" s="15"/>
      <c r="C3967" s="16"/>
      <c r="D3967" s="16"/>
      <c r="E3967" s="17"/>
      <c r="F3967" s="17"/>
      <c r="G3967" s="18"/>
      <c r="H3967" s="19"/>
      <c r="I3967" s="20"/>
      <c r="J3967" s="20"/>
      <c r="K3967" s="19"/>
      <c r="L3967" s="19"/>
      <c r="M3967" s="19"/>
      <c r="N3967" s="19"/>
      <c r="O3967" s="19"/>
      <c r="P3967" s="19"/>
      <c r="Q3967" s="19"/>
      <c r="R3967" s="19"/>
      <c r="S3967" s="19"/>
      <c r="T3967" s="19"/>
      <c r="U3967" s="21"/>
    </row>
    <row r="3968" spans="1:21" hidden="1" x14ac:dyDescent="0.2">
      <c r="A3968" s="14"/>
      <c r="B3968" s="15"/>
      <c r="C3968" s="16"/>
      <c r="D3968" s="16"/>
      <c r="E3968" s="17"/>
      <c r="F3968" s="17"/>
      <c r="G3968" s="18"/>
      <c r="H3968" s="19"/>
      <c r="I3968" s="20"/>
      <c r="J3968" s="20"/>
      <c r="K3968" s="19"/>
      <c r="L3968" s="19"/>
      <c r="M3968" s="19"/>
      <c r="N3968" s="19"/>
      <c r="O3968" s="19"/>
      <c r="P3968" s="19"/>
      <c r="Q3968" s="19"/>
      <c r="R3968" s="19"/>
      <c r="S3968" s="19"/>
      <c r="T3968" s="19"/>
      <c r="U3968" s="21"/>
    </row>
    <row r="3969" spans="1:21" hidden="1" x14ac:dyDescent="0.2">
      <c r="A3969" s="14"/>
      <c r="B3969" s="15"/>
      <c r="C3969" s="16"/>
      <c r="D3969" s="16"/>
      <c r="E3969" s="17"/>
      <c r="F3969" s="17"/>
      <c r="G3969" s="18"/>
      <c r="H3969" s="19"/>
      <c r="I3969" s="20"/>
      <c r="J3969" s="20"/>
      <c r="K3969" s="19"/>
      <c r="L3969" s="19"/>
      <c r="M3969" s="19"/>
      <c r="N3969" s="19"/>
      <c r="O3969" s="19"/>
      <c r="P3969" s="19"/>
      <c r="Q3969" s="19"/>
      <c r="R3969" s="19"/>
      <c r="S3969" s="19"/>
      <c r="T3969" s="19"/>
      <c r="U3969" s="21"/>
    </row>
    <row r="3970" spans="1:21" hidden="1" x14ac:dyDescent="0.2">
      <c r="A3970" s="14"/>
      <c r="B3970" s="15"/>
      <c r="C3970" s="16"/>
      <c r="D3970" s="16"/>
      <c r="E3970" s="17"/>
      <c r="F3970" s="17"/>
      <c r="G3970" s="18"/>
      <c r="H3970" s="19"/>
      <c r="I3970" s="20"/>
      <c r="J3970" s="20"/>
      <c r="K3970" s="19"/>
      <c r="L3970" s="19"/>
      <c r="M3970" s="19"/>
      <c r="N3970" s="19"/>
      <c r="O3970" s="19"/>
      <c r="P3970" s="19"/>
      <c r="Q3970" s="19"/>
      <c r="R3970" s="19"/>
      <c r="S3970" s="19"/>
      <c r="T3970" s="19"/>
      <c r="U3970" s="21"/>
    </row>
    <row r="3971" spans="1:21" hidden="1" x14ac:dyDescent="0.2">
      <c r="A3971" s="14"/>
      <c r="B3971" s="15"/>
      <c r="C3971" s="16"/>
      <c r="D3971" s="16"/>
      <c r="E3971" s="17"/>
      <c r="F3971" s="17"/>
      <c r="G3971" s="18"/>
      <c r="H3971" s="19"/>
      <c r="I3971" s="20"/>
      <c r="J3971" s="20"/>
      <c r="K3971" s="19"/>
      <c r="L3971" s="19"/>
      <c r="M3971" s="19"/>
      <c r="N3971" s="19"/>
      <c r="O3971" s="19"/>
      <c r="P3971" s="19"/>
      <c r="Q3971" s="19"/>
      <c r="R3971" s="19"/>
      <c r="S3971" s="19"/>
      <c r="T3971" s="19"/>
      <c r="U3971" s="21"/>
    </row>
    <row r="3972" spans="1:21" hidden="1" x14ac:dyDescent="0.2">
      <c r="A3972" s="14"/>
      <c r="B3972" s="15"/>
      <c r="C3972" s="16"/>
      <c r="D3972" s="16"/>
      <c r="E3972" s="17"/>
      <c r="F3972" s="17"/>
      <c r="G3972" s="18"/>
      <c r="H3972" s="19"/>
      <c r="I3972" s="20"/>
      <c r="J3972" s="20"/>
      <c r="K3972" s="19"/>
      <c r="L3972" s="19"/>
      <c r="M3972" s="19"/>
      <c r="N3972" s="19"/>
      <c r="O3972" s="19"/>
      <c r="P3972" s="19"/>
      <c r="Q3972" s="19"/>
      <c r="R3972" s="19"/>
      <c r="S3972" s="19"/>
      <c r="T3972" s="19"/>
      <c r="U3972" s="21"/>
    </row>
    <row r="3973" spans="1:21" hidden="1" x14ac:dyDescent="0.2">
      <c r="A3973" s="14"/>
      <c r="B3973" s="15"/>
      <c r="C3973" s="16"/>
      <c r="D3973" s="16"/>
      <c r="E3973" s="17"/>
      <c r="F3973" s="17"/>
      <c r="G3973" s="18"/>
      <c r="H3973" s="19"/>
      <c r="I3973" s="20"/>
      <c r="J3973" s="20"/>
      <c r="K3973" s="19"/>
      <c r="L3973" s="19"/>
      <c r="M3973" s="19"/>
      <c r="N3973" s="19"/>
      <c r="O3973" s="19"/>
      <c r="P3973" s="19"/>
      <c r="Q3973" s="19"/>
      <c r="R3973" s="19"/>
      <c r="S3973" s="19"/>
      <c r="T3973" s="19"/>
      <c r="U3973" s="21"/>
    </row>
    <row r="3974" spans="1:21" hidden="1" x14ac:dyDescent="0.2">
      <c r="A3974" s="14"/>
      <c r="B3974" s="15"/>
      <c r="C3974" s="16"/>
      <c r="D3974" s="16"/>
      <c r="E3974" s="17"/>
      <c r="F3974" s="17"/>
      <c r="G3974" s="18"/>
      <c r="H3974" s="19"/>
      <c r="I3974" s="20"/>
      <c r="J3974" s="20"/>
      <c r="K3974" s="19"/>
      <c r="L3974" s="19"/>
      <c r="M3974" s="19"/>
      <c r="N3974" s="19"/>
      <c r="O3974" s="19"/>
      <c r="P3974" s="19"/>
      <c r="Q3974" s="19"/>
      <c r="R3974" s="19"/>
      <c r="S3974" s="19"/>
      <c r="T3974" s="19"/>
      <c r="U3974" s="21"/>
    </row>
    <row r="3975" spans="1:21" hidden="1" x14ac:dyDescent="0.2">
      <c r="A3975" s="14"/>
      <c r="B3975" s="15"/>
      <c r="C3975" s="16"/>
      <c r="D3975" s="16"/>
      <c r="E3975" s="17"/>
      <c r="F3975" s="17"/>
      <c r="G3975" s="18"/>
      <c r="H3975" s="19"/>
      <c r="I3975" s="20"/>
      <c r="J3975" s="20"/>
      <c r="K3975" s="19"/>
      <c r="L3975" s="19"/>
      <c r="M3975" s="19"/>
      <c r="N3975" s="19"/>
      <c r="O3975" s="19"/>
      <c r="P3975" s="19"/>
      <c r="Q3975" s="19"/>
      <c r="R3975" s="19"/>
      <c r="S3975" s="19"/>
      <c r="T3975" s="19"/>
      <c r="U3975" s="21"/>
    </row>
    <row r="3976" spans="1:21" hidden="1" x14ac:dyDescent="0.2">
      <c r="A3976" s="14"/>
      <c r="B3976" s="15"/>
      <c r="C3976" s="16"/>
      <c r="D3976" s="16"/>
      <c r="E3976" s="17"/>
      <c r="F3976" s="17"/>
      <c r="G3976" s="18"/>
      <c r="H3976" s="19"/>
      <c r="I3976" s="20"/>
      <c r="J3976" s="20"/>
      <c r="K3976" s="19"/>
      <c r="L3976" s="19"/>
      <c r="M3976" s="19"/>
      <c r="N3976" s="19"/>
      <c r="O3976" s="19"/>
      <c r="P3976" s="19"/>
      <c r="Q3976" s="19"/>
      <c r="R3976" s="19"/>
      <c r="S3976" s="19"/>
      <c r="T3976" s="19"/>
      <c r="U3976" s="21"/>
    </row>
    <row r="3977" spans="1:21" hidden="1" x14ac:dyDescent="0.2">
      <c r="A3977" s="14"/>
      <c r="B3977" s="15"/>
      <c r="C3977" s="16"/>
      <c r="D3977" s="16"/>
      <c r="E3977" s="17"/>
      <c r="F3977" s="17"/>
      <c r="G3977" s="18"/>
      <c r="H3977" s="19"/>
      <c r="I3977" s="20"/>
      <c r="J3977" s="20"/>
      <c r="K3977" s="19"/>
      <c r="L3977" s="19"/>
      <c r="M3977" s="19"/>
      <c r="N3977" s="19"/>
      <c r="O3977" s="19"/>
      <c r="P3977" s="19"/>
      <c r="Q3977" s="19"/>
      <c r="R3977" s="19"/>
      <c r="S3977" s="19"/>
      <c r="T3977" s="19"/>
      <c r="U3977" s="21"/>
    </row>
    <row r="3978" spans="1:21" x14ac:dyDescent="0.2">
      <c r="A3978" s="14">
        <v>2020</v>
      </c>
      <c r="B3978" s="15" t="s">
        <v>70</v>
      </c>
      <c r="C3978" s="16" t="s">
        <v>22</v>
      </c>
      <c r="D3978" s="16" t="str">
        <f>A3978&amp;"_"&amp;B3978&amp;"_"&amp;C3978</f>
        <v>2020_2020 Sample Plot # 02_Avi</v>
      </c>
      <c r="E3978" s="17">
        <v>0.8</v>
      </c>
      <c r="F3978" s="17">
        <f t="shared" si="4848"/>
        <v>0.2</v>
      </c>
      <c r="G3978" s="18">
        <v>20</v>
      </c>
      <c r="H3978" s="19">
        <f t="shared" si="4849"/>
        <v>9.5480585614258442E-2</v>
      </c>
      <c r="I3978" s="20">
        <f t="shared" si="4850"/>
        <v>9.5480585614258437</v>
      </c>
      <c r="J3978" s="20">
        <v>30</v>
      </c>
      <c r="K3978" s="19">
        <f t="shared" ref="K3978:K3979" si="4887">2.14*(LOG(H3978,10))+0.2</f>
        <v>-1.9829817416063846</v>
      </c>
      <c r="L3978" s="19">
        <f t="shared" ref="L3978:L3979" si="4888">10^K3978</f>
        <v>1.039963886556905E-2</v>
      </c>
      <c r="M3978" s="19">
        <f t="shared" si="4853"/>
        <v>4.1598555462276201E-4</v>
      </c>
      <c r="N3978" s="19">
        <f t="shared" ref="N3978:N3979" si="4889">0.923*L3978</f>
        <v>9.5988666729202327E-3</v>
      </c>
      <c r="O3978" s="19">
        <f t="shared" si="4855"/>
        <v>3.8395466691680931E-4</v>
      </c>
      <c r="P3978" s="19">
        <f t="shared" si="4856"/>
        <v>7.9994022153957126E-4</v>
      </c>
      <c r="Q3978" s="19">
        <f t="shared" si="4857"/>
        <v>4.9918266554731441E-3</v>
      </c>
      <c r="R3978" s="19">
        <f t="shared" si="4858"/>
        <v>3.7435580024388908E-3</v>
      </c>
      <c r="S3978" s="64">
        <f t="shared" si="4859"/>
        <v>8.7353846579120344E-3</v>
      </c>
      <c r="T3978" s="64">
        <f t="shared" si="4860"/>
        <v>3.4941538631648141E-4</v>
      </c>
      <c r="U3978" s="21">
        <f t="shared" si="4861"/>
        <v>1.9998505538489281E-2</v>
      </c>
    </row>
    <row r="3979" spans="1:21" x14ac:dyDescent="0.2">
      <c r="A3979" s="14">
        <v>2020</v>
      </c>
      <c r="B3979" s="15" t="s">
        <v>70</v>
      </c>
      <c r="C3979" s="16" t="s">
        <v>22</v>
      </c>
      <c r="D3979" s="16" t="str">
        <f>A3979&amp;"_"&amp;B3979&amp;"_"&amp;C3979</f>
        <v>2020_2020 Sample Plot # 02_Avi</v>
      </c>
      <c r="E3979" s="17">
        <v>0.7</v>
      </c>
      <c r="F3979" s="17">
        <f t="shared" si="4848"/>
        <v>0.2</v>
      </c>
      <c r="G3979" s="18">
        <v>20</v>
      </c>
      <c r="H3979" s="19">
        <f t="shared" si="4849"/>
        <v>9.5480585614258442E-2</v>
      </c>
      <c r="I3979" s="20">
        <f t="shared" si="4850"/>
        <v>9.5480585614258437</v>
      </c>
      <c r="J3979" s="20">
        <v>30</v>
      </c>
      <c r="K3979" s="19">
        <f t="shared" si="4887"/>
        <v>-1.9829817416063846</v>
      </c>
      <c r="L3979" s="19">
        <f t="shared" si="4888"/>
        <v>1.039963886556905E-2</v>
      </c>
      <c r="M3979" s="19">
        <f t="shared" si="4853"/>
        <v>4.1598555462276201E-4</v>
      </c>
      <c r="N3979" s="19">
        <f t="shared" si="4889"/>
        <v>9.5988666729202327E-3</v>
      </c>
      <c r="O3979" s="19">
        <f t="shared" si="4855"/>
        <v>3.8395466691680931E-4</v>
      </c>
      <c r="P3979" s="19">
        <f t="shared" si="4856"/>
        <v>7.9994022153957126E-4</v>
      </c>
      <c r="Q3979" s="19">
        <f t="shared" si="4857"/>
        <v>4.9918266554731441E-3</v>
      </c>
      <c r="R3979" s="19">
        <f t="shared" si="4858"/>
        <v>3.7435580024388908E-3</v>
      </c>
      <c r="S3979" s="64">
        <f t="shared" si="4859"/>
        <v>8.7353846579120344E-3</v>
      </c>
      <c r="T3979" s="64">
        <f t="shared" si="4860"/>
        <v>3.4941538631648141E-4</v>
      </c>
      <c r="U3979" s="21">
        <f t="shared" si="4861"/>
        <v>1.9998505538489281E-2</v>
      </c>
    </row>
    <row r="3980" spans="1:21" hidden="1" x14ac:dyDescent="0.2">
      <c r="A3980" s="14"/>
      <c r="B3980" s="15"/>
      <c r="C3980" s="16"/>
      <c r="D3980" s="16"/>
      <c r="E3980" s="17"/>
      <c r="F3980" s="17"/>
      <c r="G3980" s="18"/>
      <c r="H3980" s="19"/>
      <c r="I3980" s="20"/>
      <c r="J3980" s="20"/>
      <c r="K3980" s="19"/>
      <c r="L3980" s="19"/>
      <c r="M3980" s="19"/>
      <c r="N3980" s="19"/>
      <c r="O3980" s="19"/>
      <c r="P3980" s="19"/>
      <c r="Q3980" s="19"/>
      <c r="R3980" s="19"/>
      <c r="S3980" s="19"/>
      <c r="T3980" s="19"/>
      <c r="U3980" s="21"/>
    </row>
    <row r="3981" spans="1:21" x14ac:dyDescent="0.2">
      <c r="A3981" s="14">
        <v>2020</v>
      </c>
      <c r="B3981" s="15" t="s">
        <v>70</v>
      </c>
      <c r="C3981" s="16" t="s">
        <v>22</v>
      </c>
      <c r="D3981" s="16" t="str">
        <f>A3981&amp;"_"&amp;B3981&amp;"_"&amp;C3981</f>
        <v>2020_2020 Sample Plot # 02_Avi</v>
      </c>
      <c r="E3981" s="17">
        <v>0.5</v>
      </c>
      <c r="F3981" s="17">
        <f t="shared" si="4848"/>
        <v>0.2</v>
      </c>
      <c r="G3981" s="18">
        <v>20</v>
      </c>
      <c r="H3981" s="19">
        <f t="shared" si="4849"/>
        <v>9.5480585614258442E-2</v>
      </c>
      <c r="I3981" s="20">
        <f t="shared" si="4850"/>
        <v>9.5480585614258437</v>
      </c>
      <c r="J3981" s="20">
        <v>30</v>
      </c>
      <c r="K3981" s="19">
        <f t="shared" ref="K3981:K3982" si="4890">2.14*(LOG(H3981,10))+0.2</f>
        <v>-1.9829817416063846</v>
      </c>
      <c r="L3981" s="19">
        <f t="shared" ref="L3981:L3982" si="4891">10^K3981</f>
        <v>1.039963886556905E-2</v>
      </c>
      <c r="M3981" s="19">
        <f t="shared" ref="M3981:M3982" si="4892">L3981*40/1000</f>
        <v>4.1598555462276201E-4</v>
      </c>
      <c r="N3981" s="19">
        <f t="shared" ref="N3981:N3982" si="4893">0.923*L3981</f>
        <v>9.5988666729202327E-3</v>
      </c>
      <c r="O3981" s="19">
        <f t="shared" ref="O3981:O3989" si="4894">N3981*40/1000</f>
        <v>3.8395466691680931E-4</v>
      </c>
      <c r="P3981" s="19">
        <f t="shared" ref="P3981:P3982" si="4895">M3981+O3981</f>
        <v>7.9994022153957126E-4</v>
      </c>
      <c r="Q3981" s="19">
        <f t="shared" ref="Q3981:Q3982" si="4896">L3981*0.48</f>
        <v>4.9918266554731441E-3</v>
      </c>
      <c r="R3981" s="19">
        <f t="shared" ref="R3981:R3982" si="4897">N3981*0.39</f>
        <v>3.7435580024388908E-3</v>
      </c>
      <c r="S3981" s="64">
        <f t="shared" ref="S3981:S3982" si="4898">R3981+Q3981</f>
        <v>8.7353846579120344E-3</v>
      </c>
      <c r="T3981" s="64">
        <f t="shared" ref="T3981:T3989" si="4899">S3981*40/1000</f>
        <v>3.4941538631648141E-4</v>
      </c>
      <c r="U3981" s="21">
        <f t="shared" ref="U3981:U3982" si="4900">(L3981+N3981)</f>
        <v>1.9998505538489281E-2</v>
      </c>
    </row>
    <row r="3982" spans="1:21" x14ac:dyDescent="0.2">
      <c r="A3982" s="14">
        <v>2020</v>
      </c>
      <c r="B3982" s="15" t="s">
        <v>70</v>
      </c>
      <c r="C3982" s="16" t="s">
        <v>22</v>
      </c>
      <c r="D3982" s="16" t="str">
        <f>A3982&amp;"_"&amp;B3982&amp;"_"&amp;C3982</f>
        <v>2020_2020 Sample Plot # 02_Avi</v>
      </c>
      <c r="E3982" s="17">
        <v>0.4</v>
      </c>
      <c r="F3982" s="17">
        <f t="shared" si="4848"/>
        <v>0.2</v>
      </c>
      <c r="G3982" s="18">
        <v>20</v>
      </c>
      <c r="H3982" s="19">
        <f t="shared" si="4849"/>
        <v>9.2297899427116498E-2</v>
      </c>
      <c r="I3982" s="20">
        <f t="shared" si="4850"/>
        <v>9.2297899427116494</v>
      </c>
      <c r="J3982" s="20">
        <v>29</v>
      </c>
      <c r="K3982" s="19">
        <f t="shared" si="4890"/>
        <v>-2.0144895112026959</v>
      </c>
      <c r="L3982" s="19">
        <f t="shared" si="4891"/>
        <v>9.6718708524012823E-3</v>
      </c>
      <c r="M3982" s="19">
        <f t="shared" si="4892"/>
        <v>3.8687483409605128E-4</v>
      </c>
      <c r="N3982" s="19">
        <f t="shared" si="4893"/>
        <v>8.9271367967663842E-3</v>
      </c>
      <c r="O3982" s="19">
        <f t="shared" si="4894"/>
        <v>3.5708547187065538E-4</v>
      </c>
      <c r="P3982" s="19">
        <f t="shared" si="4895"/>
        <v>7.4396030596670672E-4</v>
      </c>
      <c r="Q3982" s="19">
        <f t="shared" si="4896"/>
        <v>4.6424980091526154E-3</v>
      </c>
      <c r="R3982" s="19">
        <f t="shared" si="4897"/>
        <v>3.4815833507388901E-3</v>
      </c>
      <c r="S3982" s="64">
        <f t="shared" si="4898"/>
        <v>8.1240813598915055E-3</v>
      </c>
      <c r="T3982" s="64">
        <f t="shared" si="4899"/>
        <v>3.2496325439566019E-4</v>
      </c>
      <c r="U3982" s="21">
        <f t="shared" si="4900"/>
        <v>1.8599007649167665E-2</v>
      </c>
    </row>
    <row r="3983" spans="1:21" hidden="1" x14ac:dyDescent="0.2">
      <c r="A3983" s="14"/>
      <c r="B3983" s="15"/>
      <c r="C3983" s="16"/>
      <c r="D3983" s="16"/>
      <c r="E3983" s="17"/>
      <c r="F3983" s="17"/>
      <c r="G3983" s="18"/>
      <c r="H3983" s="19"/>
      <c r="I3983" s="20"/>
      <c r="J3983" s="20"/>
      <c r="K3983" s="19"/>
      <c r="L3983" s="19"/>
      <c r="M3983" s="19"/>
      <c r="N3983" s="19"/>
      <c r="O3983" s="19"/>
      <c r="P3983" s="19"/>
      <c r="Q3983" s="19"/>
      <c r="R3983" s="19"/>
      <c r="S3983" s="19"/>
      <c r="T3983" s="19"/>
      <c r="U3983" s="21"/>
    </row>
    <row r="3984" spans="1:21" hidden="1" x14ac:dyDescent="0.2">
      <c r="A3984" s="14"/>
      <c r="B3984" s="15"/>
      <c r="C3984" s="16"/>
      <c r="D3984" s="16"/>
      <c r="E3984" s="17"/>
      <c r="F3984" s="17"/>
      <c r="G3984" s="18"/>
      <c r="H3984" s="19"/>
      <c r="I3984" s="20"/>
      <c r="J3984" s="20"/>
      <c r="K3984" s="19"/>
      <c r="L3984" s="19"/>
      <c r="M3984" s="19"/>
      <c r="N3984" s="19"/>
      <c r="O3984" s="19"/>
      <c r="P3984" s="19"/>
      <c r="Q3984" s="19"/>
      <c r="R3984" s="19"/>
      <c r="S3984" s="19"/>
      <c r="T3984" s="19"/>
      <c r="U3984" s="21"/>
    </row>
    <row r="3985" spans="1:21" hidden="1" x14ac:dyDescent="0.2">
      <c r="A3985" s="14"/>
      <c r="B3985" s="15"/>
      <c r="C3985" s="16"/>
      <c r="D3985" s="16"/>
      <c r="E3985" s="17"/>
      <c r="F3985" s="17"/>
      <c r="G3985" s="18"/>
      <c r="H3985" s="19"/>
      <c r="I3985" s="20"/>
      <c r="J3985" s="20"/>
      <c r="K3985" s="19"/>
      <c r="L3985" s="19"/>
      <c r="M3985" s="19"/>
      <c r="N3985" s="19"/>
      <c r="O3985" s="19"/>
      <c r="P3985" s="19"/>
      <c r="Q3985" s="19"/>
      <c r="R3985" s="19"/>
      <c r="S3985" s="19"/>
      <c r="T3985" s="19"/>
      <c r="U3985" s="21"/>
    </row>
    <row r="3986" spans="1:21" hidden="1" x14ac:dyDescent="0.2">
      <c r="A3986" s="14"/>
      <c r="B3986" s="15"/>
      <c r="C3986" s="16"/>
      <c r="D3986" s="16"/>
      <c r="E3986" s="17"/>
      <c r="F3986" s="17"/>
      <c r="G3986" s="18"/>
      <c r="H3986" s="19"/>
      <c r="I3986" s="20"/>
      <c r="J3986" s="20"/>
      <c r="K3986" s="19"/>
      <c r="L3986" s="19"/>
      <c r="M3986" s="19"/>
      <c r="N3986" s="19"/>
      <c r="O3986" s="19"/>
      <c r="P3986" s="19"/>
      <c r="Q3986" s="19"/>
      <c r="R3986" s="19"/>
      <c r="S3986" s="19"/>
      <c r="T3986" s="19"/>
      <c r="U3986" s="21"/>
    </row>
    <row r="3987" spans="1:21" hidden="1" x14ac:dyDescent="0.2">
      <c r="A3987" s="14"/>
      <c r="B3987" s="15"/>
      <c r="C3987" s="16"/>
      <c r="D3987" s="16"/>
      <c r="E3987" s="17"/>
      <c r="F3987" s="17"/>
      <c r="G3987" s="18"/>
      <c r="H3987" s="19"/>
      <c r="I3987" s="20"/>
      <c r="J3987" s="20"/>
      <c r="K3987" s="19"/>
      <c r="L3987" s="19"/>
      <c r="M3987" s="19"/>
      <c r="N3987" s="19"/>
      <c r="O3987" s="19"/>
      <c r="P3987" s="19"/>
      <c r="Q3987" s="19"/>
      <c r="R3987" s="19"/>
      <c r="S3987" s="19"/>
      <c r="T3987" s="19"/>
      <c r="U3987" s="21"/>
    </row>
    <row r="3988" spans="1:21" x14ac:dyDescent="0.2">
      <c r="A3988" s="14">
        <v>2020</v>
      </c>
      <c r="B3988" s="15" t="s">
        <v>70</v>
      </c>
      <c r="C3988" s="16" t="s">
        <v>22</v>
      </c>
      <c r="D3988" s="16" t="str">
        <f>A3988&amp;"_"&amp;B3988&amp;"_"&amp;C3988</f>
        <v>2020_2020 Sample Plot # 02_Avi</v>
      </c>
      <c r="E3988" s="17">
        <v>0.5</v>
      </c>
      <c r="F3988" s="17">
        <f t="shared" ref="F3988:F4048" si="4901">G3988/100</f>
        <v>0.2</v>
      </c>
      <c r="G3988" s="18">
        <v>20</v>
      </c>
      <c r="H3988" s="19">
        <f t="shared" si="4849"/>
        <v>9.5480585614258442E-2</v>
      </c>
      <c r="I3988" s="20">
        <f t="shared" ref="I3988:I4048" si="4902">J3988/3.142</f>
        <v>9.5480585614258437</v>
      </c>
      <c r="J3988" s="20">
        <v>30</v>
      </c>
      <c r="K3988" s="19">
        <f t="shared" ref="K3988:K3989" si="4903">2.14*(LOG(H3988,10))+0.2</f>
        <v>-1.9829817416063846</v>
      </c>
      <c r="L3988" s="19">
        <f t="shared" ref="L3988:L3989" si="4904">10^K3988</f>
        <v>1.039963886556905E-2</v>
      </c>
      <c r="M3988" s="19">
        <f t="shared" si="4853"/>
        <v>4.1598555462276201E-4</v>
      </c>
      <c r="N3988" s="19">
        <f t="shared" ref="N3988:N3989" si="4905">0.923*L3988</f>
        <v>9.5988666729202327E-3</v>
      </c>
      <c r="O3988" s="19">
        <f t="shared" si="4894"/>
        <v>3.8395466691680931E-4</v>
      </c>
      <c r="P3988" s="19">
        <f t="shared" si="4856"/>
        <v>7.9994022153957126E-4</v>
      </c>
      <c r="Q3988" s="19">
        <f t="shared" si="4857"/>
        <v>4.9918266554731441E-3</v>
      </c>
      <c r="R3988" s="19">
        <f t="shared" si="4858"/>
        <v>3.7435580024388908E-3</v>
      </c>
      <c r="S3988" s="64">
        <f t="shared" si="4859"/>
        <v>8.7353846579120344E-3</v>
      </c>
      <c r="T3988" s="64">
        <f t="shared" si="4899"/>
        <v>3.4941538631648141E-4</v>
      </c>
      <c r="U3988" s="21">
        <f t="shared" si="4861"/>
        <v>1.9998505538489281E-2</v>
      </c>
    </row>
    <row r="3989" spans="1:21" x14ac:dyDescent="0.2">
      <c r="A3989" s="14">
        <v>2020</v>
      </c>
      <c r="B3989" s="15" t="s">
        <v>70</v>
      </c>
      <c r="C3989" s="16" t="s">
        <v>22</v>
      </c>
      <c r="D3989" s="16" t="str">
        <f>A3989&amp;"_"&amp;B3989&amp;"_"&amp;C3989</f>
        <v>2020_2020 Sample Plot # 02_Avi</v>
      </c>
      <c r="E3989" s="17">
        <v>0.9</v>
      </c>
      <c r="F3989" s="17">
        <f t="shared" si="4901"/>
        <v>0.2</v>
      </c>
      <c r="G3989" s="18">
        <v>20</v>
      </c>
      <c r="H3989" s="19">
        <f t="shared" si="4849"/>
        <v>9.5480585614258442E-2</v>
      </c>
      <c r="I3989" s="20">
        <f t="shared" si="4902"/>
        <v>9.5480585614258437</v>
      </c>
      <c r="J3989" s="20">
        <v>30</v>
      </c>
      <c r="K3989" s="19">
        <f t="shared" si="4903"/>
        <v>-1.9829817416063846</v>
      </c>
      <c r="L3989" s="19">
        <f t="shared" si="4904"/>
        <v>1.039963886556905E-2</v>
      </c>
      <c r="M3989" s="19">
        <f t="shared" si="4853"/>
        <v>4.1598555462276201E-4</v>
      </c>
      <c r="N3989" s="19">
        <f t="shared" si="4905"/>
        <v>9.5988666729202327E-3</v>
      </c>
      <c r="O3989" s="19">
        <f t="shared" si="4894"/>
        <v>3.8395466691680931E-4</v>
      </c>
      <c r="P3989" s="19">
        <f t="shared" si="4856"/>
        <v>7.9994022153957126E-4</v>
      </c>
      <c r="Q3989" s="19">
        <f t="shared" si="4857"/>
        <v>4.9918266554731441E-3</v>
      </c>
      <c r="R3989" s="19">
        <f t="shared" si="4858"/>
        <v>3.7435580024388908E-3</v>
      </c>
      <c r="S3989" s="64">
        <f t="shared" si="4859"/>
        <v>8.7353846579120344E-3</v>
      </c>
      <c r="T3989" s="64">
        <f t="shared" si="4899"/>
        <v>3.4941538631648141E-4</v>
      </c>
      <c r="U3989" s="21">
        <f t="shared" si="4861"/>
        <v>1.9998505538489281E-2</v>
      </c>
    </row>
    <row r="3990" spans="1:21" hidden="1" x14ac:dyDescent="0.2">
      <c r="A3990" s="14"/>
      <c r="B3990" s="15"/>
      <c r="C3990" s="16"/>
      <c r="D3990" s="16"/>
      <c r="E3990" s="17"/>
      <c r="F3990" s="17"/>
      <c r="G3990" s="18"/>
      <c r="H3990" s="19"/>
      <c r="I3990" s="20"/>
      <c r="J3990" s="20"/>
      <c r="K3990" s="19"/>
      <c r="L3990" s="19"/>
      <c r="M3990" s="19"/>
      <c r="N3990" s="19"/>
      <c r="O3990" s="19"/>
      <c r="P3990" s="19"/>
      <c r="Q3990" s="19"/>
      <c r="R3990" s="19"/>
      <c r="S3990" s="19"/>
      <c r="T3990" s="19"/>
      <c r="U3990" s="21"/>
    </row>
    <row r="3991" spans="1:21" hidden="1" x14ac:dyDescent="0.2">
      <c r="A3991" s="14"/>
      <c r="B3991" s="15"/>
      <c r="C3991" s="16"/>
      <c r="D3991" s="16"/>
      <c r="E3991" s="17"/>
      <c r="F3991" s="17"/>
      <c r="G3991" s="18"/>
      <c r="H3991" s="19"/>
      <c r="I3991" s="20"/>
      <c r="J3991" s="20"/>
      <c r="K3991" s="19"/>
      <c r="L3991" s="19"/>
      <c r="M3991" s="19"/>
      <c r="N3991" s="19"/>
      <c r="O3991" s="19"/>
      <c r="P3991" s="19"/>
      <c r="Q3991" s="19"/>
      <c r="R3991" s="19"/>
      <c r="S3991" s="19"/>
      <c r="T3991" s="19"/>
      <c r="U3991" s="21"/>
    </row>
    <row r="3992" spans="1:21" ht="16" hidden="1" thickBot="1" x14ac:dyDescent="0.25">
      <c r="A3992" s="23"/>
      <c r="B3992" s="24"/>
      <c r="C3992" s="61"/>
      <c r="D3992" s="61"/>
      <c r="E3992" s="26"/>
      <c r="F3992" s="26"/>
      <c r="G3992" s="27"/>
      <c r="H3992" s="28"/>
      <c r="I3992" s="29"/>
      <c r="J3992" s="29"/>
      <c r="K3992" s="28"/>
      <c r="L3992" s="28"/>
      <c r="M3992" s="28"/>
      <c r="N3992" s="28"/>
      <c r="O3992" s="28"/>
      <c r="P3992" s="28"/>
      <c r="Q3992" s="28"/>
      <c r="R3992" s="28"/>
      <c r="S3992" s="28"/>
      <c r="T3992" s="28"/>
      <c r="U3992" s="30"/>
    </row>
    <row r="3993" spans="1:21" hidden="1" x14ac:dyDescent="0.2">
      <c r="A3993" s="31"/>
      <c r="B3993" s="32"/>
      <c r="C3993" s="33"/>
      <c r="D3993" s="33"/>
      <c r="E3993" s="34"/>
      <c r="F3993" s="34"/>
      <c r="G3993" s="35"/>
      <c r="H3993" s="36"/>
      <c r="I3993" s="22"/>
      <c r="J3993" s="22"/>
      <c r="K3993" s="36"/>
      <c r="L3993" s="36"/>
      <c r="M3993" s="36"/>
      <c r="N3993" s="36"/>
      <c r="O3993" s="36"/>
      <c r="P3993" s="36"/>
      <c r="Q3993" s="36"/>
      <c r="R3993" s="36"/>
      <c r="S3993" s="36"/>
      <c r="T3993" s="36"/>
      <c r="U3993" s="37"/>
    </row>
    <row r="3994" spans="1:21" hidden="1" x14ac:dyDescent="0.2">
      <c r="A3994" s="14"/>
      <c r="B3994" s="15"/>
      <c r="C3994" s="16"/>
      <c r="D3994" s="16"/>
      <c r="E3994" s="17"/>
      <c r="F3994" s="17"/>
      <c r="G3994" s="18"/>
      <c r="H3994" s="19"/>
      <c r="I3994" s="20"/>
      <c r="J3994" s="20"/>
      <c r="K3994" s="19"/>
      <c r="L3994" s="19"/>
      <c r="M3994" s="19"/>
      <c r="N3994" s="19"/>
      <c r="O3994" s="19"/>
      <c r="P3994" s="19"/>
      <c r="Q3994" s="19"/>
      <c r="R3994" s="19"/>
      <c r="S3994" s="19"/>
      <c r="T3994" s="19"/>
      <c r="U3994" s="21"/>
    </row>
    <row r="3995" spans="1:21" hidden="1" x14ac:dyDescent="0.2">
      <c r="A3995" s="14"/>
      <c r="B3995" s="15"/>
      <c r="C3995" s="16"/>
      <c r="D3995" s="16"/>
      <c r="E3995" s="17"/>
      <c r="F3995" s="17"/>
      <c r="G3995" s="18"/>
      <c r="H3995" s="19"/>
      <c r="I3995" s="20"/>
      <c r="J3995" s="20"/>
      <c r="K3995" s="19"/>
      <c r="L3995" s="19"/>
      <c r="M3995" s="19"/>
      <c r="N3995" s="19"/>
      <c r="O3995" s="19"/>
      <c r="P3995" s="19"/>
      <c r="Q3995" s="19"/>
      <c r="R3995" s="19"/>
      <c r="S3995" s="19"/>
      <c r="T3995" s="19"/>
      <c r="U3995" s="21"/>
    </row>
    <row r="3996" spans="1:21" hidden="1" x14ac:dyDescent="0.2">
      <c r="A3996" s="14"/>
      <c r="B3996" s="15"/>
      <c r="C3996" s="16"/>
      <c r="D3996" s="16"/>
      <c r="E3996" s="17"/>
      <c r="F3996" s="17"/>
      <c r="G3996" s="18"/>
      <c r="H3996" s="19"/>
      <c r="I3996" s="20"/>
      <c r="J3996" s="20"/>
      <c r="K3996" s="19"/>
      <c r="L3996" s="19"/>
      <c r="M3996" s="19"/>
      <c r="N3996" s="19"/>
      <c r="O3996" s="19"/>
      <c r="P3996" s="19"/>
      <c r="Q3996" s="19"/>
      <c r="R3996" s="19"/>
      <c r="S3996" s="19"/>
      <c r="T3996" s="19"/>
      <c r="U3996" s="21"/>
    </row>
    <row r="3997" spans="1:21" hidden="1" x14ac:dyDescent="0.2">
      <c r="A3997" s="14"/>
      <c r="B3997" s="15"/>
      <c r="C3997" s="16"/>
      <c r="D3997" s="16"/>
      <c r="E3997" s="17"/>
      <c r="F3997" s="17"/>
      <c r="G3997" s="18"/>
      <c r="H3997" s="19"/>
      <c r="I3997" s="20"/>
      <c r="J3997" s="20"/>
      <c r="K3997" s="19"/>
      <c r="L3997" s="19"/>
      <c r="M3997" s="19"/>
      <c r="N3997" s="19"/>
      <c r="O3997" s="19"/>
      <c r="P3997" s="19"/>
      <c r="Q3997" s="19"/>
      <c r="R3997" s="19"/>
      <c r="S3997" s="19"/>
      <c r="T3997" s="19"/>
      <c r="U3997" s="21"/>
    </row>
    <row r="3998" spans="1:21" hidden="1" x14ac:dyDescent="0.2">
      <c r="A3998" s="14"/>
      <c r="B3998" s="15"/>
      <c r="C3998" s="16"/>
      <c r="D3998" s="16"/>
      <c r="E3998" s="17"/>
      <c r="F3998" s="17"/>
      <c r="G3998" s="18"/>
      <c r="H3998" s="19"/>
      <c r="I3998" s="20"/>
      <c r="J3998" s="20"/>
      <c r="K3998" s="19"/>
      <c r="L3998" s="19"/>
      <c r="M3998" s="19"/>
      <c r="N3998" s="19"/>
      <c r="O3998" s="19"/>
      <c r="P3998" s="19"/>
      <c r="Q3998" s="19"/>
      <c r="R3998" s="19"/>
      <c r="S3998" s="19"/>
      <c r="T3998" s="19"/>
      <c r="U3998" s="21"/>
    </row>
    <row r="3999" spans="1:21" hidden="1" x14ac:dyDescent="0.2">
      <c r="A3999" s="14"/>
      <c r="B3999" s="15"/>
      <c r="C3999" s="16"/>
      <c r="D3999" s="16"/>
      <c r="E3999" s="17"/>
      <c r="F3999" s="17"/>
      <c r="G3999" s="18"/>
      <c r="H3999" s="19"/>
      <c r="I3999" s="20"/>
      <c r="J3999" s="20"/>
      <c r="K3999" s="19"/>
      <c r="L3999" s="19"/>
      <c r="M3999" s="19"/>
      <c r="N3999" s="19"/>
      <c r="O3999" s="19"/>
      <c r="P3999" s="19"/>
      <c r="Q3999" s="19"/>
      <c r="R3999" s="19"/>
      <c r="S3999" s="19"/>
      <c r="T3999" s="19"/>
      <c r="U3999" s="21"/>
    </row>
    <row r="4000" spans="1:21" hidden="1" x14ac:dyDescent="0.2">
      <c r="A4000" s="14"/>
      <c r="B4000" s="15"/>
      <c r="C4000" s="16"/>
      <c r="D4000" s="16"/>
      <c r="E4000" s="17"/>
      <c r="F4000" s="17"/>
      <c r="G4000" s="18"/>
      <c r="H4000" s="19"/>
      <c r="I4000" s="20"/>
      <c r="J4000" s="20"/>
      <c r="K4000" s="19"/>
      <c r="L4000" s="19"/>
      <c r="M4000" s="19"/>
      <c r="N4000" s="19"/>
      <c r="O4000" s="19"/>
      <c r="P4000" s="19"/>
      <c r="Q4000" s="19"/>
      <c r="R4000" s="19"/>
      <c r="S4000" s="19"/>
      <c r="T4000" s="19"/>
      <c r="U4000" s="21"/>
    </row>
    <row r="4001" spans="1:21" hidden="1" x14ac:dyDescent="0.2">
      <c r="A4001" s="14"/>
      <c r="B4001" s="15"/>
      <c r="C4001" s="16"/>
      <c r="D4001" s="16"/>
      <c r="E4001" s="17"/>
      <c r="F4001" s="17"/>
      <c r="G4001" s="18"/>
      <c r="H4001" s="19"/>
      <c r="I4001" s="20"/>
      <c r="J4001" s="20"/>
      <c r="K4001" s="19"/>
      <c r="L4001" s="19"/>
      <c r="M4001" s="19"/>
      <c r="N4001" s="19"/>
      <c r="O4001" s="19"/>
      <c r="P4001" s="19"/>
      <c r="Q4001" s="19"/>
      <c r="R4001" s="19"/>
      <c r="S4001" s="19"/>
      <c r="T4001" s="19"/>
      <c r="U4001" s="21"/>
    </row>
    <row r="4002" spans="1:21" hidden="1" x14ac:dyDescent="0.2">
      <c r="A4002" s="14"/>
      <c r="B4002" s="15"/>
      <c r="C4002" s="16"/>
      <c r="D4002" s="16"/>
      <c r="E4002" s="17"/>
      <c r="F4002" s="17"/>
      <c r="G4002" s="18"/>
      <c r="H4002" s="19"/>
      <c r="I4002" s="20"/>
      <c r="J4002" s="20"/>
      <c r="K4002" s="19"/>
      <c r="L4002" s="19"/>
      <c r="M4002" s="19"/>
      <c r="N4002" s="19"/>
      <c r="O4002" s="19"/>
      <c r="P4002" s="19"/>
      <c r="Q4002" s="19"/>
      <c r="R4002" s="19"/>
      <c r="S4002" s="19"/>
      <c r="T4002" s="19"/>
      <c r="U4002" s="21"/>
    </row>
    <row r="4003" spans="1:21" hidden="1" x14ac:dyDescent="0.2">
      <c r="A4003" s="14"/>
      <c r="B4003" s="15"/>
      <c r="C4003" s="16"/>
      <c r="D4003" s="16"/>
      <c r="E4003" s="17"/>
      <c r="F4003" s="17"/>
      <c r="G4003" s="18"/>
      <c r="H4003" s="19"/>
      <c r="I4003" s="20"/>
      <c r="J4003" s="20"/>
      <c r="K4003" s="19"/>
      <c r="L4003" s="19"/>
      <c r="M4003" s="19"/>
      <c r="N4003" s="19"/>
      <c r="O4003" s="19"/>
      <c r="P4003" s="19"/>
      <c r="Q4003" s="19"/>
      <c r="R4003" s="19"/>
      <c r="S4003" s="19"/>
      <c r="T4003" s="19"/>
      <c r="U4003" s="21"/>
    </row>
    <row r="4004" spans="1:21" hidden="1" x14ac:dyDescent="0.2">
      <c r="A4004" s="14"/>
      <c r="B4004" s="15"/>
      <c r="C4004" s="16"/>
      <c r="D4004" s="16"/>
      <c r="E4004" s="17"/>
      <c r="F4004" s="17"/>
      <c r="G4004" s="18"/>
      <c r="H4004" s="19"/>
      <c r="I4004" s="20"/>
      <c r="J4004" s="20"/>
      <c r="K4004" s="19"/>
      <c r="L4004" s="19"/>
      <c r="M4004" s="19"/>
      <c r="N4004" s="19"/>
      <c r="O4004" s="19"/>
      <c r="P4004" s="19"/>
      <c r="Q4004" s="19"/>
      <c r="R4004" s="19"/>
      <c r="S4004" s="19"/>
      <c r="T4004" s="19"/>
      <c r="U4004" s="21"/>
    </row>
    <row r="4005" spans="1:21" hidden="1" x14ac:dyDescent="0.2">
      <c r="A4005" s="14"/>
      <c r="B4005" s="15"/>
      <c r="C4005" s="16"/>
      <c r="D4005" s="16"/>
      <c r="E4005" s="17"/>
      <c r="F4005" s="17"/>
      <c r="G4005" s="18"/>
      <c r="H4005" s="19"/>
      <c r="I4005" s="20"/>
      <c r="J4005" s="20"/>
      <c r="K4005" s="19"/>
      <c r="L4005" s="19"/>
      <c r="M4005" s="19"/>
      <c r="N4005" s="19"/>
      <c r="O4005" s="19"/>
      <c r="P4005" s="19"/>
      <c r="Q4005" s="19"/>
      <c r="R4005" s="19"/>
      <c r="S4005" s="19"/>
      <c r="T4005" s="19"/>
      <c r="U4005" s="21"/>
    </row>
    <row r="4006" spans="1:21" hidden="1" x14ac:dyDescent="0.2">
      <c r="A4006" s="14"/>
      <c r="B4006" s="15"/>
      <c r="C4006" s="16"/>
      <c r="D4006" s="16"/>
      <c r="E4006" s="17"/>
      <c r="F4006" s="17"/>
      <c r="G4006" s="18"/>
      <c r="H4006" s="19"/>
      <c r="I4006" s="20"/>
      <c r="J4006" s="20"/>
      <c r="K4006" s="19"/>
      <c r="L4006" s="19"/>
      <c r="M4006" s="19"/>
      <c r="N4006" s="19"/>
      <c r="O4006" s="19"/>
      <c r="P4006" s="19"/>
      <c r="Q4006" s="19"/>
      <c r="R4006" s="19"/>
      <c r="S4006" s="19"/>
      <c r="T4006" s="19"/>
      <c r="U4006" s="21"/>
    </row>
    <row r="4007" spans="1:21" hidden="1" x14ac:dyDescent="0.2">
      <c r="A4007" s="14"/>
      <c r="B4007" s="15"/>
      <c r="C4007" s="16"/>
      <c r="D4007" s="16"/>
      <c r="E4007" s="17"/>
      <c r="F4007" s="17"/>
      <c r="G4007" s="18"/>
      <c r="H4007" s="19"/>
      <c r="I4007" s="20"/>
      <c r="J4007" s="20"/>
      <c r="K4007" s="19"/>
      <c r="L4007" s="19"/>
      <c r="M4007" s="19"/>
      <c r="N4007" s="19"/>
      <c r="O4007" s="19"/>
      <c r="P4007" s="19"/>
      <c r="Q4007" s="19"/>
      <c r="R4007" s="19"/>
      <c r="S4007" s="19"/>
      <c r="T4007" s="19"/>
      <c r="U4007" s="21"/>
    </row>
    <row r="4008" spans="1:21" hidden="1" x14ac:dyDescent="0.2">
      <c r="A4008" s="14"/>
      <c r="B4008" s="15"/>
      <c r="C4008" s="16"/>
      <c r="D4008" s="16"/>
      <c r="E4008" s="17"/>
      <c r="F4008" s="17"/>
      <c r="G4008" s="18"/>
      <c r="H4008" s="19"/>
      <c r="I4008" s="20"/>
      <c r="J4008" s="20"/>
      <c r="K4008" s="19"/>
      <c r="L4008" s="19"/>
      <c r="M4008" s="19"/>
      <c r="N4008" s="19"/>
      <c r="O4008" s="19"/>
      <c r="P4008" s="19"/>
      <c r="Q4008" s="19"/>
      <c r="R4008" s="19"/>
      <c r="S4008" s="19"/>
      <c r="T4008" s="19"/>
      <c r="U4008" s="21"/>
    </row>
    <row r="4009" spans="1:21" hidden="1" x14ac:dyDescent="0.2">
      <c r="A4009" s="14"/>
      <c r="B4009" s="15"/>
      <c r="C4009" s="16"/>
      <c r="D4009" s="16"/>
      <c r="E4009" s="17"/>
      <c r="F4009" s="17"/>
      <c r="G4009" s="18"/>
      <c r="H4009" s="19"/>
      <c r="I4009" s="20"/>
      <c r="J4009" s="20"/>
      <c r="K4009" s="19"/>
      <c r="L4009" s="19"/>
      <c r="M4009" s="19"/>
      <c r="N4009" s="19"/>
      <c r="O4009" s="19"/>
      <c r="P4009" s="19"/>
      <c r="Q4009" s="19"/>
      <c r="R4009" s="19"/>
      <c r="S4009" s="19"/>
      <c r="T4009" s="19"/>
      <c r="U4009" s="21"/>
    </row>
    <row r="4010" spans="1:21" hidden="1" x14ac:dyDescent="0.2">
      <c r="A4010" s="14"/>
      <c r="B4010" s="15"/>
      <c r="C4010" s="16"/>
      <c r="D4010" s="16"/>
      <c r="E4010" s="17"/>
      <c r="F4010" s="17"/>
      <c r="G4010" s="18"/>
      <c r="H4010" s="19"/>
      <c r="I4010" s="20"/>
      <c r="J4010" s="20"/>
      <c r="K4010" s="19"/>
      <c r="L4010" s="19"/>
      <c r="M4010" s="19"/>
      <c r="N4010" s="19"/>
      <c r="O4010" s="19"/>
      <c r="P4010" s="19"/>
      <c r="Q4010" s="19"/>
      <c r="R4010" s="19"/>
      <c r="S4010" s="19"/>
      <c r="T4010" s="19"/>
      <c r="U4010" s="21"/>
    </row>
    <row r="4011" spans="1:21" hidden="1" x14ac:dyDescent="0.2">
      <c r="A4011" s="14"/>
      <c r="B4011" s="15"/>
      <c r="C4011" s="16"/>
      <c r="D4011" s="16"/>
      <c r="E4011" s="17"/>
      <c r="F4011" s="17"/>
      <c r="G4011" s="18"/>
      <c r="H4011" s="19"/>
      <c r="I4011" s="20"/>
      <c r="J4011" s="20"/>
      <c r="K4011" s="19"/>
      <c r="L4011" s="19"/>
      <c r="M4011" s="19"/>
      <c r="N4011" s="19"/>
      <c r="O4011" s="19"/>
      <c r="P4011" s="19"/>
      <c r="Q4011" s="19"/>
      <c r="R4011" s="19"/>
      <c r="S4011" s="19"/>
      <c r="T4011" s="19"/>
      <c r="U4011" s="21"/>
    </row>
    <row r="4012" spans="1:21" hidden="1" x14ac:dyDescent="0.2">
      <c r="A4012" s="14"/>
      <c r="B4012" s="15"/>
      <c r="C4012" s="16"/>
      <c r="D4012" s="16"/>
      <c r="E4012" s="17"/>
      <c r="F4012" s="17"/>
      <c r="G4012" s="18"/>
      <c r="H4012" s="19"/>
      <c r="I4012" s="20"/>
      <c r="J4012" s="20"/>
      <c r="K4012" s="19"/>
      <c r="L4012" s="19"/>
      <c r="M4012" s="19"/>
      <c r="N4012" s="19"/>
      <c r="O4012" s="19"/>
      <c r="P4012" s="19"/>
      <c r="Q4012" s="19"/>
      <c r="R4012" s="19"/>
      <c r="S4012" s="19"/>
      <c r="T4012" s="19"/>
      <c r="U4012" s="21"/>
    </row>
    <row r="4013" spans="1:21" hidden="1" x14ac:dyDescent="0.2">
      <c r="A4013" s="14"/>
      <c r="B4013" s="15"/>
      <c r="C4013" s="16"/>
      <c r="D4013" s="16"/>
      <c r="E4013" s="17"/>
      <c r="F4013" s="17"/>
      <c r="G4013" s="18"/>
      <c r="H4013" s="19"/>
      <c r="I4013" s="20"/>
      <c r="J4013" s="20"/>
      <c r="K4013" s="19"/>
      <c r="L4013" s="19"/>
      <c r="M4013" s="19"/>
      <c r="N4013" s="19"/>
      <c r="O4013" s="19"/>
      <c r="P4013" s="19"/>
      <c r="Q4013" s="19"/>
      <c r="R4013" s="19"/>
      <c r="S4013" s="19"/>
      <c r="T4013" s="19"/>
      <c r="U4013" s="21"/>
    </row>
    <row r="4014" spans="1:21" hidden="1" x14ac:dyDescent="0.2">
      <c r="A4014" s="14"/>
      <c r="B4014" s="15"/>
      <c r="C4014" s="16"/>
      <c r="D4014" s="16"/>
      <c r="E4014" s="17"/>
      <c r="F4014" s="17"/>
      <c r="G4014" s="18"/>
      <c r="H4014" s="19"/>
      <c r="I4014" s="20"/>
      <c r="J4014" s="20"/>
      <c r="K4014" s="19"/>
      <c r="L4014" s="19"/>
      <c r="M4014" s="19"/>
      <c r="N4014" s="19"/>
      <c r="O4014" s="19"/>
      <c r="P4014" s="19"/>
      <c r="Q4014" s="19"/>
      <c r="R4014" s="19"/>
      <c r="S4014" s="19"/>
      <c r="T4014" s="19"/>
      <c r="U4014" s="21"/>
    </row>
    <row r="4015" spans="1:21" hidden="1" x14ac:dyDescent="0.2">
      <c r="A4015" s="14"/>
      <c r="B4015" s="15"/>
      <c r="C4015" s="16"/>
      <c r="D4015" s="16"/>
      <c r="E4015" s="17"/>
      <c r="F4015" s="17"/>
      <c r="G4015" s="18"/>
      <c r="H4015" s="19"/>
      <c r="I4015" s="20"/>
      <c r="J4015" s="20"/>
      <c r="K4015" s="19"/>
      <c r="L4015" s="19"/>
      <c r="M4015" s="19"/>
      <c r="N4015" s="19"/>
      <c r="O4015" s="19"/>
      <c r="P4015" s="19"/>
      <c r="Q4015" s="19"/>
      <c r="R4015" s="19"/>
      <c r="S4015" s="19"/>
      <c r="T4015" s="19"/>
      <c r="U4015" s="21"/>
    </row>
    <row r="4016" spans="1:21" hidden="1" x14ac:dyDescent="0.2">
      <c r="A4016" s="14"/>
      <c r="B4016" s="15"/>
      <c r="C4016" s="16"/>
      <c r="D4016" s="16"/>
      <c r="E4016" s="17"/>
      <c r="F4016" s="17"/>
      <c r="G4016" s="18"/>
      <c r="H4016" s="19"/>
      <c r="I4016" s="20"/>
      <c r="J4016" s="20"/>
      <c r="K4016" s="19"/>
      <c r="L4016" s="19"/>
      <c r="M4016" s="19"/>
      <c r="N4016" s="19"/>
      <c r="O4016" s="19"/>
      <c r="P4016" s="19"/>
      <c r="Q4016" s="19"/>
      <c r="R4016" s="19"/>
      <c r="S4016" s="19"/>
      <c r="T4016" s="19"/>
      <c r="U4016" s="21"/>
    </row>
    <row r="4017" spans="1:21" hidden="1" x14ac:dyDescent="0.2">
      <c r="A4017" s="14"/>
      <c r="B4017" s="15"/>
      <c r="C4017" s="16"/>
      <c r="D4017" s="16"/>
      <c r="E4017" s="17"/>
      <c r="F4017" s="17"/>
      <c r="G4017" s="18"/>
      <c r="H4017" s="19"/>
      <c r="I4017" s="20"/>
      <c r="J4017" s="20"/>
      <c r="K4017" s="19"/>
      <c r="L4017" s="19"/>
      <c r="M4017" s="19"/>
      <c r="N4017" s="19"/>
      <c r="O4017" s="19"/>
      <c r="P4017" s="19"/>
      <c r="Q4017" s="19"/>
      <c r="R4017" s="19"/>
      <c r="S4017" s="19"/>
      <c r="T4017" s="19"/>
      <c r="U4017" s="21"/>
    </row>
    <row r="4018" spans="1:21" hidden="1" x14ac:dyDescent="0.2">
      <c r="A4018" s="14"/>
      <c r="B4018" s="15"/>
      <c r="C4018" s="16"/>
      <c r="D4018" s="16"/>
      <c r="E4018" s="17"/>
      <c r="F4018" s="17"/>
      <c r="G4018" s="18"/>
      <c r="H4018" s="19"/>
      <c r="I4018" s="20"/>
      <c r="J4018" s="20"/>
      <c r="K4018" s="19"/>
      <c r="L4018" s="19"/>
      <c r="M4018" s="19"/>
      <c r="N4018" s="19"/>
      <c r="O4018" s="19"/>
      <c r="P4018" s="19"/>
      <c r="Q4018" s="19"/>
      <c r="R4018" s="19"/>
      <c r="S4018" s="19"/>
      <c r="T4018" s="19"/>
      <c r="U4018" s="21"/>
    </row>
    <row r="4019" spans="1:21" hidden="1" x14ac:dyDescent="0.2">
      <c r="A4019" s="14"/>
      <c r="B4019" s="15"/>
      <c r="C4019" s="16"/>
      <c r="D4019" s="16"/>
      <c r="E4019" s="17"/>
      <c r="F4019" s="17"/>
      <c r="G4019" s="18"/>
      <c r="H4019" s="19"/>
      <c r="I4019" s="20"/>
      <c r="J4019" s="20"/>
      <c r="K4019" s="19"/>
      <c r="L4019" s="19"/>
      <c r="M4019" s="19"/>
      <c r="N4019" s="19"/>
      <c r="O4019" s="19"/>
      <c r="P4019" s="19"/>
      <c r="Q4019" s="19"/>
      <c r="R4019" s="19"/>
      <c r="S4019" s="19"/>
      <c r="T4019" s="19"/>
      <c r="U4019" s="21"/>
    </row>
    <row r="4020" spans="1:21" hidden="1" x14ac:dyDescent="0.2">
      <c r="A4020" s="14"/>
      <c r="B4020" s="15"/>
      <c r="C4020" s="16"/>
      <c r="D4020" s="16"/>
      <c r="E4020" s="17"/>
      <c r="F4020" s="17"/>
      <c r="G4020" s="18"/>
      <c r="H4020" s="19"/>
      <c r="I4020" s="20"/>
      <c r="J4020" s="20"/>
      <c r="K4020" s="19"/>
      <c r="L4020" s="19"/>
      <c r="M4020" s="19"/>
      <c r="N4020" s="19"/>
      <c r="O4020" s="19"/>
      <c r="P4020" s="19"/>
      <c r="Q4020" s="19"/>
      <c r="R4020" s="19"/>
      <c r="S4020" s="19"/>
      <c r="T4020" s="19"/>
      <c r="U4020" s="21"/>
    </row>
    <row r="4021" spans="1:21" hidden="1" x14ac:dyDescent="0.2">
      <c r="A4021" s="14"/>
      <c r="B4021" s="15"/>
      <c r="C4021" s="16"/>
      <c r="D4021" s="16"/>
      <c r="E4021" s="17"/>
      <c r="F4021" s="17"/>
      <c r="G4021" s="18"/>
      <c r="H4021" s="19"/>
      <c r="I4021" s="20"/>
      <c r="J4021" s="20"/>
      <c r="K4021" s="19"/>
      <c r="L4021" s="19"/>
      <c r="M4021" s="19"/>
      <c r="N4021" s="19"/>
      <c r="O4021" s="19"/>
      <c r="P4021" s="19"/>
      <c r="Q4021" s="19"/>
      <c r="R4021" s="19"/>
      <c r="S4021" s="19"/>
      <c r="T4021" s="19"/>
      <c r="U4021" s="21"/>
    </row>
    <row r="4022" spans="1:21" hidden="1" x14ac:dyDescent="0.2">
      <c r="A4022" s="14"/>
      <c r="B4022" s="15"/>
      <c r="C4022" s="16"/>
      <c r="D4022" s="16"/>
      <c r="E4022" s="17"/>
      <c r="F4022" s="17"/>
      <c r="G4022" s="18"/>
      <c r="H4022" s="19"/>
      <c r="I4022" s="20"/>
      <c r="J4022" s="20"/>
      <c r="K4022" s="19"/>
      <c r="L4022" s="19"/>
      <c r="M4022" s="19"/>
      <c r="N4022" s="19"/>
      <c r="O4022" s="19"/>
      <c r="P4022" s="19"/>
      <c r="Q4022" s="19"/>
      <c r="R4022" s="19"/>
      <c r="S4022" s="19"/>
      <c r="T4022" s="19"/>
      <c r="U4022" s="21"/>
    </row>
    <row r="4023" spans="1:21" hidden="1" x14ac:dyDescent="0.2">
      <c r="A4023" s="14"/>
      <c r="B4023" s="15"/>
      <c r="C4023" s="16"/>
      <c r="D4023" s="16"/>
      <c r="E4023" s="17"/>
      <c r="F4023" s="17"/>
      <c r="G4023" s="18"/>
      <c r="H4023" s="19"/>
      <c r="I4023" s="20"/>
      <c r="J4023" s="20"/>
      <c r="K4023" s="19"/>
      <c r="L4023" s="19"/>
      <c r="M4023" s="19"/>
      <c r="N4023" s="19"/>
      <c r="O4023" s="19"/>
      <c r="P4023" s="19"/>
      <c r="Q4023" s="19"/>
      <c r="R4023" s="19"/>
      <c r="S4023" s="19"/>
      <c r="T4023" s="19"/>
      <c r="U4023" s="21"/>
    </row>
    <row r="4024" spans="1:21" hidden="1" x14ac:dyDescent="0.2">
      <c r="A4024" s="14"/>
      <c r="B4024" s="15"/>
      <c r="C4024" s="16"/>
      <c r="D4024" s="16"/>
      <c r="E4024" s="17"/>
      <c r="F4024" s="17"/>
      <c r="G4024" s="18"/>
      <c r="H4024" s="19"/>
      <c r="I4024" s="20"/>
      <c r="J4024" s="20"/>
      <c r="K4024" s="19"/>
      <c r="L4024" s="19"/>
      <c r="M4024" s="19"/>
      <c r="N4024" s="19"/>
      <c r="O4024" s="19"/>
      <c r="P4024" s="19"/>
      <c r="Q4024" s="19"/>
      <c r="R4024" s="19"/>
      <c r="S4024" s="19"/>
      <c r="T4024" s="19"/>
      <c r="U4024" s="21"/>
    </row>
    <row r="4025" spans="1:21" hidden="1" x14ac:dyDescent="0.2">
      <c r="A4025" s="14"/>
      <c r="B4025" s="15"/>
      <c r="C4025" s="16"/>
      <c r="D4025" s="16"/>
      <c r="E4025" s="17"/>
      <c r="F4025" s="17"/>
      <c r="G4025" s="18"/>
      <c r="H4025" s="19"/>
      <c r="I4025" s="20"/>
      <c r="J4025" s="20"/>
      <c r="K4025" s="19"/>
      <c r="L4025" s="19"/>
      <c r="M4025" s="19"/>
      <c r="N4025" s="19"/>
      <c r="O4025" s="19"/>
      <c r="P4025" s="19"/>
      <c r="Q4025" s="19"/>
      <c r="R4025" s="19"/>
      <c r="S4025" s="19"/>
      <c r="T4025" s="19"/>
      <c r="U4025" s="21"/>
    </row>
    <row r="4026" spans="1:21" hidden="1" x14ac:dyDescent="0.2">
      <c r="A4026" s="14"/>
      <c r="B4026" s="15"/>
      <c r="C4026" s="16"/>
      <c r="D4026" s="16"/>
      <c r="E4026" s="17"/>
      <c r="F4026" s="17"/>
      <c r="G4026" s="18"/>
      <c r="H4026" s="19"/>
      <c r="I4026" s="20"/>
      <c r="J4026" s="20"/>
      <c r="K4026" s="19"/>
      <c r="L4026" s="19"/>
      <c r="M4026" s="19"/>
      <c r="N4026" s="19"/>
      <c r="O4026" s="19"/>
      <c r="P4026" s="19"/>
      <c r="Q4026" s="19"/>
      <c r="R4026" s="19"/>
      <c r="S4026" s="19"/>
      <c r="T4026" s="19"/>
      <c r="U4026" s="21"/>
    </row>
    <row r="4027" spans="1:21" hidden="1" x14ac:dyDescent="0.2">
      <c r="A4027" s="14"/>
      <c r="B4027" s="15"/>
      <c r="C4027" s="16"/>
      <c r="D4027" s="16"/>
      <c r="E4027" s="17"/>
      <c r="F4027" s="17"/>
      <c r="G4027" s="18"/>
      <c r="H4027" s="19"/>
      <c r="I4027" s="20"/>
      <c r="J4027" s="20"/>
      <c r="K4027" s="19"/>
      <c r="L4027" s="19"/>
      <c r="M4027" s="19"/>
      <c r="N4027" s="19"/>
      <c r="O4027" s="19"/>
      <c r="P4027" s="19"/>
      <c r="Q4027" s="19"/>
      <c r="R4027" s="19"/>
      <c r="S4027" s="19"/>
      <c r="T4027" s="19"/>
      <c r="U4027" s="21"/>
    </row>
    <row r="4028" spans="1:21" hidden="1" x14ac:dyDescent="0.2">
      <c r="A4028" s="14"/>
      <c r="B4028" s="15"/>
      <c r="C4028" s="16"/>
      <c r="D4028" s="16"/>
      <c r="E4028" s="17"/>
      <c r="F4028" s="17"/>
      <c r="G4028" s="18"/>
      <c r="H4028" s="19"/>
      <c r="I4028" s="20"/>
      <c r="J4028" s="20"/>
      <c r="K4028" s="19"/>
      <c r="L4028" s="19"/>
      <c r="M4028" s="19"/>
      <c r="N4028" s="19"/>
      <c r="O4028" s="19"/>
      <c r="P4028" s="19"/>
      <c r="Q4028" s="19"/>
      <c r="R4028" s="19"/>
      <c r="S4028" s="19"/>
      <c r="T4028" s="19"/>
      <c r="U4028" s="21"/>
    </row>
    <row r="4029" spans="1:21" hidden="1" x14ac:dyDescent="0.2">
      <c r="A4029" s="14"/>
      <c r="B4029" s="15"/>
      <c r="C4029" s="16"/>
      <c r="D4029" s="16"/>
      <c r="E4029" s="17"/>
      <c r="F4029" s="17"/>
      <c r="G4029" s="18"/>
      <c r="H4029" s="19"/>
      <c r="I4029" s="20"/>
      <c r="J4029" s="20"/>
      <c r="K4029" s="19"/>
      <c r="L4029" s="19"/>
      <c r="M4029" s="19"/>
      <c r="N4029" s="19"/>
      <c r="O4029" s="19"/>
      <c r="P4029" s="19"/>
      <c r="Q4029" s="19"/>
      <c r="R4029" s="19"/>
      <c r="S4029" s="19"/>
      <c r="T4029" s="19"/>
      <c r="U4029" s="21"/>
    </row>
    <row r="4030" spans="1:21" hidden="1" x14ac:dyDescent="0.2">
      <c r="A4030" s="14"/>
      <c r="B4030" s="15"/>
      <c r="C4030" s="16"/>
      <c r="D4030" s="16"/>
      <c r="E4030" s="17"/>
      <c r="F4030" s="17"/>
      <c r="G4030" s="18"/>
      <c r="H4030" s="19"/>
      <c r="I4030" s="20"/>
      <c r="J4030" s="20"/>
      <c r="K4030" s="19"/>
      <c r="L4030" s="19"/>
      <c r="M4030" s="19"/>
      <c r="N4030" s="19"/>
      <c r="O4030" s="19"/>
      <c r="P4030" s="19"/>
      <c r="Q4030" s="19"/>
      <c r="R4030" s="19"/>
      <c r="S4030" s="19"/>
      <c r="T4030" s="19"/>
      <c r="U4030" s="21"/>
    </row>
    <row r="4031" spans="1:21" hidden="1" x14ac:dyDescent="0.2">
      <c r="A4031" s="14"/>
      <c r="B4031" s="15"/>
      <c r="C4031" s="16"/>
      <c r="D4031" s="16"/>
      <c r="E4031" s="17"/>
      <c r="F4031" s="17"/>
      <c r="G4031" s="18"/>
      <c r="H4031" s="19"/>
      <c r="I4031" s="20"/>
      <c r="J4031" s="20"/>
      <c r="K4031" s="19"/>
      <c r="L4031" s="19"/>
      <c r="M4031" s="19"/>
      <c r="N4031" s="19"/>
      <c r="O4031" s="19"/>
      <c r="P4031" s="19"/>
      <c r="Q4031" s="19"/>
      <c r="R4031" s="19"/>
      <c r="S4031" s="19"/>
      <c r="T4031" s="19"/>
      <c r="U4031" s="21"/>
    </row>
    <row r="4032" spans="1:21" hidden="1" x14ac:dyDescent="0.2">
      <c r="A4032" s="14"/>
      <c r="B4032" s="15"/>
      <c r="C4032" s="16"/>
      <c r="D4032" s="16"/>
      <c r="E4032" s="17"/>
      <c r="F4032" s="17"/>
      <c r="G4032" s="18"/>
      <c r="H4032" s="19"/>
      <c r="I4032" s="20"/>
      <c r="J4032" s="20"/>
      <c r="K4032" s="19"/>
      <c r="L4032" s="19"/>
      <c r="M4032" s="19"/>
      <c r="N4032" s="19"/>
      <c r="O4032" s="19"/>
      <c r="P4032" s="19"/>
      <c r="Q4032" s="19"/>
      <c r="R4032" s="19"/>
      <c r="S4032" s="19"/>
      <c r="T4032" s="19"/>
      <c r="U4032" s="21"/>
    </row>
    <row r="4033" spans="1:21" hidden="1" x14ac:dyDescent="0.2">
      <c r="A4033" s="14"/>
      <c r="B4033" s="15"/>
      <c r="C4033" s="16"/>
      <c r="D4033" s="16"/>
      <c r="E4033" s="17"/>
      <c r="F4033" s="17"/>
      <c r="G4033" s="18"/>
      <c r="H4033" s="19"/>
      <c r="I4033" s="20"/>
      <c r="J4033" s="20"/>
      <c r="K4033" s="19"/>
      <c r="L4033" s="19"/>
      <c r="M4033" s="19"/>
      <c r="N4033" s="19"/>
      <c r="O4033" s="19"/>
      <c r="P4033" s="19"/>
      <c r="Q4033" s="19"/>
      <c r="R4033" s="19"/>
      <c r="S4033" s="19"/>
      <c r="T4033" s="19"/>
      <c r="U4033" s="21"/>
    </row>
    <row r="4034" spans="1:21" hidden="1" x14ac:dyDescent="0.2">
      <c r="A4034" s="14"/>
      <c r="B4034" s="15"/>
      <c r="C4034" s="16"/>
      <c r="D4034" s="16"/>
      <c r="E4034" s="17"/>
      <c r="F4034" s="17"/>
      <c r="G4034" s="18"/>
      <c r="H4034" s="19"/>
      <c r="I4034" s="20"/>
      <c r="J4034" s="20"/>
      <c r="K4034" s="19"/>
      <c r="L4034" s="19"/>
      <c r="M4034" s="19"/>
      <c r="N4034" s="19"/>
      <c r="O4034" s="19"/>
      <c r="P4034" s="19"/>
      <c r="Q4034" s="19"/>
      <c r="R4034" s="19"/>
      <c r="S4034" s="19"/>
      <c r="T4034" s="19"/>
      <c r="U4034" s="21"/>
    </row>
    <row r="4035" spans="1:21" hidden="1" x14ac:dyDescent="0.2">
      <c r="A4035" s="14"/>
      <c r="B4035" s="15"/>
      <c r="C4035" s="16"/>
      <c r="D4035" s="16"/>
      <c r="E4035" s="17"/>
      <c r="F4035" s="17"/>
      <c r="G4035" s="18"/>
      <c r="H4035" s="19"/>
      <c r="I4035" s="20"/>
      <c r="J4035" s="20"/>
      <c r="K4035" s="19"/>
      <c r="L4035" s="19"/>
      <c r="M4035" s="19"/>
      <c r="N4035" s="19"/>
      <c r="O4035" s="19"/>
      <c r="P4035" s="19"/>
      <c r="Q4035" s="19"/>
      <c r="R4035" s="19"/>
      <c r="S4035" s="19"/>
      <c r="T4035" s="19"/>
      <c r="U4035" s="21"/>
    </row>
    <row r="4036" spans="1:21" hidden="1" x14ac:dyDescent="0.2">
      <c r="A4036" s="14"/>
      <c r="B4036" s="15"/>
      <c r="C4036" s="16"/>
      <c r="D4036" s="16"/>
      <c r="E4036" s="17"/>
      <c r="F4036" s="17"/>
      <c r="G4036" s="18"/>
      <c r="H4036" s="19"/>
      <c r="I4036" s="20"/>
      <c r="J4036" s="20"/>
      <c r="K4036" s="19"/>
      <c r="L4036" s="19"/>
      <c r="M4036" s="19"/>
      <c r="N4036" s="19"/>
      <c r="O4036" s="19"/>
      <c r="P4036" s="19"/>
      <c r="Q4036" s="19"/>
      <c r="R4036" s="19"/>
      <c r="S4036" s="19"/>
      <c r="T4036" s="19"/>
      <c r="U4036" s="21"/>
    </row>
    <row r="4037" spans="1:21" hidden="1" x14ac:dyDescent="0.2">
      <c r="A4037" s="14"/>
      <c r="B4037" s="15"/>
      <c r="C4037" s="16"/>
      <c r="D4037" s="16"/>
      <c r="E4037" s="17"/>
      <c r="F4037" s="17"/>
      <c r="G4037" s="18"/>
      <c r="H4037" s="19"/>
      <c r="I4037" s="20"/>
      <c r="J4037" s="20"/>
      <c r="K4037" s="19"/>
      <c r="L4037" s="19"/>
      <c r="M4037" s="19"/>
      <c r="N4037" s="19"/>
      <c r="O4037" s="19"/>
      <c r="P4037" s="19"/>
      <c r="Q4037" s="19"/>
      <c r="R4037" s="19"/>
      <c r="S4037" s="19"/>
      <c r="T4037" s="19"/>
      <c r="U4037" s="21"/>
    </row>
    <row r="4038" spans="1:21" hidden="1" x14ac:dyDescent="0.2">
      <c r="A4038" s="14"/>
      <c r="B4038" s="15"/>
      <c r="C4038" s="16"/>
      <c r="D4038" s="16"/>
      <c r="E4038" s="17"/>
      <c r="F4038" s="17"/>
      <c r="G4038" s="18"/>
      <c r="H4038" s="19"/>
      <c r="I4038" s="20"/>
      <c r="J4038" s="20"/>
      <c r="K4038" s="19"/>
      <c r="L4038" s="19"/>
      <c r="M4038" s="19"/>
      <c r="N4038" s="19"/>
      <c r="O4038" s="19"/>
      <c r="P4038" s="19"/>
      <c r="Q4038" s="19"/>
      <c r="R4038" s="19"/>
      <c r="S4038" s="19"/>
      <c r="T4038" s="19"/>
      <c r="U4038" s="21"/>
    </row>
    <row r="4039" spans="1:21" hidden="1" x14ac:dyDescent="0.2">
      <c r="A4039" s="14"/>
      <c r="B4039" s="15"/>
      <c r="C4039" s="16"/>
      <c r="D4039" s="16"/>
      <c r="E4039" s="17"/>
      <c r="F4039" s="17"/>
      <c r="G4039" s="18"/>
      <c r="H4039" s="19"/>
      <c r="I4039" s="20"/>
      <c r="J4039" s="20"/>
      <c r="K4039" s="19"/>
      <c r="L4039" s="19"/>
      <c r="M4039" s="19"/>
      <c r="N4039" s="19"/>
      <c r="O4039" s="19"/>
      <c r="P4039" s="19"/>
      <c r="Q4039" s="19"/>
      <c r="R4039" s="19"/>
      <c r="S4039" s="19"/>
      <c r="T4039" s="19"/>
      <c r="U4039" s="21"/>
    </row>
    <row r="4040" spans="1:21" hidden="1" x14ac:dyDescent="0.2">
      <c r="A4040" s="14"/>
      <c r="B4040" s="15"/>
      <c r="C4040" s="16"/>
      <c r="D4040" s="16"/>
      <c r="E4040" s="17"/>
      <c r="F4040" s="17"/>
      <c r="G4040" s="18"/>
      <c r="H4040" s="19"/>
      <c r="I4040" s="20"/>
      <c r="J4040" s="20"/>
      <c r="K4040" s="19"/>
      <c r="L4040" s="19"/>
      <c r="M4040" s="19"/>
      <c r="N4040" s="19"/>
      <c r="O4040" s="19"/>
      <c r="P4040" s="19"/>
      <c r="Q4040" s="19"/>
      <c r="R4040" s="19"/>
      <c r="S4040" s="19"/>
      <c r="T4040" s="19"/>
      <c r="U4040" s="21"/>
    </row>
    <row r="4041" spans="1:21" hidden="1" x14ac:dyDescent="0.2">
      <c r="A4041" s="14"/>
      <c r="B4041" s="15"/>
      <c r="C4041" s="16"/>
      <c r="D4041" s="16"/>
      <c r="E4041" s="17"/>
      <c r="F4041" s="17"/>
      <c r="G4041" s="18"/>
      <c r="H4041" s="19"/>
      <c r="I4041" s="20"/>
      <c r="J4041" s="20"/>
      <c r="K4041" s="19"/>
      <c r="L4041" s="19"/>
      <c r="M4041" s="19"/>
      <c r="N4041" s="19"/>
      <c r="O4041" s="19"/>
      <c r="P4041" s="19"/>
      <c r="Q4041" s="19"/>
      <c r="R4041" s="19"/>
      <c r="S4041" s="19"/>
      <c r="T4041" s="19"/>
      <c r="U4041" s="21"/>
    </row>
    <row r="4042" spans="1:21" hidden="1" x14ac:dyDescent="0.2">
      <c r="A4042" s="14"/>
      <c r="B4042" s="15"/>
      <c r="C4042" s="16"/>
      <c r="D4042" s="16"/>
      <c r="E4042" s="17"/>
      <c r="F4042" s="17"/>
      <c r="G4042" s="18"/>
      <c r="H4042" s="19"/>
      <c r="I4042" s="20"/>
      <c r="J4042" s="20"/>
      <c r="K4042" s="19"/>
      <c r="L4042" s="19"/>
      <c r="M4042" s="19"/>
      <c r="N4042" s="19"/>
      <c r="O4042" s="19"/>
      <c r="P4042" s="19"/>
      <c r="Q4042" s="19"/>
      <c r="R4042" s="19"/>
      <c r="S4042" s="19"/>
      <c r="T4042" s="19"/>
      <c r="U4042" s="21"/>
    </row>
    <row r="4043" spans="1:21" hidden="1" x14ac:dyDescent="0.2">
      <c r="A4043" s="14"/>
      <c r="B4043" s="15"/>
      <c r="C4043" s="16"/>
      <c r="D4043" s="16"/>
      <c r="E4043" s="17"/>
      <c r="F4043" s="17"/>
      <c r="G4043" s="18"/>
      <c r="H4043" s="19"/>
      <c r="I4043" s="20"/>
      <c r="J4043" s="20"/>
      <c r="K4043" s="19"/>
      <c r="L4043" s="19"/>
      <c r="M4043" s="19"/>
      <c r="N4043" s="19"/>
      <c r="O4043" s="19"/>
      <c r="P4043" s="19"/>
      <c r="Q4043" s="19"/>
      <c r="R4043" s="19"/>
      <c r="S4043" s="19"/>
      <c r="T4043" s="19"/>
      <c r="U4043" s="21"/>
    </row>
    <row r="4044" spans="1:21" hidden="1" x14ac:dyDescent="0.2">
      <c r="A4044" s="38"/>
      <c r="B4044" s="39"/>
      <c r="C4044" s="40"/>
      <c r="D4044" s="40"/>
      <c r="E4044" s="41"/>
      <c r="F4044" s="41"/>
      <c r="G4044" s="42"/>
      <c r="H4044" s="43"/>
      <c r="I4044" s="44"/>
      <c r="J4044" s="44"/>
      <c r="K4044" s="43"/>
      <c r="L4044" s="43"/>
      <c r="M4044" s="43"/>
      <c r="N4044" s="43"/>
      <c r="O4044" s="43"/>
      <c r="P4044" s="43"/>
      <c r="Q4044" s="43"/>
      <c r="R4044" s="43"/>
      <c r="S4044" s="43"/>
      <c r="T4044" s="43"/>
      <c r="U4044" s="45"/>
    </row>
    <row r="4045" spans="1:21" hidden="1" x14ac:dyDescent="0.2">
      <c r="A4045" s="31"/>
      <c r="B4045" s="32"/>
      <c r="C4045" s="33"/>
      <c r="D4045" s="33"/>
      <c r="E4045" s="34"/>
      <c r="F4045" s="34"/>
      <c r="G4045" s="35"/>
      <c r="H4045" s="36"/>
      <c r="I4045" s="22"/>
      <c r="J4045" s="22"/>
      <c r="K4045" s="36"/>
      <c r="L4045" s="36"/>
      <c r="M4045" s="36"/>
      <c r="N4045" s="36"/>
      <c r="O4045" s="36"/>
      <c r="P4045" s="36"/>
      <c r="Q4045" s="36"/>
      <c r="R4045" s="36"/>
      <c r="S4045" s="36"/>
      <c r="T4045" s="36"/>
      <c r="U4045" s="37"/>
    </row>
    <row r="4046" spans="1:21" hidden="1" x14ac:dyDescent="0.2">
      <c r="A4046" s="14"/>
      <c r="B4046" s="15"/>
      <c r="C4046" s="16"/>
      <c r="D4046" s="16"/>
      <c r="E4046" s="17"/>
      <c r="F4046" s="17"/>
      <c r="G4046" s="18"/>
      <c r="H4046" s="19"/>
      <c r="I4046" s="20"/>
      <c r="J4046" s="20"/>
      <c r="K4046" s="19"/>
      <c r="L4046" s="19"/>
      <c r="M4046" s="19"/>
      <c r="N4046" s="19"/>
      <c r="O4046" s="19"/>
      <c r="P4046" s="19"/>
      <c r="Q4046" s="19"/>
      <c r="R4046" s="19"/>
      <c r="S4046" s="19"/>
      <c r="T4046" s="19"/>
      <c r="U4046" s="21"/>
    </row>
    <row r="4047" spans="1:21" x14ac:dyDescent="0.2">
      <c r="A4047" s="14">
        <v>2020</v>
      </c>
      <c r="B4047" s="15" t="s">
        <v>71</v>
      </c>
      <c r="C4047" s="16" t="s">
        <v>22</v>
      </c>
      <c r="D4047" s="16" t="str">
        <f>A4047&amp;"_"&amp;B4047&amp;"_"&amp;C4047</f>
        <v>2020_2020 Sample Plot # 04_Avi</v>
      </c>
      <c r="E4047" s="17">
        <v>2.2999999999999998</v>
      </c>
      <c r="F4047" s="17">
        <f t="shared" si="4901"/>
        <v>0.3</v>
      </c>
      <c r="G4047" s="18">
        <v>30</v>
      </c>
      <c r="H4047" s="19">
        <f t="shared" ref="H4047:H4048" si="4906">I4047/100</f>
        <v>5.7288351368555063E-2</v>
      </c>
      <c r="I4047" s="20">
        <f t="shared" si="4902"/>
        <v>5.7288351368555066</v>
      </c>
      <c r="J4047" s="20">
        <v>18</v>
      </c>
      <c r="K4047" s="19">
        <f t="shared" ref="K4047:K4048" si="4907">2.14*(LOG(H4047,10))+0.2</f>
        <v>-2.4577380657853878</v>
      </c>
      <c r="L4047" s="19">
        <f t="shared" ref="L4047:L4048" si="4908">10^K4047</f>
        <v>3.4854746963251266E-3</v>
      </c>
      <c r="M4047" s="19">
        <f t="shared" ref="M4047:M4071" si="4909">L4047*40/1000</f>
        <v>1.3941898785300506E-4</v>
      </c>
      <c r="N4047" s="19">
        <f t="shared" ref="N4047:N4048" si="4910">0.923*L4047</f>
        <v>3.2170931447080922E-3</v>
      </c>
      <c r="O4047" s="19">
        <f t="shared" ref="O4047:O4103" si="4911">N4047*40/1000</f>
        <v>1.2868372578832369E-4</v>
      </c>
      <c r="P4047" s="19">
        <f t="shared" ref="P4047:P4068" si="4912">M4047+O4047</f>
        <v>2.6810271364132875E-4</v>
      </c>
      <c r="Q4047" s="19">
        <f t="shared" ref="Q4047:Q4071" si="4913">L4047*0.48</f>
        <v>1.6730278542360607E-3</v>
      </c>
      <c r="R4047" s="19">
        <f t="shared" ref="R4047:R4068" si="4914">N4047*0.39</f>
        <v>1.2546663264361561E-3</v>
      </c>
      <c r="S4047" s="64">
        <f t="shared" ref="S4047:S4068" si="4915">R4047+Q4047</f>
        <v>2.9276941806722166E-3</v>
      </c>
      <c r="T4047" s="64">
        <f t="shared" ref="T4047:T4103" si="4916">S4047*40/1000</f>
        <v>1.1710776722688866E-4</v>
      </c>
      <c r="U4047" s="21">
        <f t="shared" ref="U4047:U4071" si="4917">(L4047+N4047)</f>
        <v>6.7025678410332183E-3</v>
      </c>
    </row>
    <row r="4048" spans="1:21" x14ac:dyDescent="0.2">
      <c r="A4048" s="14">
        <v>2020</v>
      </c>
      <c r="B4048" s="15" t="s">
        <v>71</v>
      </c>
      <c r="C4048" s="16" t="s">
        <v>22</v>
      </c>
      <c r="D4048" s="16" t="str">
        <f>A4048&amp;"_"&amp;B4048&amp;"_"&amp;C4048</f>
        <v>2020_2020 Sample Plot # 04_Avi</v>
      </c>
      <c r="E4048" s="17">
        <v>2.1</v>
      </c>
      <c r="F4048" s="17">
        <f t="shared" si="4901"/>
        <v>0.28000000000000003</v>
      </c>
      <c r="G4048" s="18">
        <v>28</v>
      </c>
      <c r="H4048" s="19">
        <f t="shared" si="4906"/>
        <v>6.6836409929980911E-2</v>
      </c>
      <c r="I4048" s="20">
        <f t="shared" si="4902"/>
        <v>6.6836409929980904</v>
      </c>
      <c r="J4048" s="20">
        <v>21</v>
      </c>
      <c r="K4048" s="19">
        <f t="shared" si="4907"/>
        <v>-2.3144719359758752</v>
      </c>
      <c r="L4048" s="19">
        <f t="shared" si="4908"/>
        <v>4.8476143680111269E-3</v>
      </c>
      <c r="M4048" s="19">
        <f t="shared" si="4909"/>
        <v>1.939045747204451E-4</v>
      </c>
      <c r="N4048" s="19">
        <f t="shared" si="4910"/>
        <v>4.4743480616742702E-3</v>
      </c>
      <c r="O4048" s="19">
        <f t="shared" si="4911"/>
        <v>1.7897392246697081E-4</v>
      </c>
      <c r="P4048" s="19">
        <f t="shared" si="4912"/>
        <v>3.728784971874159E-4</v>
      </c>
      <c r="Q4048" s="19">
        <f t="shared" si="4913"/>
        <v>2.3268548966453406E-3</v>
      </c>
      <c r="R4048" s="19">
        <f t="shared" si="4914"/>
        <v>1.7449957440529656E-3</v>
      </c>
      <c r="S4048" s="64">
        <f t="shared" si="4915"/>
        <v>4.0718506406983062E-3</v>
      </c>
      <c r="T4048" s="64">
        <f t="shared" si="4916"/>
        <v>1.6287402562793223E-4</v>
      </c>
      <c r="U4048" s="21">
        <f t="shared" si="4917"/>
        <v>9.321962429685398E-3</v>
      </c>
    </row>
    <row r="4049" spans="1:21" hidden="1" x14ac:dyDescent="0.2">
      <c r="A4049" s="14"/>
      <c r="B4049" s="15"/>
      <c r="C4049" s="16"/>
      <c r="D4049" s="16"/>
      <c r="E4049" s="17"/>
      <c r="F4049" s="17"/>
      <c r="G4049" s="18"/>
      <c r="H4049" s="19"/>
      <c r="I4049" s="20"/>
      <c r="J4049" s="20"/>
      <c r="K4049" s="19"/>
      <c r="L4049" s="19"/>
      <c r="M4049" s="19"/>
      <c r="N4049" s="19"/>
      <c r="O4049" s="19"/>
      <c r="P4049" s="19"/>
      <c r="Q4049" s="19"/>
      <c r="R4049" s="19"/>
      <c r="S4049" s="19"/>
      <c r="T4049" s="19"/>
      <c r="U4049" s="21"/>
    </row>
    <row r="4050" spans="1:21" hidden="1" x14ac:dyDescent="0.2">
      <c r="A4050" s="14"/>
      <c r="B4050" s="15"/>
      <c r="C4050" s="16"/>
      <c r="D4050" s="16"/>
      <c r="E4050" s="17"/>
      <c r="F4050" s="17"/>
      <c r="G4050" s="18"/>
      <c r="H4050" s="19"/>
      <c r="I4050" s="20"/>
      <c r="J4050" s="20"/>
      <c r="K4050" s="19"/>
      <c r="L4050" s="19"/>
      <c r="M4050" s="19"/>
      <c r="N4050" s="19"/>
      <c r="O4050" s="19"/>
      <c r="P4050" s="19"/>
      <c r="Q4050" s="19"/>
      <c r="R4050" s="19"/>
      <c r="S4050" s="19"/>
      <c r="T4050" s="19"/>
      <c r="U4050" s="21"/>
    </row>
    <row r="4051" spans="1:21" hidden="1" x14ac:dyDescent="0.2">
      <c r="A4051" s="14"/>
      <c r="B4051" s="15"/>
      <c r="C4051" s="16"/>
      <c r="D4051" s="16"/>
      <c r="E4051" s="17"/>
      <c r="F4051" s="17"/>
      <c r="G4051" s="18"/>
      <c r="H4051" s="19"/>
      <c r="I4051" s="20"/>
      <c r="J4051" s="20"/>
      <c r="K4051" s="19"/>
      <c r="L4051" s="19"/>
      <c r="M4051" s="19"/>
      <c r="N4051" s="19"/>
      <c r="O4051" s="19"/>
      <c r="P4051" s="19"/>
      <c r="Q4051" s="19"/>
      <c r="R4051" s="19"/>
      <c r="S4051" s="19"/>
      <c r="T4051" s="19"/>
      <c r="U4051" s="21"/>
    </row>
    <row r="4052" spans="1:21" hidden="1" x14ac:dyDescent="0.2">
      <c r="A4052" s="14"/>
      <c r="B4052" s="15"/>
      <c r="C4052" s="16"/>
      <c r="D4052" s="16"/>
      <c r="E4052" s="17"/>
      <c r="F4052" s="17"/>
      <c r="G4052" s="18"/>
      <c r="H4052" s="19"/>
      <c r="I4052" s="20"/>
      <c r="J4052" s="20"/>
      <c r="K4052" s="19"/>
      <c r="L4052" s="19"/>
      <c r="M4052" s="19"/>
      <c r="N4052" s="19"/>
      <c r="O4052" s="19"/>
      <c r="P4052" s="19"/>
      <c r="Q4052" s="19"/>
      <c r="R4052" s="19"/>
      <c r="S4052" s="19"/>
      <c r="T4052" s="19"/>
      <c r="U4052" s="21"/>
    </row>
    <row r="4053" spans="1:21" hidden="1" x14ac:dyDescent="0.2">
      <c r="A4053" s="14"/>
      <c r="B4053" s="15"/>
      <c r="C4053" s="16"/>
      <c r="D4053" s="16"/>
      <c r="E4053" s="17"/>
      <c r="F4053" s="17"/>
      <c r="G4053" s="18"/>
      <c r="H4053" s="19"/>
      <c r="I4053" s="20"/>
      <c r="J4053" s="20"/>
      <c r="K4053" s="19"/>
      <c r="L4053" s="19"/>
      <c r="M4053" s="19"/>
      <c r="N4053" s="19"/>
      <c r="O4053" s="19"/>
      <c r="P4053" s="19"/>
      <c r="Q4053" s="19"/>
      <c r="R4053" s="19"/>
      <c r="S4053" s="19"/>
      <c r="T4053" s="19"/>
      <c r="U4053" s="21"/>
    </row>
    <row r="4054" spans="1:21" hidden="1" x14ac:dyDescent="0.2">
      <c r="A4054" s="14"/>
      <c r="B4054" s="15"/>
      <c r="C4054" s="16"/>
      <c r="D4054" s="16"/>
      <c r="E4054" s="17"/>
      <c r="F4054" s="17"/>
      <c r="G4054" s="18"/>
      <c r="H4054" s="19"/>
      <c r="I4054" s="20"/>
      <c r="J4054" s="20"/>
      <c r="K4054" s="19"/>
      <c r="L4054" s="19"/>
      <c r="M4054" s="19"/>
      <c r="N4054" s="19"/>
      <c r="O4054" s="19"/>
      <c r="P4054" s="19"/>
      <c r="Q4054" s="19"/>
      <c r="R4054" s="19"/>
      <c r="S4054" s="19"/>
      <c r="T4054" s="19"/>
      <c r="U4054" s="21"/>
    </row>
    <row r="4055" spans="1:21" hidden="1" x14ac:dyDescent="0.2">
      <c r="A4055" s="14"/>
      <c r="B4055" s="15"/>
      <c r="C4055" s="16"/>
      <c r="D4055" s="16"/>
      <c r="E4055" s="17"/>
      <c r="F4055" s="17"/>
      <c r="G4055" s="18"/>
      <c r="H4055" s="19"/>
      <c r="I4055" s="20"/>
      <c r="J4055" s="20"/>
      <c r="K4055" s="19"/>
      <c r="L4055" s="19"/>
      <c r="M4055" s="19"/>
      <c r="N4055" s="19"/>
      <c r="O4055" s="19"/>
      <c r="P4055" s="19"/>
      <c r="Q4055" s="19"/>
      <c r="R4055" s="19"/>
      <c r="S4055" s="19"/>
      <c r="T4055" s="19"/>
      <c r="U4055" s="21"/>
    </row>
    <row r="4056" spans="1:21" hidden="1" x14ac:dyDescent="0.2">
      <c r="A4056" s="14"/>
      <c r="B4056" s="15"/>
      <c r="C4056" s="16"/>
      <c r="D4056" s="16"/>
      <c r="E4056" s="17"/>
      <c r="F4056" s="17"/>
      <c r="G4056" s="18"/>
      <c r="H4056" s="19"/>
      <c r="I4056" s="20"/>
      <c r="J4056" s="20"/>
      <c r="K4056" s="19"/>
      <c r="L4056" s="19"/>
      <c r="M4056" s="19"/>
      <c r="N4056" s="19"/>
      <c r="O4056" s="19"/>
      <c r="P4056" s="19"/>
      <c r="Q4056" s="19"/>
      <c r="R4056" s="19"/>
      <c r="S4056" s="19"/>
      <c r="T4056" s="19"/>
      <c r="U4056" s="21"/>
    </row>
    <row r="4057" spans="1:21" hidden="1" x14ac:dyDescent="0.2">
      <c r="A4057" s="14"/>
      <c r="B4057" s="15"/>
      <c r="C4057" s="16"/>
      <c r="D4057" s="16"/>
      <c r="E4057" s="17"/>
      <c r="F4057" s="17"/>
      <c r="G4057" s="18"/>
      <c r="H4057" s="19"/>
      <c r="I4057" s="20"/>
      <c r="J4057" s="20"/>
      <c r="K4057" s="19"/>
      <c r="L4057" s="19"/>
      <c r="M4057" s="19"/>
      <c r="N4057" s="19"/>
      <c r="O4057" s="19"/>
      <c r="P4057" s="19"/>
      <c r="Q4057" s="19"/>
      <c r="R4057" s="19"/>
      <c r="S4057" s="19"/>
      <c r="T4057" s="19"/>
      <c r="U4057" s="21"/>
    </row>
    <row r="4058" spans="1:21" hidden="1" x14ac:dyDescent="0.2">
      <c r="A4058" s="14"/>
      <c r="B4058" s="15"/>
      <c r="C4058" s="16"/>
      <c r="D4058" s="16"/>
      <c r="E4058" s="17"/>
      <c r="F4058" s="17"/>
      <c r="G4058" s="18"/>
      <c r="H4058" s="19"/>
      <c r="I4058" s="20"/>
      <c r="J4058" s="20"/>
      <c r="K4058" s="19"/>
      <c r="L4058" s="19"/>
      <c r="M4058" s="19"/>
      <c r="N4058" s="19"/>
      <c r="O4058" s="19"/>
      <c r="P4058" s="19"/>
      <c r="Q4058" s="19"/>
      <c r="R4058" s="19"/>
      <c r="S4058" s="19"/>
      <c r="T4058" s="19"/>
      <c r="U4058" s="21"/>
    </row>
    <row r="4059" spans="1:21" hidden="1" x14ac:dyDescent="0.2">
      <c r="A4059" s="14"/>
      <c r="B4059" s="15"/>
      <c r="C4059" s="16"/>
      <c r="D4059" s="16"/>
      <c r="E4059" s="17"/>
      <c r="F4059" s="17"/>
      <c r="G4059" s="18"/>
      <c r="H4059" s="19"/>
      <c r="I4059" s="20"/>
      <c r="J4059" s="20"/>
      <c r="K4059" s="19"/>
      <c r="L4059" s="19"/>
      <c r="M4059" s="19"/>
      <c r="N4059" s="19"/>
      <c r="O4059" s="19"/>
      <c r="P4059" s="19"/>
      <c r="Q4059" s="19"/>
      <c r="R4059" s="19"/>
      <c r="S4059" s="19"/>
      <c r="T4059" s="19"/>
      <c r="U4059" s="21"/>
    </row>
    <row r="4060" spans="1:21" x14ac:dyDescent="0.2">
      <c r="A4060" s="14">
        <v>2020</v>
      </c>
      <c r="B4060" s="15" t="s">
        <v>71</v>
      </c>
      <c r="C4060" s="16" t="s">
        <v>22</v>
      </c>
      <c r="D4060" s="16" t="str">
        <f>A4060&amp;"_"&amp;B4060&amp;"_"&amp;C4060</f>
        <v>2020_2020 Sample Plot # 04_Avi</v>
      </c>
      <c r="E4060" s="17">
        <v>0.8</v>
      </c>
      <c r="F4060" s="17">
        <f t="shared" ref="F4060:F4108" si="4918">G4060/100</f>
        <v>0.24</v>
      </c>
      <c r="G4060" s="18">
        <v>24</v>
      </c>
      <c r="H4060" s="19">
        <f t="shared" ref="H4060:H4108" si="4919">I4060/100</f>
        <v>8.5932527052832594E-2</v>
      </c>
      <c r="I4060" s="20">
        <f t="shared" ref="I4060:I4108" si="4920">J4060/3.142</f>
        <v>8.593252705283259</v>
      </c>
      <c r="J4060" s="20">
        <v>27</v>
      </c>
      <c r="K4060" s="19">
        <f>2.14*(LOG(H4060,10))+0.2</f>
        <v>-2.0809027714062296</v>
      </c>
      <c r="L4060" s="19">
        <f t="shared" ref="L4060" si="4921">10^K4060</f>
        <v>8.300365729045172E-3</v>
      </c>
      <c r="M4060" s="19">
        <f t="shared" si="4909"/>
        <v>3.3201462916180691E-4</v>
      </c>
      <c r="N4060" s="19">
        <f t="shared" ref="N4060" si="4922">0.923*L4060</f>
        <v>7.6612375679086945E-3</v>
      </c>
      <c r="O4060" s="19">
        <f t="shared" si="4911"/>
        <v>3.064495027163478E-4</v>
      </c>
      <c r="P4060" s="19">
        <f t="shared" si="4912"/>
        <v>6.3846413187815471E-4</v>
      </c>
      <c r="Q4060" s="19">
        <f t="shared" si="4913"/>
        <v>3.984175549941682E-3</v>
      </c>
      <c r="R4060" s="19">
        <f t="shared" si="4914"/>
        <v>2.987882651484391E-3</v>
      </c>
      <c r="S4060" s="64">
        <f t="shared" si="4915"/>
        <v>6.9720582014260735E-3</v>
      </c>
      <c r="T4060" s="64">
        <f t="shared" si="4916"/>
        <v>2.7888232805704295E-4</v>
      </c>
      <c r="U4060" s="21">
        <f t="shared" si="4917"/>
        <v>1.5961603296953866E-2</v>
      </c>
    </row>
    <row r="4061" spans="1:21" hidden="1" x14ac:dyDescent="0.2">
      <c r="A4061" s="14"/>
      <c r="B4061" s="15"/>
      <c r="C4061" s="16"/>
      <c r="D4061" s="16"/>
      <c r="E4061" s="17"/>
      <c r="F4061" s="17"/>
      <c r="G4061" s="18"/>
      <c r="H4061" s="19"/>
      <c r="I4061" s="20"/>
      <c r="J4061" s="20"/>
      <c r="K4061" s="19"/>
      <c r="L4061" s="19"/>
      <c r="M4061" s="19"/>
      <c r="N4061" s="19"/>
      <c r="O4061" s="19"/>
      <c r="P4061" s="19"/>
      <c r="Q4061" s="19"/>
      <c r="R4061" s="19"/>
      <c r="S4061" s="19"/>
      <c r="T4061" s="19"/>
      <c r="U4061" s="21"/>
    </row>
    <row r="4062" spans="1:21" x14ac:dyDescent="0.2">
      <c r="A4062" s="14">
        <v>2020</v>
      </c>
      <c r="B4062" s="15" t="s">
        <v>71</v>
      </c>
      <c r="C4062" s="16" t="s">
        <v>22</v>
      </c>
      <c r="D4062" s="16" t="str">
        <f>A4062&amp;"_"&amp;B4062&amp;"_"&amp;C4062</f>
        <v>2020_2020 Sample Plot # 04_Avi</v>
      </c>
      <c r="E4062" s="17">
        <v>1.1000000000000001</v>
      </c>
      <c r="F4062" s="17">
        <f t="shared" si="4918"/>
        <v>0.33</v>
      </c>
      <c r="G4062" s="18">
        <v>33</v>
      </c>
      <c r="H4062" s="19">
        <f t="shared" si="4919"/>
        <v>8.2749840865690649E-2</v>
      </c>
      <c r="I4062" s="20">
        <f t="shared" si="4920"/>
        <v>8.2749840865690647</v>
      </c>
      <c r="J4062" s="20">
        <v>26</v>
      </c>
      <c r="K4062" s="19">
        <f t="shared" ref="K4062:K4063" si="4923">2.14*(LOG(H4062,10))+0.2</f>
        <v>-2.1159782620489116</v>
      </c>
      <c r="L4062" s="19">
        <f t="shared" ref="L4062:L4063" si="4924">10^K4062</f>
        <v>7.6563492864639765E-3</v>
      </c>
      <c r="M4062" s="19">
        <f t="shared" ref="M4062:M4063" si="4925">L4062*40/1000</f>
        <v>3.0625397145855903E-4</v>
      </c>
      <c r="N4062" s="19">
        <f t="shared" ref="N4062:N4063" si="4926">0.923*L4062</f>
        <v>7.0668103914062509E-3</v>
      </c>
      <c r="O4062" s="19">
        <f t="shared" ref="O4062:O4063" si="4927">N4062*40/1000</f>
        <v>2.8267241565625001E-4</v>
      </c>
      <c r="P4062" s="19">
        <f t="shared" ref="P4062:P4063" si="4928">M4062+O4062</f>
        <v>5.8892638711480899E-4</v>
      </c>
      <c r="Q4062" s="19">
        <f t="shared" ref="Q4062:Q4063" si="4929">L4062*0.48</f>
        <v>3.6750476575027084E-3</v>
      </c>
      <c r="R4062" s="19">
        <f t="shared" ref="R4062:R4063" si="4930">N4062*0.39</f>
        <v>2.7560560526484379E-3</v>
      </c>
      <c r="S4062" s="64">
        <f t="shared" ref="S4062:S4063" si="4931">R4062+Q4062</f>
        <v>6.4311037101511467E-3</v>
      </c>
      <c r="T4062" s="64">
        <f t="shared" ref="T4062:T4063" si="4932">S4062*40/1000</f>
        <v>2.5724414840604587E-4</v>
      </c>
      <c r="U4062" s="21">
        <f t="shared" ref="U4062:U4063" si="4933">(L4062+N4062)</f>
        <v>1.4723159677870228E-2</v>
      </c>
    </row>
    <row r="4063" spans="1:21" x14ac:dyDescent="0.2">
      <c r="A4063" s="14">
        <v>2020</v>
      </c>
      <c r="B4063" s="15" t="s">
        <v>71</v>
      </c>
      <c r="C4063" s="16" t="s">
        <v>22</v>
      </c>
      <c r="D4063" s="16" t="str">
        <f>A4063&amp;"_"&amp;B4063&amp;"_"&amp;C4063</f>
        <v>2020_2020 Sample Plot # 04_Avi</v>
      </c>
      <c r="E4063" s="17">
        <v>1.3</v>
      </c>
      <c r="F4063" s="17">
        <f t="shared" si="4918"/>
        <v>0.18</v>
      </c>
      <c r="G4063" s="18">
        <v>18</v>
      </c>
      <c r="H4063" s="19">
        <f t="shared" si="4919"/>
        <v>6.3653723742838966E-2</v>
      </c>
      <c r="I4063" s="20">
        <f t="shared" si="4920"/>
        <v>6.3653723742838961</v>
      </c>
      <c r="J4063" s="20">
        <v>20</v>
      </c>
      <c r="K4063" s="19">
        <f t="shared" si="4923"/>
        <v>-2.3598170359855422</v>
      </c>
      <c r="L4063" s="19">
        <f t="shared" si="4924"/>
        <v>4.3669977083082177E-3</v>
      </c>
      <c r="M4063" s="19">
        <f t="shared" si="4925"/>
        <v>1.7467990833232872E-4</v>
      </c>
      <c r="N4063" s="19">
        <f t="shared" si="4926"/>
        <v>4.0307388847684849E-3</v>
      </c>
      <c r="O4063" s="19">
        <f t="shared" si="4927"/>
        <v>1.612295553907394E-4</v>
      </c>
      <c r="P4063" s="19">
        <f t="shared" si="4928"/>
        <v>3.359094637230681E-4</v>
      </c>
      <c r="Q4063" s="19">
        <f t="shared" si="4929"/>
        <v>2.0961588999879443E-3</v>
      </c>
      <c r="R4063" s="19">
        <f t="shared" si="4930"/>
        <v>1.5719881650597092E-3</v>
      </c>
      <c r="S4063" s="64">
        <f t="shared" si="4931"/>
        <v>3.6681470650476535E-3</v>
      </c>
      <c r="T4063" s="64">
        <f t="shared" si="4932"/>
        <v>1.4672588260190614E-4</v>
      </c>
      <c r="U4063" s="21">
        <f t="shared" si="4933"/>
        <v>8.3977365930767017E-3</v>
      </c>
    </row>
    <row r="4064" spans="1:21" hidden="1" x14ac:dyDescent="0.2">
      <c r="A4064" s="14"/>
      <c r="B4064" s="15"/>
      <c r="C4064" s="16"/>
      <c r="D4064" s="16"/>
      <c r="E4064" s="17"/>
      <c r="F4064" s="17"/>
      <c r="G4064" s="18"/>
      <c r="H4064" s="19"/>
      <c r="I4064" s="20"/>
      <c r="J4064" s="20"/>
      <c r="K4064" s="19"/>
      <c r="L4064" s="19"/>
      <c r="M4064" s="19"/>
      <c r="N4064" s="19"/>
      <c r="O4064" s="19"/>
      <c r="P4064" s="19"/>
      <c r="Q4064" s="19"/>
      <c r="R4064" s="19"/>
      <c r="S4064" s="19"/>
      <c r="T4064" s="19"/>
      <c r="U4064" s="21"/>
    </row>
    <row r="4065" spans="1:21" hidden="1" x14ac:dyDescent="0.2">
      <c r="A4065" s="14"/>
      <c r="B4065" s="15"/>
      <c r="C4065" s="16"/>
      <c r="D4065" s="16"/>
      <c r="E4065" s="17"/>
      <c r="F4065" s="17"/>
      <c r="G4065" s="18"/>
      <c r="H4065" s="19"/>
      <c r="I4065" s="20"/>
      <c r="J4065" s="20"/>
      <c r="K4065" s="19"/>
      <c r="L4065" s="19"/>
      <c r="M4065" s="19"/>
      <c r="N4065" s="19"/>
      <c r="O4065" s="19"/>
      <c r="P4065" s="19"/>
      <c r="Q4065" s="19"/>
      <c r="R4065" s="19"/>
      <c r="S4065" s="19"/>
      <c r="T4065" s="19"/>
      <c r="U4065" s="21"/>
    </row>
    <row r="4066" spans="1:21" hidden="1" x14ac:dyDescent="0.2">
      <c r="A4066" s="14"/>
      <c r="B4066" s="15"/>
      <c r="C4066" s="16"/>
      <c r="D4066" s="16"/>
      <c r="E4066" s="17"/>
      <c r="F4066" s="17"/>
      <c r="G4066" s="18"/>
      <c r="H4066" s="19"/>
      <c r="I4066" s="20"/>
      <c r="J4066" s="20"/>
      <c r="K4066" s="19"/>
      <c r="L4066" s="19"/>
      <c r="M4066" s="19"/>
      <c r="N4066" s="19"/>
      <c r="O4066" s="19"/>
      <c r="P4066" s="19"/>
      <c r="Q4066" s="19"/>
      <c r="R4066" s="19"/>
      <c r="S4066" s="19"/>
      <c r="T4066" s="19"/>
      <c r="U4066" s="21"/>
    </row>
    <row r="4067" spans="1:21" hidden="1" x14ac:dyDescent="0.2">
      <c r="A4067" s="14"/>
      <c r="B4067" s="15"/>
      <c r="C4067" s="16"/>
      <c r="D4067" s="16"/>
      <c r="E4067" s="17"/>
      <c r="F4067" s="17"/>
      <c r="G4067" s="18"/>
      <c r="H4067" s="19"/>
      <c r="I4067" s="20"/>
      <c r="J4067" s="20"/>
      <c r="K4067" s="19"/>
      <c r="L4067" s="19"/>
      <c r="M4067" s="19"/>
      <c r="N4067" s="19"/>
      <c r="O4067" s="19"/>
      <c r="P4067" s="19"/>
      <c r="Q4067" s="19"/>
      <c r="R4067" s="19"/>
      <c r="S4067" s="19"/>
      <c r="T4067" s="19"/>
      <c r="U4067" s="21"/>
    </row>
    <row r="4068" spans="1:21" x14ac:dyDescent="0.2">
      <c r="A4068" s="14">
        <v>2020</v>
      </c>
      <c r="B4068" s="15" t="s">
        <v>71</v>
      </c>
      <c r="C4068" s="16" t="s">
        <v>22</v>
      </c>
      <c r="D4068" s="16" t="str">
        <f>A4068&amp;"_"&amp;B4068&amp;"_"&amp;C4068</f>
        <v>2020_2020 Sample Plot # 04_Avi</v>
      </c>
      <c r="E4068" s="17">
        <v>0.9</v>
      </c>
      <c r="F4068" s="17">
        <f t="shared" si="4918"/>
        <v>0.28000000000000003</v>
      </c>
      <c r="G4068" s="18">
        <v>28</v>
      </c>
      <c r="H4068" s="19">
        <f t="shared" si="4919"/>
        <v>5.7288351368555063E-2</v>
      </c>
      <c r="I4068" s="20">
        <f t="shared" si="4920"/>
        <v>5.7288351368555066</v>
      </c>
      <c r="J4068" s="20">
        <v>18</v>
      </c>
      <c r="K4068" s="19">
        <f>2.14*(LOG(H4068,10))+0.2</f>
        <v>-2.4577380657853878</v>
      </c>
      <c r="L4068" s="19">
        <f t="shared" ref="L4068" si="4934">10^K4068</f>
        <v>3.4854746963251266E-3</v>
      </c>
      <c r="M4068" s="19">
        <f t="shared" si="4909"/>
        <v>1.3941898785300506E-4</v>
      </c>
      <c r="N4068" s="19">
        <f t="shared" ref="N4068" si="4935">0.923*L4068</f>
        <v>3.2170931447080922E-3</v>
      </c>
      <c r="O4068" s="19">
        <f t="shared" si="4911"/>
        <v>1.2868372578832369E-4</v>
      </c>
      <c r="P4068" s="19">
        <f t="shared" si="4912"/>
        <v>2.6810271364132875E-4</v>
      </c>
      <c r="Q4068" s="19">
        <f t="shared" si="4913"/>
        <v>1.6730278542360607E-3</v>
      </c>
      <c r="R4068" s="19">
        <f t="shared" si="4914"/>
        <v>1.2546663264361561E-3</v>
      </c>
      <c r="S4068" s="64">
        <f t="shared" si="4915"/>
        <v>2.9276941806722166E-3</v>
      </c>
      <c r="T4068" s="64">
        <f t="shared" si="4916"/>
        <v>1.1710776722688866E-4</v>
      </c>
      <c r="U4068" s="21">
        <f t="shared" si="4917"/>
        <v>6.7025678410332183E-3</v>
      </c>
    </row>
    <row r="4069" spans="1:21" hidden="1" x14ac:dyDescent="0.2">
      <c r="A4069" s="14"/>
      <c r="B4069" s="15"/>
      <c r="C4069" s="16"/>
      <c r="D4069" s="16"/>
      <c r="E4069" s="17"/>
      <c r="F4069" s="17"/>
      <c r="G4069" s="18"/>
      <c r="H4069" s="19"/>
      <c r="I4069" s="20"/>
      <c r="J4069" s="20"/>
      <c r="K4069" s="19"/>
      <c r="L4069" s="19"/>
      <c r="M4069" s="19"/>
      <c r="N4069" s="19"/>
      <c r="O4069" s="19"/>
      <c r="P4069" s="19"/>
      <c r="Q4069" s="19"/>
      <c r="R4069" s="19"/>
      <c r="S4069" s="19"/>
      <c r="T4069" s="19"/>
      <c r="U4069" s="21"/>
    </row>
    <row r="4070" spans="1:21" hidden="1" x14ac:dyDescent="0.2">
      <c r="A4070" s="14"/>
      <c r="B4070" s="15"/>
      <c r="C4070" s="16"/>
      <c r="D4070" s="16"/>
      <c r="E4070" s="17"/>
      <c r="F4070" s="17"/>
      <c r="G4070" s="18"/>
      <c r="H4070" s="19"/>
      <c r="I4070" s="20"/>
      <c r="J4070" s="20"/>
      <c r="K4070" s="19"/>
      <c r="L4070" s="19"/>
      <c r="M4070" s="19"/>
      <c r="N4070" s="19"/>
      <c r="O4070" s="19"/>
      <c r="P4070" s="19"/>
      <c r="Q4070" s="19"/>
      <c r="R4070" s="19"/>
      <c r="S4070" s="19"/>
      <c r="T4070" s="19"/>
      <c r="U4070" s="21"/>
    </row>
    <row r="4071" spans="1:21" x14ac:dyDescent="0.2">
      <c r="A4071" s="14">
        <v>2020</v>
      </c>
      <c r="B4071" s="15" t="s">
        <v>71</v>
      </c>
      <c r="C4071" s="16" t="s">
        <v>22</v>
      </c>
      <c r="D4071" s="16" t="str">
        <f>A4071&amp;"_"&amp;B4071&amp;"_"&amp;C4071</f>
        <v>2020_2020 Sample Plot # 04_Avi</v>
      </c>
      <c r="E4071" s="17">
        <v>1.2</v>
      </c>
      <c r="F4071" s="17">
        <f t="shared" si="4918"/>
        <v>0.19</v>
      </c>
      <c r="G4071" s="18">
        <v>19</v>
      </c>
      <c r="H4071" s="19">
        <f t="shared" si="4919"/>
        <v>4.7740292807129221E-2</v>
      </c>
      <c r="I4071" s="20">
        <f t="shared" si="4920"/>
        <v>4.7740292807129219</v>
      </c>
      <c r="J4071" s="20">
        <v>15</v>
      </c>
      <c r="K4071" s="19">
        <f>2.14*(LOG(H4071,10))+0.2</f>
        <v>-2.6271859323273046</v>
      </c>
      <c r="L4071" s="19">
        <f t="shared" ref="L4071" si="4936">10^K4071</f>
        <v>2.3594678697211845E-3</v>
      </c>
      <c r="M4071" s="19">
        <f t="shared" si="4909"/>
        <v>9.4378714788847384E-5</v>
      </c>
      <c r="N4071" s="19">
        <f t="shared" ref="N4071" si="4937">0.923*L4071</f>
        <v>2.1777888437526532E-3</v>
      </c>
      <c r="O4071" s="19">
        <f t="shared" si="4911"/>
        <v>8.7111553750106126E-5</v>
      </c>
      <c r="P4071" s="19">
        <f t="shared" ref="P4071:P4103" si="4938">M4071+O4071</f>
        <v>1.8149026853895352E-4</v>
      </c>
      <c r="Q4071" s="19">
        <f t="shared" si="4913"/>
        <v>1.1325445774661685E-3</v>
      </c>
      <c r="R4071" s="19">
        <f t="shared" ref="R4071:R4103" si="4939">N4071*0.39</f>
        <v>8.4933764906353483E-4</v>
      </c>
      <c r="S4071" s="64">
        <f t="shared" ref="S4071:S4103" si="4940">R4071+Q4071</f>
        <v>1.9818822265297033E-3</v>
      </c>
      <c r="T4071" s="64">
        <f t="shared" si="4916"/>
        <v>7.9275289061188142E-5</v>
      </c>
      <c r="U4071" s="21">
        <f t="shared" si="4917"/>
        <v>4.5372567134738372E-3</v>
      </c>
    </row>
    <row r="4072" spans="1:21" hidden="1" x14ac:dyDescent="0.2">
      <c r="A4072" s="14"/>
      <c r="B4072" s="15"/>
      <c r="C4072" s="16"/>
      <c r="D4072" s="16"/>
      <c r="E4072" s="17"/>
      <c r="F4072" s="17"/>
      <c r="G4072" s="18"/>
      <c r="H4072" s="19"/>
      <c r="I4072" s="20"/>
      <c r="J4072" s="20"/>
      <c r="K4072" s="19"/>
      <c r="L4072" s="19"/>
      <c r="M4072" s="19"/>
      <c r="N4072" s="19"/>
      <c r="O4072" s="19"/>
      <c r="P4072" s="19"/>
      <c r="Q4072" s="19"/>
      <c r="R4072" s="19"/>
      <c r="S4072" s="19"/>
      <c r="T4072" s="19"/>
      <c r="U4072" s="21"/>
    </row>
    <row r="4073" spans="1:21" x14ac:dyDescent="0.2">
      <c r="A4073" s="14">
        <v>2020</v>
      </c>
      <c r="B4073" s="15" t="s">
        <v>71</v>
      </c>
      <c r="C4073" s="16" t="s">
        <v>22</v>
      </c>
      <c r="D4073" s="16" t="str">
        <f>A4073&amp;"_"&amp;B4073&amp;"_"&amp;C4073</f>
        <v>2020_2020 Sample Plot # 04_Avi</v>
      </c>
      <c r="E4073" s="17">
        <v>0.8</v>
      </c>
      <c r="F4073" s="17">
        <f t="shared" si="4918"/>
        <v>0.3</v>
      </c>
      <c r="G4073" s="18">
        <v>30</v>
      </c>
      <c r="H4073" s="19">
        <f t="shared" si="4919"/>
        <v>7.3201782304264801E-2</v>
      </c>
      <c r="I4073" s="20">
        <f t="shared" si="4920"/>
        <v>7.32017823042648</v>
      </c>
      <c r="J4073" s="20">
        <v>23</v>
      </c>
      <c r="K4073" s="19">
        <f>2.14*(LOG(H4073,10))+0.2</f>
        <v>-2.2299236576288135</v>
      </c>
      <c r="L4073" s="19">
        <f t="shared" ref="L4073" si="4941">10^K4073</f>
        <v>5.8894717422148125E-3</v>
      </c>
      <c r="M4073" s="19">
        <f t="shared" ref="M4073:M4133" si="4942">L4073*40/1000</f>
        <v>2.3557886968859248E-4</v>
      </c>
      <c r="N4073" s="19">
        <f t="shared" ref="N4073" si="4943">0.923*L4073</f>
        <v>5.4359824180642722E-3</v>
      </c>
      <c r="O4073" s="19">
        <f t="shared" ref="O4073" si="4944">N4073*40/1000</f>
        <v>2.174392967225709E-4</v>
      </c>
      <c r="P4073" s="19">
        <f t="shared" ref="P4073" si="4945">M4073+O4073</f>
        <v>4.5301816641116341E-4</v>
      </c>
      <c r="Q4073" s="19">
        <f t="shared" ref="Q4073:Q4133" si="4946">L4073*0.48</f>
        <v>2.8269464362631097E-3</v>
      </c>
      <c r="R4073" s="19">
        <f t="shared" ref="R4073" si="4947">N4073*0.39</f>
        <v>2.1200331430450661E-3</v>
      </c>
      <c r="S4073" s="64">
        <f t="shared" ref="S4073" si="4948">R4073+Q4073</f>
        <v>4.9469795793081759E-3</v>
      </c>
      <c r="T4073" s="64">
        <f t="shared" ref="T4073" si="4949">S4073*40/1000</f>
        <v>1.9787918317232703E-4</v>
      </c>
      <c r="U4073" s="21">
        <f t="shared" ref="U4073:U4133" si="4950">(L4073+N4073)</f>
        <v>1.1325454160279084E-2</v>
      </c>
    </row>
    <row r="4074" spans="1:21" hidden="1" x14ac:dyDescent="0.2">
      <c r="A4074" s="14"/>
      <c r="B4074" s="15"/>
      <c r="C4074" s="16"/>
      <c r="D4074" s="16"/>
      <c r="E4074" s="17"/>
      <c r="F4074" s="17"/>
      <c r="G4074" s="18"/>
      <c r="H4074" s="19"/>
      <c r="I4074" s="20"/>
      <c r="J4074" s="20"/>
      <c r="K4074" s="19"/>
      <c r="L4074" s="19"/>
      <c r="M4074" s="19"/>
      <c r="N4074" s="19"/>
      <c r="O4074" s="19"/>
      <c r="P4074" s="19"/>
      <c r="Q4074" s="19"/>
      <c r="R4074" s="19"/>
      <c r="S4074" s="19"/>
      <c r="T4074" s="19"/>
      <c r="U4074" s="21"/>
    </row>
    <row r="4075" spans="1:21" hidden="1" x14ac:dyDescent="0.2">
      <c r="A4075" s="14"/>
      <c r="B4075" s="15"/>
      <c r="C4075" s="16"/>
      <c r="D4075" s="16"/>
      <c r="E4075" s="17"/>
      <c r="F4075" s="17"/>
      <c r="G4075" s="18"/>
      <c r="H4075" s="19"/>
      <c r="I4075" s="20"/>
      <c r="J4075" s="20"/>
      <c r="K4075" s="19"/>
      <c r="L4075" s="19"/>
      <c r="M4075" s="19"/>
      <c r="N4075" s="19"/>
      <c r="O4075" s="19"/>
      <c r="P4075" s="19"/>
      <c r="Q4075" s="19"/>
      <c r="R4075" s="19"/>
      <c r="S4075" s="19"/>
      <c r="T4075" s="19"/>
      <c r="U4075" s="21"/>
    </row>
    <row r="4076" spans="1:21" hidden="1" x14ac:dyDescent="0.2">
      <c r="A4076" s="14"/>
      <c r="B4076" s="15"/>
      <c r="C4076" s="16"/>
      <c r="D4076" s="16"/>
      <c r="E4076" s="17"/>
      <c r="F4076" s="17"/>
      <c r="G4076" s="18"/>
      <c r="H4076" s="19"/>
      <c r="I4076" s="20"/>
      <c r="J4076" s="20"/>
      <c r="K4076" s="19"/>
      <c r="L4076" s="19"/>
      <c r="M4076" s="19"/>
      <c r="N4076" s="19"/>
      <c r="O4076" s="19"/>
      <c r="P4076" s="19"/>
      <c r="Q4076" s="19"/>
      <c r="R4076" s="19"/>
      <c r="S4076" s="19"/>
      <c r="T4076" s="19"/>
      <c r="U4076" s="21"/>
    </row>
    <row r="4077" spans="1:21" hidden="1" x14ac:dyDescent="0.2">
      <c r="A4077" s="14"/>
      <c r="B4077" s="15"/>
      <c r="C4077" s="16"/>
      <c r="D4077" s="16"/>
      <c r="E4077" s="17"/>
      <c r="F4077" s="17"/>
      <c r="G4077" s="18"/>
      <c r="H4077" s="19"/>
      <c r="I4077" s="20"/>
      <c r="J4077" s="20"/>
      <c r="K4077" s="19"/>
      <c r="L4077" s="19"/>
      <c r="M4077" s="19"/>
      <c r="N4077" s="19"/>
      <c r="O4077" s="19"/>
      <c r="P4077" s="19"/>
      <c r="Q4077" s="19"/>
      <c r="R4077" s="19"/>
      <c r="S4077" s="19"/>
      <c r="T4077" s="19"/>
      <c r="U4077" s="21"/>
    </row>
    <row r="4078" spans="1:21" hidden="1" x14ac:dyDescent="0.2">
      <c r="A4078" s="14"/>
      <c r="B4078" s="15"/>
      <c r="C4078" s="16"/>
      <c r="D4078" s="16"/>
      <c r="E4078" s="17"/>
      <c r="F4078" s="17"/>
      <c r="G4078" s="18"/>
      <c r="H4078" s="19"/>
      <c r="I4078" s="20"/>
      <c r="J4078" s="20"/>
      <c r="K4078" s="19"/>
      <c r="L4078" s="19"/>
      <c r="M4078" s="19"/>
      <c r="N4078" s="19"/>
      <c r="O4078" s="19"/>
      <c r="P4078" s="19"/>
      <c r="Q4078" s="19"/>
      <c r="R4078" s="19"/>
      <c r="S4078" s="19"/>
      <c r="T4078" s="19"/>
      <c r="U4078" s="21"/>
    </row>
    <row r="4079" spans="1:21" hidden="1" x14ac:dyDescent="0.2">
      <c r="A4079" s="14"/>
      <c r="B4079" s="15"/>
      <c r="C4079" s="16"/>
      <c r="D4079" s="16"/>
      <c r="E4079" s="17"/>
      <c r="F4079" s="17"/>
      <c r="G4079" s="18"/>
      <c r="H4079" s="19"/>
      <c r="I4079" s="20"/>
      <c r="J4079" s="20"/>
      <c r="K4079" s="19"/>
      <c r="L4079" s="19"/>
      <c r="M4079" s="19"/>
      <c r="N4079" s="19"/>
      <c r="O4079" s="19"/>
      <c r="P4079" s="19"/>
      <c r="Q4079" s="19"/>
      <c r="R4079" s="19"/>
      <c r="S4079" s="19"/>
      <c r="T4079" s="19"/>
      <c r="U4079" s="21"/>
    </row>
    <row r="4080" spans="1:21" hidden="1" x14ac:dyDescent="0.2">
      <c r="A4080" s="14"/>
      <c r="B4080" s="15"/>
      <c r="C4080" s="16"/>
      <c r="D4080" s="16"/>
      <c r="E4080" s="17"/>
      <c r="F4080" s="17"/>
      <c r="G4080" s="18"/>
      <c r="H4080" s="19"/>
      <c r="I4080" s="20"/>
      <c r="J4080" s="20"/>
      <c r="K4080" s="19"/>
      <c r="L4080" s="19"/>
      <c r="M4080" s="19"/>
      <c r="N4080" s="19"/>
      <c r="O4080" s="19"/>
      <c r="P4080" s="19"/>
      <c r="Q4080" s="19"/>
      <c r="R4080" s="19"/>
      <c r="S4080" s="19"/>
      <c r="T4080" s="19"/>
      <c r="U4080" s="21"/>
    </row>
    <row r="4081" spans="1:21" hidden="1" x14ac:dyDescent="0.2">
      <c r="A4081" s="14"/>
      <c r="B4081" s="15"/>
      <c r="C4081" s="16"/>
      <c r="D4081" s="16"/>
      <c r="E4081" s="17"/>
      <c r="F4081" s="17"/>
      <c r="G4081" s="18"/>
      <c r="H4081" s="19"/>
      <c r="I4081" s="20"/>
      <c r="J4081" s="20"/>
      <c r="K4081" s="19"/>
      <c r="L4081" s="19"/>
      <c r="M4081" s="19"/>
      <c r="N4081" s="19"/>
      <c r="O4081" s="19"/>
      <c r="P4081" s="19"/>
      <c r="Q4081" s="19"/>
      <c r="R4081" s="19"/>
      <c r="S4081" s="19"/>
      <c r="T4081" s="19"/>
      <c r="U4081" s="21"/>
    </row>
    <row r="4082" spans="1:21" hidden="1" x14ac:dyDescent="0.2">
      <c r="A4082" s="14"/>
      <c r="B4082" s="15"/>
      <c r="C4082" s="16"/>
      <c r="D4082" s="16"/>
      <c r="E4082" s="17"/>
      <c r="F4082" s="17"/>
      <c r="G4082" s="18"/>
      <c r="H4082" s="19"/>
      <c r="I4082" s="20"/>
      <c r="J4082" s="20"/>
      <c r="K4082" s="19"/>
      <c r="L4082" s="19"/>
      <c r="M4082" s="19"/>
      <c r="N4082" s="19"/>
      <c r="O4082" s="19"/>
      <c r="P4082" s="19"/>
      <c r="Q4082" s="19"/>
      <c r="R4082" s="19"/>
      <c r="S4082" s="19"/>
      <c r="T4082" s="19"/>
      <c r="U4082" s="21"/>
    </row>
    <row r="4083" spans="1:21" hidden="1" x14ac:dyDescent="0.2">
      <c r="A4083" s="14"/>
      <c r="B4083" s="15"/>
      <c r="C4083" s="16"/>
      <c r="D4083" s="16"/>
      <c r="E4083" s="17"/>
      <c r="F4083" s="17"/>
      <c r="G4083" s="18"/>
      <c r="H4083" s="19"/>
      <c r="I4083" s="20"/>
      <c r="J4083" s="20"/>
      <c r="K4083" s="19"/>
      <c r="L4083" s="19"/>
      <c r="M4083" s="19"/>
      <c r="N4083" s="19"/>
      <c r="O4083" s="19"/>
      <c r="P4083" s="19"/>
      <c r="Q4083" s="19"/>
      <c r="R4083" s="19"/>
      <c r="S4083" s="19"/>
      <c r="T4083" s="19"/>
      <c r="U4083" s="21"/>
    </row>
    <row r="4084" spans="1:21" hidden="1" x14ac:dyDescent="0.2">
      <c r="A4084" s="14"/>
      <c r="B4084" s="15"/>
      <c r="C4084" s="16"/>
      <c r="D4084" s="16"/>
      <c r="E4084" s="17"/>
      <c r="F4084" s="17"/>
      <c r="G4084" s="18"/>
      <c r="H4084" s="19"/>
      <c r="I4084" s="20"/>
      <c r="J4084" s="20"/>
      <c r="K4084" s="19"/>
      <c r="L4084" s="19"/>
      <c r="M4084" s="19"/>
      <c r="N4084" s="19"/>
      <c r="O4084" s="19"/>
      <c r="P4084" s="19"/>
      <c r="Q4084" s="19"/>
      <c r="R4084" s="19"/>
      <c r="S4084" s="19"/>
      <c r="T4084" s="19"/>
      <c r="U4084" s="21"/>
    </row>
    <row r="4085" spans="1:21" hidden="1" x14ac:dyDescent="0.2">
      <c r="A4085" s="14"/>
      <c r="B4085" s="15"/>
      <c r="C4085" s="16"/>
      <c r="D4085" s="16"/>
      <c r="E4085" s="17"/>
      <c r="F4085" s="17"/>
      <c r="G4085" s="18"/>
      <c r="H4085" s="19"/>
      <c r="I4085" s="20"/>
      <c r="J4085" s="20"/>
      <c r="K4085" s="19"/>
      <c r="L4085" s="19"/>
      <c r="M4085" s="19"/>
      <c r="N4085" s="19"/>
      <c r="O4085" s="19"/>
      <c r="P4085" s="19"/>
      <c r="Q4085" s="19"/>
      <c r="R4085" s="19"/>
      <c r="S4085" s="19"/>
      <c r="T4085" s="19"/>
      <c r="U4085" s="21"/>
    </row>
    <row r="4086" spans="1:21" hidden="1" x14ac:dyDescent="0.2">
      <c r="A4086" s="14"/>
      <c r="B4086" s="15"/>
      <c r="C4086" s="16"/>
      <c r="D4086" s="16"/>
      <c r="E4086" s="17"/>
      <c r="F4086" s="17"/>
      <c r="G4086" s="18"/>
      <c r="H4086" s="19"/>
      <c r="I4086" s="20"/>
      <c r="J4086" s="20"/>
      <c r="K4086" s="19"/>
      <c r="L4086" s="19"/>
      <c r="M4086" s="19"/>
      <c r="N4086" s="19"/>
      <c r="O4086" s="19"/>
      <c r="P4086" s="19"/>
      <c r="Q4086" s="19"/>
      <c r="R4086" s="19"/>
      <c r="S4086" s="19"/>
      <c r="T4086" s="19"/>
      <c r="U4086" s="21"/>
    </row>
    <row r="4087" spans="1:21" hidden="1" x14ac:dyDescent="0.2">
      <c r="A4087" s="14"/>
      <c r="B4087" s="15"/>
      <c r="C4087" s="16"/>
      <c r="D4087" s="16"/>
      <c r="E4087" s="17"/>
      <c r="F4087" s="17"/>
      <c r="G4087" s="18"/>
      <c r="H4087" s="19"/>
      <c r="I4087" s="20"/>
      <c r="J4087" s="20"/>
      <c r="K4087" s="19"/>
      <c r="L4087" s="19"/>
      <c r="M4087" s="19"/>
      <c r="N4087" s="19"/>
      <c r="O4087" s="19"/>
      <c r="P4087" s="19"/>
      <c r="Q4087" s="19"/>
      <c r="R4087" s="19"/>
      <c r="S4087" s="19"/>
      <c r="T4087" s="19"/>
      <c r="U4087" s="21"/>
    </row>
    <row r="4088" spans="1:21" hidden="1" x14ac:dyDescent="0.2">
      <c r="A4088" s="14"/>
      <c r="B4088" s="15"/>
      <c r="C4088" s="16"/>
      <c r="D4088" s="16"/>
      <c r="E4088" s="17"/>
      <c r="F4088" s="17"/>
      <c r="G4088" s="18"/>
      <c r="H4088" s="19"/>
      <c r="I4088" s="20"/>
      <c r="J4088" s="20"/>
      <c r="K4088" s="19"/>
      <c r="L4088" s="19"/>
      <c r="M4088" s="19"/>
      <c r="N4088" s="19"/>
      <c r="O4088" s="19"/>
      <c r="P4088" s="19"/>
      <c r="Q4088" s="19"/>
      <c r="R4088" s="19"/>
      <c r="S4088" s="19"/>
      <c r="T4088" s="19"/>
      <c r="U4088" s="21"/>
    </row>
    <row r="4089" spans="1:21" hidden="1" x14ac:dyDescent="0.2">
      <c r="A4089" s="14"/>
      <c r="B4089" s="15"/>
      <c r="C4089" s="16"/>
      <c r="D4089" s="16"/>
      <c r="E4089" s="17"/>
      <c r="F4089" s="17"/>
      <c r="G4089" s="18"/>
      <c r="H4089" s="19"/>
      <c r="I4089" s="20"/>
      <c r="J4089" s="20"/>
      <c r="K4089" s="19"/>
      <c r="L4089" s="19"/>
      <c r="M4089" s="19"/>
      <c r="N4089" s="19"/>
      <c r="O4089" s="19"/>
      <c r="P4089" s="19"/>
      <c r="Q4089" s="19"/>
      <c r="R4089" s="19"/>
      <c r="S4089" s="19"/>
      <c r="T4089" s="19"/>
      <c r="U4089" s="21"/>
    </row>
    <row r="4090" spans="1:21" hidden="1" x14ac:dyDescent="0.2">
      <c r="A4090" s="14"/>
      <c r="B4090" s="15"/>
      <c r="C4090" s="16"/>
      <c r="D4090" s="16"/>
      <c r="E4090" s="17"/>
      <c r="F4090" s="17"/>
      <c r="G4090" s="18"/>
      <c r="H4090" s="19"/>
      <c r="I4090" s="20"/>
      <c r="J4090" s="20"/>
      <c r="K4090" s="19"/>
      <c r="L4090" s="19"/>
      <c r="M4090" s="19"/>
      <c r="N4090" s="19"/>
      <c r="O4090" s="19"/>
      <c r="P4090" s="19"/>
      <c r="Q4090" s="19"/>
      <c r="R4090" s="19"/>
      <c r="S4090" s="19"/>
      <c r="T4090" s="19"/>
      <c r="U4090" s="21"/>
    </row>
    <row r="4091" spans="1:21" hidden="1" x14ac:dyDescent="0.2">
      <c r="A4091" s="14"/>
      <c r="B4091" s="15"/>
      <c r="C4091" s="16"/>
      <c r="D4091" s="16"/>
      <c r="E4091" s="17"/>
      <c r="F4091" s="17"/>
      <c r="G4091" s="18"/>
      <c r="H4091" s="19"/>
      <c r="I4091" s="20"/>
      <c r="J4091" s="20"/>
      <c r="K4091" s="19"/>
      <c r="L4091" s="19"/>
      <c r="M4091" s="19"/>
      <c r="N4091" s="19"/>
      <c r="O4091" s="19"/>
      <c r="P4091" s="19"/>
      <c r="Q4091" s="19"/>
      <c r="R4091" s="19"/>
      <c r="S4091" s="19"/>
      <c r="T4091" s="19"/>
      <c r="U4091" s="21"/>
    </row>
    <row r="4092" spans="1:21" hidden="1" x14ac:dyDescent="0.2">
      <c r="A4092" s="14"/>
      <c r="B4092" s="15"/>
      <c r="C4092" s="16"/>
      <c r="D4092" s="16"/>
      <c r="E4092" s="17"/>
      <c r="F4092" s="17"/>
      <c r="G4092" s="18"/>
      <c r="H4092" s="19"/>
      <c r="I4092" s="20"/>
      <c r="J4092" s="20"/>
      <c r="K4092" s="19"/>
      <c r="L4092" s="19"/>
      <c r="M4092" s="19"/>
      <c r="N4092" s="19"/>
      <c r="O4092" s="19"/>
      <c r="P4092" s="19"/>
      <c r="Q4092" s="19"/>
      <c r="R4092" s="19"/>
      <c r="S4092" s="19"/>
      <c r="T4092" s="19"/>
      <c r="U4092" s="21"/>
    </row>
    <row r="4093" spans="1:21" hidden="1" x14ac:dyDescent="0.2">
      <c r="A4093" s="14"/>
      <c r="B4093" s="15"/>
      <c r="C4093" s="16"/>
      <c r="D4093" s="16"/>
      <c r="E4093" s="17"/>
      <c r="F4093" s="17"/>
      <c r="G4093" s="18"/>
      <c r="H4093" s="19"/>
      <c r="I4093" s="20"/>
      <c r="J4093" s="20"/>
      <c r="K4093" s="19"/>
      <c r="L4093" s="19"/>
      <c r="M4093" s="19"/>
      <c r="N4093" s="19"/>
      <c r="O4093" s="19"/>
      <c r="P4093" s="19"/>
      <c r="Q4093" s="19"/>
      <c r="R4093" s="19"/>
      <c r="S4093" s="19"/>
      <c r="T4093" s="19"/>
      <c r="U4093" s="21"/>
    </row>
    <row r="4094" spans="1:21" x14ac:dyDescent="0.2">
      <c r="A4094" s="14">
        <v>2020</v>
      </c>
      <c r="B4094" s="15" t="s">
        <v>71</v>
      </c>
      <c r="C4094" s="16" t="s">
        <v>22</v>
      </c>
      <c r="D4094" s="16" t="str">
        <f>A4094&amp;"_"&amp;B4094&amp;"_"&amp;C4094</f>
        <v>2020_2020 Sample Plot # 04_Avi</v>
      </c>
      <c r="E4094" s="17">
        <v>1.1000000000000001</v>
      </c>
      <c r="F4094" s="17">
        <f t="shared" si="4918"/>
        <v>0.19</v>
      </c>
      <c r="G4094" s="18">
        <v>19</v>
      </c>
      <c r="H4094" s="19">
        <f t="shared" si="4919"/>
        <v>9.2297899427116498E-2</v>
      </c>
      <c r="I4094" s="20">
        <f t="shared" si="4920"/>
        <v>9.2297899427116494</v>
      </c>
      <c r="J4094" s="20">
        <v>29</v>
      </c>
      <c r="K4094" s="19">
        <f t="shared" ref="K4094:K4096" si="4951">2.14*(LOG(H4094,10))+0.2</f>
        <v>-2.0144895112026959</v>
      </c>
      <c r="L4094" s="19">
        <f t="shared" ref="L4094:L4096" si="4952">10^K4094</f>
        <v>9.6718708524012823E-3</v>
      </c>
      <c r="M4094" s="19">
        <f t="shared" si="4942"/>
        <v>3.8687483409605128E-4</v>
      </c>
      <c r="N4094" s="19">
        <f t="shared" ref="N4094:N4096" si="4953">0.923*L4094</f>
        <v>8.9271367967663842E-3</v>
      </c>
      <c r="O4094" s="19">
        <f t="shared" si="4911"/>
        <v>3.5708547187065538E-4</v>
      </c>
      <c r="P4094" s="19">
        <f t="shared" si="4938"/>
        <v>7.4396030596670672E-4</v>
      </c>
      <c r="Q4094" s="19">
        <f t="shared" si="4946"/>
        <v>4.6424980091526154E-3</v>
      </c>
      <c r="R4094" s="19">
        <f t="shared" si="4939"/>
        <v>3.4815833507388901E-3</v>
      </c>
      <c r="S4094" s="64">
        <f t="shared" si="4940"/>
        <v>8.1240813598915055E-3</v>
      </c>
      <c r="T4094" s="64">
        <f t="shared" si="4916"/>
        <v>3.2496325439566019E-4</v>
      </c>
      <c r="U4094" s="21">
        <f t="shared" si="4950"/>
        <v>1.8599007649167665E-2</v>
      </c>
    </row>
    <row r="4095" spans="1:21" x14ac:dyDescent="0.2">
      <c r="A4095" s="14">
        <v>2020</v>
      </c>
      <c r="B4095" s="15" t="s">
        <v>71</v>
      </c>
      <c r="C4095" s="16" t="s">
        <v>22</v>
      </c>
      <c r="D4095" s="16" t="str">
        <f>A4095&amp;"_"&amp;B4095&amp;"_"&amp;C4095</f>
        <v>2020_2020 Sample Plot # 04_Avi</v>
      </c>
      <c r="E4095" s="17">
        <v>1.3</v>
      </c>
      <c r="F4095" s="17">
        <f t="shared" si="4918"/>
        <v>0.22</v>
      </c>
      <c r="G4095" s="18">
        <v>22</v>
      </c>
      <c r="H4095" s="19">
        <f t="shared" si="4919"/>
        <v>8.5932527052832594E-2</v>
      </c>
      <c r="I4095" s="20">
        <f t="shared" si="4920"/>
        <v>8.593252705283259</v>
      </c>
      <c r="J4095" s="20">
        <v>27</v>
      </c>
      <c r="K4095" s="19">
        <f t="shared" si="4951"/>
        <v>-2.0809027714062296</v>
      </c>
      <c r="L4095" s="19">
        <f t="shared" si="4952"/>
        <v>8.300365729045172E-3</v>
      </c>
      <c r="M4095" s="19">
        <f t="shared" si="4942"/>
        <v>3.3201462916180691E-4</v>
      </c>
      <c r="N4095" s="19">
        <f t="shared" si="4953"/>
        <v>7.6612375679086945E-3</v>
      </c>
      <c r="O4095" s="19">
        <f t="shared" si="4911"/>
        <v>3.064495027163478E-4</v>
      </c>
      <c r="P4095" s="19">
        <f t="shared" si="4938"/>
        <v>6.3846413187815471E-4</v>
      </c>
      <c r="Q4095" s="19">
        <f t="shared" si="4946"/>
        <v>3.984175549941682E-3</v>
      </c>
      <c r="R4095" s="19">
        <f t="shared" si="4939"/>
        <v>2.987882651484391E-3</v>
      </c>
      <c r="S4095" s="64">
        <f t="shared" si="4940"/>
        <v>6.9720582014260735E-3</v>
      </c>
      <c r="T4095" s="64">
        <f t="shared" si="4916"/>
        <v>2.7888232805704295E-4</v>
      </c>
      <c r="U4095" s="21">
        <f t="shared" si="4950"/>
        <v>1.5961603296953866E-2</v>
      </c>
    </row>
    <row r="4096" spans="1:21" x14ac:dyDescent="0.2">
      <c r="A4096" s="14">
        <v>2020</v>
      </c>
      <c r="B4096" s="15" t="s">
        <v>71</v>
      </c>
      <c r="C4096" s="16" t="s">
        <v>22</v>
      </c>
      <c r="D4096" s="16" t="str">
        <f>A4096&amp;"_"&amp;B4096&amp;"_"&amp;C4096</f>
        <v>2020_2020 Sample Plot # 04_Avi</v>
      </c>
      <c r="E4096" s="17">
        <v>0.9</v>
      </c>
      <c r="F4096" s="17">
        <f t="shared" si="4918"/>
        <v>0.26</v>
      </c>
      <c r="G4096" s="18">
        <v>26</v>
      </c>
      <c r="H4096" s="19">
        <f t="shared" si="4919"/>
        <v>7.0019096117122856E-2</v>
      </c>
      <c r="I4096" s="20">
        <f t="shared" si="4920"/>
        <v>7.0019096117122857</v>
      </c>
      <c r="J4096" s="20">
        <v>22</v>
      </c>
      <c r="K4096" s="19">
        <f t="shared" si="4951"/>
        <v>-2.2712366897469409</v>
      </c>
      <c r="L4096" s="19">
        <f t="shared" si="4952"/>
        <v>5.3550472881252137E-3</v>
      </c>
      <c r="M4096" s="19">
        <f t="shared" si="4942"/>
        <v>2.1420189152500854E-4</v>
      </c>
      <c r="N4096" s="19">
        <f t="shared" si="4953"/>
        <v>4.9427086469395727E-3</v>
      </c>
      <c r="O4096" s="19">
        <f t="shared" si="4911"/>
        <v>1.9770834587758289E-4</v>
      </c>
      <c r="P4096" s="19">
        <f t="shared" si="4938"/>
        <v>4.1191023740259143E-4</v>
      </c>
      <c r="Q4096" s="19">
        <f t="shared" si="4946"/>
        <v>2.5704226983001024E-3</v>
      </c>
      <c r="R4096" s="19">
        <f t="shared" si="4939"/>
        <v>1.9276563723064335E-3</v>
      </c>
      <c r="S4096" s="64">
        <f t="shared" si="4940"/>
        <v>4.4980790706065357E-3</v>
      </c>
      <c r="T4096" s="64">
        <f t="shared" si="4916"/>
        <v>1.7992316282426144E-4</v>
      </c>
      <c r="U4096" s="21">
        <f t="shared" si="4950"/>
        <v>1.0297755935064786E-2</v>
      </c>
    </row>
    <row r="4097" spans="1:21" hidden="1" x14ac:dyDescent="0.2">
      <c r="A4097" s="14"/>
      <c r="B4097" s="15"/>
      <c r="C4097" s="16"/>
      <c r="D4097" s="16"/>
      <c r="E4097" s="17"/>
      <c r="F4097" s="17"/>
      <c r="G4097" s="18"/>
      <c r="H4097" s="19"/>
      <c r="I4097" s="20"/>
      <c r="J4097" s="20"/>
      <c r="K4097" s="19"/>
      <c r="L4097" s="19"/>
      <c r="M4097" s="19"/>
      <c r="N4097" s="19"/>
      <c r="O4097" s="19"/>
      <c r="P4097" s="19"/>
      <c r="Q4097" s="19"/>
      <c r="R4097" s="19"/>
      <c r="S4097" s="19"/>
      <c r="T4097" s="19"/>
      <c r="U4097" s="21"/>
    </row>
    <row r="4098" spans="1:21" hidden="1" x14ac:dyDescent="0.2">
      <c r="A4098" s="14"/>
      <c r="B4098" s="15"/>
      <c r="C4098" s="16"/>
      <c r="D4098" s="16"/>
      <c r="E4098" s="17"/>
      <c r="F4098" s="17"/>
      <c r="G4098" s="18"/>
      <c r="H4098" s="19"/>
      <c r="I4098" s="20"/>
      <c r="J4098" s="20"/>
      <c r="K4098" s="19"/>
      <c r="L4098" s="19"/>
      <c r="M4098" s="19"/>
      <c r="N4098" s="19"/>
      <c r="O4098" s="19"/>
      <c r="P4098" s="19"/>
      <c r="Q4098" s="19"/>
      <c r="R4098" s="19"/>
      <c r="S4098" s="19"/>
      <c r="T4098" s="19"/>
      <c r="U4098" s="21"/>
    </row>
    <row r="4099" spans="1:21" hidden="1" x14ac:dyDescent="0.2">
      <c r="A4099" s="14"/>
      <c r="B4099" s="15"/>
      <c r="C4099" s="16"/>
      <c r="D4099" s="16"/>
      <c r="E4099" s="17"/>
      <c r="F4099" s="17"/>
      <c r="G4099" s="18"/>
      <c r="H4099" s="19"/>
      <c r="I4099" s="20"/>
      <c r="J4099" s="20"/>
      <c r="K4099" s="19"/>
      <c r="L4099" s="19"/>
      <c r="M4099" s="19"/>
      <c r="N4099" s="19"/>
      <c r="O4099" s="19"/>
      <c r="P4099" s="19"/>
      <c r="Q4099" s="19"/>
      <c r="R4099" s="19"/>
      <c r="S4099" s="19"/>
      <c r="T4099" s="19"/>
      <c r="U4099" s="21"/>
    </row>
    <row r="4100" spans="1:21" x14ac:dyDescent="0.2">
      <c r="A4100" s="14">
        <v>2020</v>
      </c>
      <c r="B4100" s="15" t="s">
        <v>71</v>
      </c>
      <c r="C4100" s="16" t="s">
        <v>22</v>
      </c>
      <c r="D4100" s="16" t="str">
        <f>A4100&amp;"_"&amp;B4100&amp;"_"&amp;C4100</f>
        <v>2020_2020 Sample Plot # 04_Avi</v>
      </c>
      <c r="E4100" s="17">
        <v>0.9</v>
      </c>
      <c r="F4100" s="17">
        <f t="shared" si="4918"/>
        <v>0.18</v>
      </c>
      <c r="G4100" s="18">
        <v>18</v>
      </c>
      <c r="H4100" s="19">
        <f t="shared" si="4919"/>
        <v>8.2749840865690649E-2</v>
      </c>
      <c r="I4100" s="20">
        <f t="shared" si="4920"/>
        <v>8.2749840865690647</v>
      </c>
      <c r="J4100" s="20">
        <v>26</v>
      </c>
      <c r="K4100" s="19">
        <f>2.14*(LOG(H4100,10))+0.2</f>
        <v>-2.1159782620489116</v>
      </c>
      <c r="L4100" s="19">
        <f t="shared" ref="L4100" si="4954">10^K4100</f>
        <v>7.6563492864639765E-3</v>
      </c>
      <c r="M4100" s="19">
        <f t="shared" si="4942"/>
        <v>3.0625397145855903E-4</v>
      </c>
      <c r="N4100" s="19">
        <f t="shared" ref="N4100" si="4955">0.923*L4100</f>
        <v>7.0668103914062509E-3</v>
      </c>
      <c r="O4100" s="19">
        <f t="shared" si="4911"/>
        <v>2.8267241565625001E-4</v>
      </c>
      <c r="P4100" s="19">
        <f t="shared" si="4938"/>
        <v>5.8892638711480899E-4</v>
      </c>
      <c r="Q4100" s="19">
        <f t="shared" si="4946"/>
        <v>3.6750476575027084E-3</v>
      </c>
      <c r="R4100" s="19">
        <f t="shared" si="4939"/>
        <v>2.7560560526484379E-3</v>
      </c>
      <c r="S4100" s="64">
        <f t="shared" si="4940"/>
        <v>6.4311037101511467E-3</v>
      </c>
      <c r="T4100" s="64">
        <f t="shared" si="4916"/>
        <v>2.5724414840604587E-4</v>
      </c>
      <c r="U4100" s="21">
        <f t="shared" si="4950"/>
        <v>1.4723159677870228E-2</v>
      </c>
    </row>
    <row r="4101" spans="1:21" hidden="1" x14ac:dyDescent="0.2">
      <c r="A4101" s="14"/>
      <c r="B4101" s="15"/>
      <c r="C4101" s="16"/>
      <c r="D4101" s="16"/>
      <c r="E4101" s="17"/>
      <c r="F4101" s="17"/>
      <c r="G4101" s="18"/>
      <c r="H4101" s="19"/>
      <c r="I4101" s="20"/>
      <c r="J4101" s="20"/>
      <c r="K4101" s="19"/>
      <c r="L4101" s="19"/>
      <c r="M4101" s="19"/>
      <c r="N4101" s="19"/>
      <c r="O4101" s="19"/>
      <c r="P4101" s="19"/>
      <c r="Q4101" s="19"/>
      <c r="R4101" s="19"/>
      <c r="S4101" s="19"/>
      <c r="T4101" s="19"/>
      <c r="U4101" s="21"/>
    </row>
    <row r="4102" spans="1:21" hidden="1" x14ac:dyDescent="0.2">
      <c r="A4102" s="14"/>
      <c r="B4102" s="15"/>
      <c r="C4102" s="16"/>
      <c r="D4102" s="16"/>
      <c r="E4102" s="17"/>
      <c r="F4102" s="17"/>
      <c r="G4102" s="18"/>
      <c r="H4102" s="19"/>
      <c r="I4102" s="20"/>
      <c r="J4102" s="20"/>
      <c r="K4102" s="19"/>
      <c r="L4102" s="19"/>
      <c r="M4102" s="19"/>
      <c r="N4102" s="19"/>
      <c r="O4102" s="19"/>
      <c r="P4102" s="19"/>
      <c r="Q4102" s="19"/>
      <c r="R4102" s="19"/>
      <c r="S4102" s="19"/>
      <c r="T4102" s="19"/>
      <c r="U4102" s="21"/>
    </row>
    <row r="4103" spans="1:21" x14ac:dyDescent="0.2">
      <c r="A4103" s="14">
        <v>2020</v>
      </c>
      <c r="B4103" s="15" t="s">
        <v>71</v>
      </c>
      <c r="C4103" s="16" t="s">
        <v>22</v>
      </c>
      <c r="D4103" s="16" t="str">
        <f>A4103&amp;"_"&amp;B4103&amp;"_"&amp;C4103</f>
        <v>2020_2020 Sample Plot # 04_Avi</v>
      </c>
      <c r="E4103" s="17">
        <v>1.3</v>
      </c>
      <c r="F4103" s="17">
        <f t="shared" si="4918"/>
        <v>0.16</v>
      </c>
      <c r="G4103" s="18">
        <v>16</v>
      </c>
      <c r="H4103" s="19">
        <f t="shared" si="4919"/>
        <v>5.7288351368555063E-2</v>
      </c>
      <c r="I4103" s="20">
        <f t="shared" si="4920"/>
        <v>5.7288351368555066</v>
      </c>
      <c r="J4103" s="20">
        <v>18</v>
      </c>
      <c r="K4103" s="19">
        <f>2.14*(LOG(H4103,10))+0.2</f>
        <v>-2.4577380657853878</v>
      </c>
      <c r="L4103" s="19">
        <f t="shared" ref="L4103" si="4956">10^K4103</f>
        <v>3.4854746963251266E-3</v>
      </c>
      <c r="M4103" s="19">
        <f t="shared" si="4942"/>
        <v>1.3941898785300506E-4</v>
      </c>
      <c r="N4103" s="19">
        <f t="shared" ref="N4103" si="4957">0.923*L4103</f>
        <v>3.2170931447080922E-3</v>
      </c>
      <c r="O4103" s="19">
        <f t="shared" si="4911"/>
        <v>1.2868372578832369E-4</v>
      </c>
      <c r="P4103" s="19">
        <f t="shared" si="4938"/>
        <v>2.6810271364132875E-4</v>
      </c>
      <c r="Q4103" s="19">
        <f t="shared" si="4946"/>
        <v>1.6730278542360607E-3</v>
      </c>
      <c r="R4103" s="19">
        <f t="shared" si="4939"/>
        <v>1.2546663264361561E-3</v>
      </c>
      <c r="S4103" s="64">
        <f t="shared" si="4940"/>
        <v>2.9276941806722166E-3</v>
      </c>
      <c r="T4103" s="64">
        <f t="shared" si="4916"/>
        <v>1.1710776722688866E-4</v>
      </c>
      <c r="U4103" s="21">
        <f t="shared" si="4950"/>
        <v>6.7025678410332183E-3</v>
      </c>
    </row>
    <row r="4104" spans="1:21" hidden="1" x14ac:dyDescent="0.2">
      <c r="A4104" s="14"/>
      <c r="B4104" s="15"/>
      <c r="C4104" s="16"/>
      <c r="D4104" s="16"/>
      <c r="E4104" s="17"/>
      <c r="F4104" s="17"/>
      <c r="G4104" s="18"/>
      <c r="H4104" s="19"/>
      <c r="I4104" s="20"/>
      <c r="J4104" s="20"/>
      <c r="K4104" s="19"/>
      <c r="L4104" s="19"/>
      <c r="M4104" s="19"/>
      <c r="N4104" s="19"/>
      <c r="O4104" s="19"/>
      <c r="P4104" s="19"/>
      <c r="Q4104" s="19"/>
      <c r="R4104" s="19"/>
      <c r="S4104" s="19"/>
      <c r="T4104" s="19"/>
      <c r="U4104" s="21"/>
    </row>
    <row r="4105" spans="1:21" x14ac:dyDescent="0.2">
      <c r="A4105" s="14">
        <v>2020</v>
      </c>
      <c r="B4105" s="15" t="s">
        <v>71</v>
      </c>
      <c r="C4105" s="16" t="s">
        <v>22</v>
      </c>
      <c r="D4105" s="16" t="str">
        <f>A4105&amp;"_"&amp;B4105&amp;"_"&amp;C4105</f>
        <v>2020_2020 Sample Plot # 04_Avi</v>
      </c>
      <c r="E4105" s="17">
        <v>1.3</v>
      </c>
      <c r="F4105" s="17">
        <f t="shared" si="4918"/>
        <v>0.22</v>
      </c>
      <c r="G4105" s="18">
        <v>22</v>
      </c>
      <c r="H4105" s="19">
        <f t="shared" si="4919"/>
        <v>5.0922978994271173E-2</v>
      </c>
      <c r="I4105" s="20">
        <f t="shared" si="4920"/>
        <v>5.0922978994271171</v>
      </c>
      <c r="J4105" s="20">
        <v>16</v>
      </c>
      <c r="K4105" s="19">
        <f t="shared" ref="K4105:K4108" si="4958">2.14*(LOG(H4105,10))+0.2</f>
        <v>-2.5672044638227836</v>
      </c>
      <c r="L4105" s="19">
        <f t="shared" ref="L4105:L4108" si="4959">10^K4105</f>
        <v>2.7089159865793617E-3</v>
      </c>
      <c r="M4105" s="19">
        <f t="shared" ref="M4105:M4108" si="4960">L4105*40/1000</f>
        <v>1.0835663946317447E-4</v>
      </c>
      <c r="N4105" s="19">
        <f t="shared" ref="N4105:N4108" si="4961">0.923*L4105</f>
        <v>2.500329455612751E-3</v>
      </c>
      <c r="O4105" s="19">
        <f t="shared" ref="O4105:O4168" si="4962">N4105*40/1000</f>
        <v>1.0001317822451004E-4</v>
      </c>
      <c r="P4105" s="19">
        <f t="shared" ref="P4105:P4168" si="4963">M4105+O4105</f>
        <v>2.0836981768768451E-4</v>
      </c>
      <c r="Q4105" s="19">
        <f t="shared" ref="Q4105:Q4108" si="4964">L4105*0.48</f>
        <v>1.3002796735580935E-3</v>
      </c>
      <c r="R4105" s="19">
        <f t="shared" ref="R4105:R4168" si="4965">N4105*0.39</f>
        <v>9.7512848768897288E-4</v>
      </c>
      <c r="S4105" s="64">
        <f t="shared" ref="S4105:S4168" si="4966">R4105+Q4105</f>
        <v>2.2754081612470665E-3</v>
      </c>
      <c r="T4105" s="64">
        <f t="shared" ref="T4105:T4168" si="4967">S4105*40/1000</f>
        <v>9.1016326449882667E-5</v>
      </c>
      <c r="U4105" s="21">
        <f t="shared" ref="U4105:U4108" si="4968">(L4105+N4105)</f>
        <v>5.2092454421921123E-3</v>
      </c>
    </row>
    <row r="4106" spans="1:21" ht="16" thickBot="1" x14ac:dyDescent="0.25">
      <c r="A4106" s="38">
        <v>2020</v>
      </c>
      <c r="B4106" s="39" t="s">
        <v>71</v>
      </c>
      <c r="C4106" s="40" t="s">
        <v>22</v>
      </c>
      <c r="D4106" s="40" t="str">
        <f>A4106&amp;"_"&amp;B4106&amp;"_"&amp;C4106</f>
        <v>2020_2020 Sample Plot # 04_Avi</v>
      </c>
      <c r="E4106" s="41">
        <v>1.1000000000000001</v>
      </c>
      <c r="F4106" s="41">
        <f t="shared" si="4918"/>
        <v>0.26</v>
      </c>
      <c r="G4106" s="42">
        <v>26</v>
      </c>
      <c r="H4106" s="43">
        <f t="shared" si="4919"/>
        <v>6.0471037555697008E-2</v>
      </c>
      <c r="I4106" s="44">
        <f t="shared" si="4920"/>
        <v>6.0471037555697009</v>
      </c>
      <c r="J4106" s="44">
        <v>19</v>
      </c>
      <c r="K4106" s="43">
        <f t="shared" si="4958"/>
        <v>-2.4074885206674086</v>
      </c>
      <c r="L4106" s="43">
        <f t="shared" si="4959"/>
        <v>3.9130146992543656E-3</v>
      </c>
      <c r="M4106" s="43">
        <f t="shared" si="4960"/>
        <v>1.5652058797017464E-4</v>
      </c>
      <c r="N4106" s="43">
        <f t="shared" si="4961"/>
        <v>3.6117125674117794E-3</v>
      </c>
      <c r="O4106" s="43">
        <f t="shared" si="4962"/>
        <v>1.4446850269647117E-4</v>
      </c>
      <c r="P4106" s="43">
        <f t="shared" si="4963"/>
        <v>3.0098909066664584E-4</v>
      </c>
      <c r="Q4106" s="43">
        <f t="shared" si="4964"/>
        <v>1.8782470556420955E-3</v>
      </c>
      <c r="R4106" s="43">
        <f t="shared" si="4965"/>
        <v>1.4085679012905941E-3</v>
      </c>
      <c r="S4106" s="65">
        <f t="shared" si="4966"/>
        <v>3.2868149569326897E-3</v>
      </c>
      <c r="T4106" s="65">
        <f t="shared" si="4967"/>
        <v>1.314725982773076E-4</v>
      </c>
      <c r="U4106" s="45">
        <f t="shared" si="4968"/>
        <v>7.524727266666145E-3</v>
      </c>
    </row>
    <row r="4107" spans="1:21" x14ac:dyDescent="0.2">
      <c r="A4107" s="6">
        <v>2020</v>
      </c>
      <c r="B4107" s="7" t="s">
        <v>72</v>
      </c>
      <c r="C4107" s="8" t="s">
        <v>22</v>
      </c>
      <c r="D4107" s="8" t="str">
        <f>A4107&amp;"_"&amp;B4107&amp;"_"&amp;C4107</f>
        <v>2020_2020 Sample Plot # 05_Avi</v>
      </c>
      <c r="E4107" s="9">
        <v>1.3</v>
      </c>
      <c r="F4107" s="9">
        <f t="shared" si="4918"/>
        <v>0.6</v>
      </c>
      <c r="G4107" s="10">
        <v>60</v>
      </c>
      <c r="H4107" s="11">
        <f t="shared" si="4919"/>
        <v>0.15913430935709738</v>
      </c>
      <c r="I4107" s="12">
        <f t="shared" si="4920"/>
        <v>15.913430935709739</v>
      </c>
      <c r="J4107" s="12">
        <v>50</v>
      </c>
      <c r="K4107" s="11">
        <f t="shared" si="4958"/>
        <v>-1.5082254174273824</v>
      </c>
      <c r="L4107" s="11">
        <f t="shared" si="4959"/>
        <v>3.102948606922426E-2</v>
      </c>
      <c r="M4107" s="11">
        <f t="shared" si="4960"/>
        <v>1.2411794427689704E-3</v>
      </c>
      <c r="N4107" s="11">
        <f t="shared" si="4961"/>
        <v>2.8640215641893993E-2</v>
      </c>
      <c r="O4107" s="11">
        <f t="shared" si="4962"/>
        <v>1.1456086256757599E-3</v>
      </c>
      <c r="P4107" s="11">
        <f t="shared" si="4963"/>
        <v>2.3867880684447303E-3</v>
      </c>
      <c r="Q4107" s="11">
        <f t="shared" si="4964"/>
        <v>1.4894153313227644E-2</v>
      </c>
      <c r="R4107" s="11">
        <f t="shared" si="4965"/>
        <v>1.1169684100338658E-2</v>
      </c>
      <c r="S4107" s="63">
        <f t="shared" si="4966"/>
        <v>2.6063837413566302E-2</v>
      </c>
      <c r="T4107" s="63">
        <f t="shared" si="4967"/>
        <v>1.0425534965426521E-3</v>
      </c>
      <c r="U4107" s="13">
        <f t="shared" si="4968"/>
        <v>5.9669701711118253E-2</v>
      </c>
    </row>
    <row r="4108" spans="1:21" x14ac:dyDescent="0.2">
      <c r="A4108" s="14">
        <v>2020</v>
      </c>
      <c r="B4108" s="15" t="s">
        <v>72</v>
      </c>
      <c r="C4108" s="16" t="s">
        <v>22</v>
      </c>
      <c r="D4108" s="16" t="str">
        <f>A4108&amp;"_"&amp;B4108&amp;"_"&amp;C4108</f>
        <v>2020_2020 Sample Plot # 05_Avi</v>
      </c>
      <c r="E4108" s="17">
        <v>1.2</v>
      </c>
      <c r="F4108" s="17">
        <f t="shared" si="4918"/>
        <v>0.64</v>
      </c>
      <c r="G4108" s="18">
        <v>64</v>
      </c>
      <c r="H4108" s="19">
        <f t="shared" si="4919"/>
        <v>0.11139401654996817</v>
      </c>
      <c r="I4108" s="20">
        <f t="shared" si="4920"/>
        <v>11.139401654996817</v>
      </c>
      <c r="J4108" s="20">
        <v>35</v>
      </c>
      <c r="K4108" s="19">
        <f t="shared" si="4958"/>
        <v>-1.8397156117968729</v>
      </c>
      <c r="L4108" s="19">
        <f t="shared" si="4959"/>
        <v>1.4463865952035816E-2</v>
      </c>
      <c r="M4108" s="19">
        <f t="shared" si="4960"/>
        <v>5.7855463808143264E-4</v>
      </c>
      <c r="N4108" s="19">
        <f t="shared" si="4961"/>
        <v>1.3350148273729059E-2</v>
      </c>
      <c r="O4108" s="19">
        <f t="shared" si="4962"/>
        <v>5.3400593094916243E-4</v>
      </c>
      <c r="P4108" s="19">
        <f t="shared" si="4963"/>
        <v>1.1125605690305951E-3</v>
      </c>
      <c r="Q4108" s="19">
        <f t="shared" si="4964"/>
        <v>6.9426556569771912E-3</v>
      </c>
      <c r="R4108" s="19">
        <f t="shared" si="4965"/>
        <v>5.2065578267543331E-3</v>
      </c>
      <c r="S4108" s="64">
        <f t="shared" si="4966"/>
        <v>1.2149213483731524E-2</v>
      </c>
      <c r="T4108" s="64">
        <f t="shared" si="4967"/>
        <v>4.8596853934926098E-4</v>
      </c>
      <c r="U4108" s="21">
        <f t="shared" si="4968"/>
        <v>2.7814014225764877E-2</v>
      </c>
    </row>
    <row r="4109" spans="1:21" hidden="1" x14ac:dyDescent="0.2">
      <c r="A4109" s="14"/>
      <c r="B4109" s="15"/>
      <c r="C4109" s="16"/>
      <c r="D4109" s="16"/>
      <c r="E4109" s="17"/>
      <c r="F4109" s="17"/>
      <c r="G4109" s="18"/>
      <c r="H4109" s="19"/>
      <c r="I4109" s="20"/>
      <c r="J4109" s="20"/>
      <c r="K4109" s="19"/>
      <c r="L4109" s="19"/>
      <c r="M4109" s="19"/>
      <c r="N4109" s="19"/>
      <c r="O4109" s="19"/>
      <c r="P4109" s="19"/>
      <c r="Q4109" s="19"/>
      <c r="R4109" s="19"/>
      <c r="S4109" s="19"/>
      <c r="T4109" s="19"/>
      <c r="U4109" s="21"/>
    </row>
    <row r="4110" spans="1:21" hidden="1" x14ac:dyDescent="0.2">
      <c r="A4110" s="14"/>
      <c r="B4110" s="15"/>
      <c r="C4110" s="16"/>
      <c r="D4110" s="16"/>
      <c r="E4110" s="17"/>
      <c r="F4110" s="17"/>
      <c r="G4110" s="18"/>
      <c r="H4110" s="19"/>
      <c r="I4110" s="20"/>
      <c r="J4110" s="20"/>
      <c r="K4110" s="19"/>
      <c r="L4110" s="19"/>
      <c r="M4110" s="19"/>
      <c r="N4110" s="19"/>
      <c r="O4110" s="19"/>
      <c r="P4110" s="19"/>
      <c r="Q4110" s="19"/>
      <c r="R4110" s="19"/>
      <c r="S4110" s="19"/>
      <c r="T4110" s="19"/>
      <c r="U4110" s="21"/>
    </row>
    <row r="4111" spans="1:21" hidden="1" x14ac:dyDescent="0.2">
      <c r="A4111" s="14"/>
      <c r="B4111" s="15"/>
      <c r="C4111" s="16"/>
      <c r="D4111" s="16"/>
      <c r="E4111" s="17"/>
      <c r="F4111" s="17"/>
      <c r="G4111" s="18"/>
      <c r="H4111" s="19"/>
      <c r="I4111" s="20"/>
      <c r="J4111" s="20"/>
      <c r="K4111" s="19"/>
      <c r="L4111" s="19"/>
      <c r="M4111" s="19"/>
      <c r="N4111" s="19"/>
      <c r="O4111" s="19"/>
      <c r="P4111" s="19"/>
      <c r="Q4111" s="19"/>
      <c r="R4111" s="19"/>
      <c r="S4111" s="19"/>
      <c r="T4111" s="19"/>
      <c r="U4111" s="21"/>
    </row>
    <row r="4112" spans="1:21" hidden="1" x14ac:dyDescent="0.2">
      <c r="A4112" s="14"/>
      <c r="B4112" s="15"/>
      <c r="C4112" s="16"/>
      <c r="D4112" s="16"/>
      <c r="E4112" s="17"/>
      <c r="F4112" s="17"/>
      <c r="G4112" s="18"/>
      <c r="H4112" s="19"/>
      <c r="I4112" s="20"/>
      <c r="J4112" s="20"/>
      <c r="K4112" s="19"/>
      <c r="L4112" s="19"/>
      <c r="M4112" s="19"/>
      <c r="N4112" s="19"/>
      <c r="O4112" s="19"/>
      <c r="P4112" s="19"/>
      <c r="Q4112" s="19"/>
      <c r="R4112" s="19"/>
      <c r="S4112" s="19"/>
      <c r="T4112" s="19"/>
      <c r="U4112" s="21"/>
    </row>
    <row r="4113" spans="1:21" hidden="1" x14ac:dyDescent="0.2">
      <c r="A4113" s="14"/>
      <c r="B4113" s="15"/>
      <c r="C4113" s="16"/>
      <c r="D4113" s="16"/>
      <c r="E4113" s="17"/>
      <c r="F4113" s="17"/>
      <c r="G4113" s="18"/>
      <c r="H4113" s="19"/>
      <c r="I4113" s="20"/>
      <c r="J4113" s="20"/>
      <c r="K4113" s="19"/>
      <c r="L4113" s="19"/>
      <c r="M4113" s="19"/>
      <c r="N4113" s="19"/>
      <c r="O4113" s="19"/>
      <c r="P4113" s="19"/>
      <c r="Q4113" s="19"/>
      <c r="R4113" s="19"/>
      <c r="S4113" s="19"/>
      <c r="T4113" s="19"/>
      <c r="U4113" s="21"/>
    </row>
    <row r="4114" spans="1:21" hidden="1" x14ac:dyDescent="0.2">
      <c r="A4114" s="14"/>
      <c r="B4114" s="15"/>
      <c r="C4114" s="16"/>
      <c r="D4114" s="16"/>
      <c r="E4114" s="17"/>
      <c r="F4114" s="17"/>
      <c r="G4114" s="18"/>
      <c r="H4114" s="19"/>
      <c r="I4114" s="20"/>
      <c r="J4114" s="20"/>
      <c r="K4114" s="19"/>
      <c r="L4114" s="19"/>
      <c r="M4114" s="19"/>
      <c r="N4114" s="19"/>
      <c r="O4114" s="19"/>
      <c r="P4114" s="19"/>
      <c r="Q4114" s="19"/>
      <c r="R4114" s="19"/>
      <c r="S4114" s="19"/>
      <c r="T4114" s="19"/>
      <c r="U4114" s="21"/>
    </row>
    <row r="4115" spans="1:21" hidden="1" x14ac:dyDescent="0.2">
      <c r="A4115" s="14"/>
      <c r="B4115" s="15"/>
      <c r="C4115" s="16"/>
      <c r="D4115" s="16"/>
      <c r="E4115" s="17"/>
      <c r="F4115" s="17"/>
      <c r="G4115" s="18"/>
      <c r="H4115" s="19"/>
      <c r="I4115" s="20"/>
      <c r="J4115" s="20"/>
      <c r="K4115" s="19"/>
      <c r="L4115" s="19"/>
      <c r="M4115" s="19"/>
      <c r="N4115" s="19"/>
      <c r="O4115" s="19"/>
      <c r="P4115" s="19"/>
      <c r="Q4115" s="19"/>
      <c r="R4115" s="19"/>
      <c r="S4115" s="19"/>
      <c r="T4115" s="19"/>
      <c r="U4115" s="21"/>
    </row>
    <row r="4116" spans="1:21" hidden="1" x14ac:dyDescent="0.2">
      <c r="A4116" s="14"/>
      <c r="B4116" s="15"/>
      <c r="C4116" s="16"/>
      <c r="D4116" s="16"/>
      <c r="E4116" s="17"/>
      <c r="F4116" s="17"/>
      <c r="G4116" s="18"/>
      <c r="H4116" s="19"/>
      <c r="I4116" s="20"/>
      <c r="J4116" s="20"/>
      <c r="K4116" s="19"/>
      <c r="L4116" s="19"/>
      <c r="M4116" s="19"/>
      <c r="N4116" s="19"/>
      <c r="O4116" s="19"/>
      <c r="P4116" s="19"/>
      <c r="Q4116" s="19"/>
      <c r="R4116" s="19"/>
      <c r="S4116" s="19"/>
      <c r="T4116" s="19"/>
      <c r="U4116" s="21"/>
    </row>
    <row r="4117" spans="1:21" hidden="1" x14ac:dyDescent="0.2">
      <c r="A4117" s="14"/>
      <c r="B4117" s="15"/>
      <c r="C4117" s="16"/>
      <c r="D4117" s="16"/>
      <c r="E4117" s="17"/>
      <c r="F4117" s="17"/>
      <c r="G4117" s="18"/>
      <c r="H4117" s="19"/>
      <c r="I4117" s="20"/>
      <c r="J4117" s="20"/>
      <c r="K4117" s="19"/>
      <c r="L4117" s="19"/>
      <c r="M4117" s="19"/>
      <c r="N4117" s="19"/>
      <c r="O4117" s="19"/>
      <c r="P4117" s="19"/>
      <c r="Q4117" s="19"/>
      <c r="R4117" s="19"/>
      <c r="S4117" s="19"/>
      <c r="T4117" s="19"/>
      <c r="U4117" s="21"/>
    </row>
    <row r="4118" spans="1:21" hidden="1" x14ac:dyDescent="0.2">
      <c r="A4118" s="14"/>
      <c r="B4118" s="15"/>
      <c r="C4118" s="16"/>
      <c r="D4118" s="16"/>
      <c r="E4118" s="17"/>
      <c r="F4118" s="17"/>
      <c r="G4118" s="18"/>
      <c r="H4118" s="19"/>
      <c r="I4118" s="20"/>
      <c r="J4118" s="20"/>
      <c r="K4118" s="19"/>
      <c r="L4118" s="19"/>
      <c r="M4118" s="19"/>
      <c r="N4118" s="19"/>
      <c r="O4118" s="19"/>
      <c r="P4118" s="19"/>
      <c r="Q4118" s="19"/>
      <c r="R4118" s="19"/>
      <c r="S4118" s="19"/>
      <c r="T4118" s="19"/>
      <c r="U4118" s="21"/>
    </row>
    <row r="4119" spans="1:21" hidden="1" x14ac:dyDescent="0.2">
      <c r="A4119" s="14"/>
      <c r="B4119" s="15"/>
      <c r="C4119" s="16"/>
      <c r="D4119" s="16"/>
      <c r="E4119" s="17"/>
      <c r="F4119" s="17"/>
      <c r="G4119" s="18"/>
      <c r="H4119" s="19"/>
      <c r="I4119" s="20"/>
      <c r="J4119" s="20"/>
      <c r="K4119" s="19"/>
      <c r="L4119" s="19"/>
      <c r="M4119" s="19"/>
      <c r="N4119" s="19"/>
      <c r="O4119" s="19"/>
      <c r="P4119" s="19"/>
      <c r="Q4119" s="19"/>
      <c r="R4119" s="19"/>
      <c r="S4119" s="19"/>
      <c r="T4119" s="19"/>
      <c r="U4119" s="21"/>
    </row>
    <row r="4120" spans="1:21" hidden="1" x14ac:dyDescent="0.2">
      <c r="A4120" s="14"/>
      <c r="B4120" s="15"/>
      <c r="C4120" s="16"/>
      <c r="D4120" s="16"/>
      <c r="E4120" s="17"/>
      <c r="F4120" s="17"/>
      <c r="G4120" s="18"/>
      <c r="H4120" s="19"/>
      <c r="I4120" s="20"/>
      <c r="J4120" s="20"/>
      <c r="K4120" s="19"/>
      <c r="L4120" s="19"/>
      <c r="M4120" s="19"/>
      <c r="N4120" s="19"/>
      <c r="O4120" s="19"/>
      <c r="P4120" s="19"/>
      <c r="Q4120" s="19"/>
      <c r="R4120" s="19"/>
      <c r="S4120" s="19"/>
      <c r="T4120" s="19"/>
      <c r="U4120" s="21"/>
    </row>
    <row r="4121" spans="1:21" hidden="1" x14ac:dyDescent="0.2">
      <c r="A4121" s="14"/>
      <c r="B4121" s="15"/>
      <c r="C4121" s="16"/>
      <c r="D4121" s="16"/>
      <c r="E4121" s="17"/>
      <c r="F4121" s="17"/>
      <c r="G4121" s="18"/>
      <c r="H4121" s="19"/>
      <c r="I4121" s="20"/>
      <c r="J4121" s="20"/>
      <c r="K4121" s="19"/>
      <c r="L4121" s="19"/>
      <c r="M4121" s="19"/>
      <c r="N4121" s="19"/>
      <c r="O4121" s="19"/>
      <c r="P4121" s="19"/>
      <c r="Q4121" s="19"/>
      <c r="R4121" s="19"/>
      <c r="S4121" s="19"/>
      <c r="T4121" s="19"/>
      <c r="U4121" s="21"/>
    </row>
    <row r="4122" spans="1:21" hidden="1" x14ac:dyDescent="0.2">
      <c r="A4122" s="14"/>
      <c r="B4122" s="15"/>
      <c r="C4122" s="16"/>
      <c r="D4122" s="16"/>
      <c r="E4122" s="17"/>
      <c r="F4122" s="17"/>
      <c r="G4122" s="18"/>
      <c r="H4122" s="19"/>
      <c r="I4122" s="20"/>
      <c r="J4122" s="20"/>
      <c r="K4122" s="19"/>
      <c r="L4122" s="19"/>
      <c r="M4122" s="19"/>
      <c r="N4122" s="19"/>
      <c r="O4122" s="19"/>
      <c r="P4122" s="19"/>
      <c r="Q4122" s="19"/>
      <c r="R4122" s="19"/>
      <c r="S4122" s="19"/>
      <c r="T4122" s="19"/>
      <c r="U4122" s="21"/>
    </row>
    <row r="4123" spans="1:21" hidden="1" x14ac:dyDescent="0.2">
      <c r="A4123" s="14"/>
      <c r="B4123" s="15"/>
      <c r="C4123" s="16"/>
      <c r="D4123" s="16"/>
      <c r="E4123" s="17"/>
      <c r="F4123" s="17"/>
      <c r="G4123" s="18"/>
      <c r="H4123" s="19"/>
      <c r="I4123" s="20"/>
      <c r="J4123" s="20"/>
      <c r="K4123" s="19"/>
      <c r="L4123" s="19"/>
      <c r="M4123" s="19"/>
      <c r="N4123" s="19"/>
      <c r="O4123" s="19"/>
      <c r="P4123" s="19"/>
      <c r="Q4123" s="19"/>
      <c r="R4123" s="19"/>
      <c r="S4123" s="19"/>
      <c r="T4123" s="19"/>
      <c r="U4123" s="21"/>
    </row>
    <row r="4124" spans="1:21" hidden="1" x14ac:dyDescent="0.2">
      <c r="A4124" s="14"/>
      <c r="B4124" s="15"/>
      <c r="C4124" s="16"/>
      <c r="D4124" s="16"/>
      <c r="E4124" s="17"/>
      <c r="F4124" s="17"/>
      <c r="G4124" s="18"/>
      <c r="H4124" s="19"/>
      <c r="I4124" s="20"/>
      <c r="J4124" s="20"/>
      <c r="K4124" s="19"/>
      <c r="L4124" s="19"/>
      <c r="M4124" s="19"/>
      <c r="N4124" s="19"/>
      <c r="O4124" s="19"/>
      <c r="P4124" s="19"/>
      <c r="Q4124" s="19"/>
      <c r="R4124" s="19"/>
      <c r="S4124" s="19"/>
      <c r="T4124" s="19"/>
      <c r="U4124" s="21"/>
    </row>
    <row r="4125" spans="1:21" hidden="1" x14ac:dyDescent="0.2">
      <c r="A4125" s="14"/>
      <c r="B4125" s="15"/>
      <c r="C4125" s="16"/>
      <c r="D4125" s="16"/>
      <c r="E4125" s="17"/>
      <c r="F4125" s="17"/>
      <c r="G4125" s="18"/>
      <c r="H4125" s="19"/>
      <c r="I4125" s="20"/>
      <c r="J4125" s="20"/>
      <c r="K4125" s="19"/>
      <c r="L4125" s="19"/>
      <c r="M4125" s="19"/>
      <c r="N4125" s="19"/>
      <c r="O4125" s="19"/>
      <c r="P4125" s="19"/>
      <c r="Q4125" s="19"/>
      <c r="R4125" s="19"/>
      <c r="S4125" s="19"/>
      <c r="T4125" s="19"/>
      <c r="U4125" s="21"/>
    </row>
    <row r="4126" spans="1:21" hidden="1" x14ac:dyDescent="0.2">
      <c r="A4126" s="14"/>
      <c r="B4126" s="15"/>
      <c r="C4126" s="16"/>
      <c r="D4126" s="16"/>
      <c r="E4126" s="17"/>
      <c r="F4126" s="17"/>
      <c r="G4126" s="18"/>
      <c r="H4126" s="19"/>
      <c r="I4126" s="20"/>
      <c r="J4126" s="20"/>
      <c r="K4126" s="19"/>
      <c r="L4126" s="19"/>
      <c r="M4126" s="19"/>
      <c r="N4126" s="19"/>
      <c r="O4126" s="19"/>
      <c r="P4126" s="19"/>
      <c r="Q4126" s="19"/>
      <c r="R4126" s="19"/>
      <c r="S4126" s="19"/>
      <c r="T4126" s="19"/>
      <c r="U4126" s="21"/>
    </row>
    <row r="4127" spans="1:21" hidden="1" x14ac:dyDescent="0.2">
      <c r="A4127" s="14"/>
      <c r="B4127" s="15"/>
      <c r="C4127" s="16"/>
      <c r="D4127" s="16"/>
      <c r="E4127" s="17"/>
      <c r="F4127" s="17"/>
      <c r="G4127" s="18"/>
      <c r="H4127" s="19"/>
      <c r="I4127" s="20"/>
      <c r="J4127" s="20"/>
      <c r="K4127" s="19"/>
      <c r="L4127" s="19"/>
      <c r="M4127" s="19"/>
      <c r="N4127" s="19"/>
      <c r="O4127" s="19"/>
      <c r="P4127" s="19"/>
      <c r="Q4127" s="19"/>
      <c r="R4127" s="19"/>
      <c r="S4127" s="19"/>
      <c r="T4127" s="19"/>
      <c r="U4127" s="21"/>
    </row>
    <row r="4128" spans="1:21" hidden="1" x14ac:dyDescent="0.2">
      <c r="A4128" s="14"/>
      <c r="B4128" s="15"/>
      <c r="C4128" s="16"/>
      <c r="D4128" s="16"/>
      <c r="E4128" s="17"/>
      <c r="F4128" s="17"/>
      <c r="G4128" s="18"/>
      <c r="H4128" s="19"/>
      <c r="I4128" s="20"/>
      <c r="J4128" s="20"/>
      <c r="K4128" s="19"/>
      <c r="L4128" s="19"/>
      <c r="M4128" s="19"/>
      <c r="N4128" s="19"/>
      <c r="O4128" s="19"/>
      <c r="P4128" s="19"/>
      <c r="Q4128" s="19"/>
      <c r="R4128" s="19"/>
      <c r="S4128" s="19"/>
      <c r="T4128" s="19"/>
      <c r="U4128" s="21"/>
    </row>
    <row r="4129" spans="1:21" x14ac:dyDescent="0.2">
      <c r="A4129" s="14">
        <v>2020</v>
      </c>
      <c r="B4129" s="15" t="s">
        <v>72</v>
      </c>
      <c r="C4129" s="16" t="s">
        <v>22</v>
      </c>
      <c r="D4129" s="16" t="str">
        <f>A4129&amp;"_"&amp;B4129&amp;"_"&amp;C4129</f>
        <v>2020_2020 Sample Plot # 05_Avi</v>
      </c>
      <c r="E4129" s="17">
        <v>1.3</v>
      </c>
      <c r="F4129" s="17">
        <f t="shared" ref="F4129:F4179" si="4969">G4129/100</f>
        <v>0.7</v>
      </c>
      <c r="G4129" s="18">
        <v>70</v>
      </c>
      <c r="H4129" s="19">
        <f t="shared" ref="H4129:H4186" si="4970">I4129/100</f>
        <v>0.12730744748567793</v>
      </c>
      <c r="I4129" s="20">
        <f t="shared" ref="I4129:I4179" si="4971">J4129/3.142</f>
        <v>12.730744748567792</v>
      </c>
      <c r="J4129" s="20">
        <v>40</v>
      </c>
      <c r="K4129" s="19">
        <f t="shared" ref="K4129:K4133" si="4972">2.14*(LOG(H4129,10))+0.2</f>
        <v>-1.7156128452646231</v>
      </c>
      <c r="L4129" s="19">
        <f t="shared" ref="L4129:L4133" si="4973">10^K4129</f>
        <v>1.9248068463225021E-2</v>
      </c>
      <c r="M4129" s="19">
        <f t="shared" si="4942"/>
        <v>7.6992273852900079E-4</v>
      </c>
      <c r="N4129" s="19">
        <f t="shared" ref="N4129:N4133" si="4974">0.923*L4129</f>
        <v>1.7765967191556695E-2</v>
      </c>
      <c r="O4129" s="19">
        <f t="shared" si="4962"/>
        <v>7.1063868766226782E-4</v>
      </c>
      <c r="P4129" s="19">
        <f t="shared" si="4963"/>
        <v>1.4805614261912685E-3</v>
      </c>
      <c r="Q4129" s="19">
        <f t="shared" si="4946"/>
        <v>9.2390728623480099E-3</v>
      </c>
      <c r="R4129" s="19">
        <f t="shared" si="4965"/>
        <v>6.9287272047071115E-3</v>
      </c>
      <c r="S4129" s="64">
        <f t="shared" si="4966"/>
        <v>1.6167800067055121E-2</v>
      </c>
      <c r="T4129" s="64">
        <f t="shared" si="4967"/>
        <v>6.4671200268220485E-4</v>
      </c>
      <c r="U4129" s="21">
        <f t="shared" si="4950"/>
        <v>3.7014035654781716E-2</v>
      </c>
    </row>
    <row r="4130" spans="1:21" x14ac:dyDescent="0.2">
      <c r="A4130" s="14">
        <v>2020</v>
      </c>
      <c r="B4130" s="15" t="s">
        <v>72</v>
      </c>
      <c r="C4130" s="16" t="s">
        <v>22</v>
      </c>
      <c r="D4130" s="16" t="str">
        <f>A4130&amp;"_"&amp;B4130&amp;"_"&amp;C4130</f>
        <v>2020_2020 Sample Plot # 05_Avi</v>
      </c>
      <c r="E4130" s="17">
        <v>1.4</v>
      </c>
      <c r="F4130" s="17">
        <f t="shared" si="4969"/>
        <v>0.72</v>
      </c>
      <c r="G4130" s="18">
        <v>72</v>
      </c>
      <c r="H4130" s="19">
        <f t="shared" si="4970"/>
        <v>0.14958625079567153</v>
      </c>
      <c r="I4130" s="20">
        <f t="shared" si="4971"/>
        <v>14.958625079567154</v>
      </c>
      <c r="J4130" s="20">
        <v>47</v>
      </c>
      <c r="K4130" s="19">
        <f t="shared" si="4972"/>
        <v>-1.5657318107240272</v>
      </c>
      <c r="L4130" s="19">
        <f t="shared" si="4973"/>
        <v>2.7181172659087004E-2</v>
      </c>
      <c r="M4130" s="19">
        <f t="shared" si="4942"/>
        <v>1.0872469063634802E-3</v>
      </c>
      <c r="N4130" s="19">
        <f t="shared" si="4974"/>
        <v>2.5088222364337307E-2</v>
      </c>
      <c r="O4130" s="19">
        <f t="shared" si="4962"/>
        <v>1.0035288945734924E-3</v>
      </c>
      <c r="P4130" s="19">
        <f t="shared" si="4963"/>
        <v>2.0907758009369726E-3</v>
      </c>
      <c r="Q4130" s="19">
        <f t="shared" si="4946"/>
        <v>1.3046962876361761E-2</v>
      </c>
      <c r="R4130" s="19">
        <f t="shared" si="4965"/>
        <v>9.7844067220915504E-3</v>
      </c>
      <c r="S4130" s="64">
        <f t="shared" si="4966"/>
        <v>2.2831369598453312E-2</v>
      </c>
      <c r="T4130" s="64">
        <f t="shared" si="4967"/>
        <v>9.1325478393813246E-4</v>
      </c>
      <c r="U4130" s="21">
        <f t="shared" si="4950"/>
        <v>5.2269395023424314E-2</v>
      </c>
    </row>
    <row r="4131" spans="1:21" x14ac:dyDescent="0.2">
      <c r="A4131" s="14">
        <v>2020</v>
      </c>
      <c r="B4131" s="15" t="s">
        <v>72</v>
      </c>
      <c r="C4131" s="16" t="s">
        <v>22</v>
      </c>
      <c r="D4131" s="16" t="str">
        <f>A4131&amp;"_"&amp;B4131&amp;"_"&amp;C4131</f>
        <v>2020_2020 Sample Plot # 05_Avi</v>
      </c>
      <c r="E4131" s="17">
        <v>1.2</v>
      </c>
      <c r="F4131" s="17">
        <f t="shared" si="4969"/>
        <v>0.55000000000000004</v>
      </c>
      <c r="G4131" s="18">
        <v>55</v>
      </c>
      <c r="H4131" s="19">
        <f t="shared" si="4970"/>
        <v>0.11457670273711013</v>
      </c>
      <c r="I4131" s="20">
        <f t="shared" si="4971"/>
        <v>11.457670273711013</v>
      </c>
      <c r="J4131" s="20">
        <v>36</v>
      </c>
      <c r="K4131" s="19">
        <f t="shared" si="4972"/>
        <v>-1.8135338750644678</v>
      </c>
      <c r="L4131" s="19">
        <f t="shared" si="4973"/>
        <v>1.5362649596556536E-2</v>
      </c>
      <c r="M4131" s="19">
        <f t="shared" si="4942"/>
        <v>6.1450598386226141E-4</v>
      </c>
      <c r="N4131" s="19">
        <f t="shared" si="4974"/>
        <v>1.4179725577621684E-2</v>
      </c>
      <c r="O4131" s="19">
        <f t="shared" si="4962"/>
        <v>5.6718902310486726E-4</v>
      </c>
      <c r="P4131" s="19">
        <f t="shared" si="4963"/>
        <v>1.1816950069671287E-3</v>
      </c>
      <c r="Q4131" s="19">
        <f t="shared" si="4946"/>
        <v>7.3740718063471369E-3</v>
      </c>
      <c r="R4131" s="19">
        <f t="shared" si="4965"/>
        <v>5.5300929752724569E-3</v>
      </c>
      <c r="S4131" s="64">
        <f t="shared" si="4966"/>
        <v>1.2904164781619595E-2</v>
      </c>
      <c r="T4131" s="64">
        <f t="shared" si="4967"/>
        <v>5.1616659126478386E-4</v>
      </c>
      <c r="U4131" s="21">
        <f t="shared" si="4950"/>
        <v>2.954237517417822E-2</v>
      </c>
    </row>
    <row r="4132" spans="1:21" x14ac:dyDescent="0.2">
      <c r="A4132" s="14">
        <v>2020</v>
      </c>
      <c r="B4132" s="15" t="s">
        <v>72</v>
      </c>
      <c r="C4132" s="16" t="s">
        <v>22</v>
      </c>
      <c r="D4132" s="16" t="str">
        <f>A4132&amp;"_"&amp;B4132&amp;"_"&amp;C4132</f>
        <v>2020_2020 Sample Plot # 05_Avi</v>
      </c>
      <c r="E4132" s="17">
        <v>1.3</v>
      </c>
      <c r="F4132" s="17">
        <f t="shared" si="4969"/>
        <v>0.56999999999999995</v>
      </c>
      <c r="G4132" s="18">
        <v>57</v>
      </c>
      <c r="H4132" s="19">
        <f t="shared" si="4970"/>
        <v>0.2068746021642266</v>
      </c>
      <c r="I4132" s="20">
        <f t="shared" si="4971"/>
        <v>20.687460216422661</v>
      </c>
      <c r="J4132" s="20">
        <v>65</v>
      </c>
      <c r="K4132" s="19">
        <f t="shared" si="4972"/>
        <v>-1.2643866434907518</v>
      </c>
      <c r="L4132" s="19">
        <f t="shared" si="4973"/>
        <v>5.4401810899389072E-2</v>
      </c>
      <c r="M4132" s="19">
        <f t="shared" si="4942"/>
        <v>2.1760724359755628E-3</v>
      </c>
      <c r="N4132" s="19">
        <f t="shared" si="4974"/>
        <v>5.0212871460136116E-2</v>
      </c>
      <c r="O4132" s="19">
        <f t="shared" si="4962"/>
        <v>2.0085148584054443E-3</v>
      </c>
      <c r="P4132" s="19">
        <f t="shared" si="4963"/>
        <v>4.1845872943810074E-3</v>
      </c>
      <c r="Q4132" s="19">
        <f t="shared" si="4946"/>
        <v>2.6112869231706755E-2</v>
      </c>
      <c r="R4132" s="19">
        <f t="shared" si="4965"/>
        <v>1.9583019869453086E-2</v>
      </c>
      <c r="S4132" s="64">
        <f t="shared" si="4966"/>
        <v>4.5695889101159841E-2</v>
      </c>
      <c r="T4132" s="64">
        <f t="shared" si="4967"/>
        <v>1.8278355640463937E-3</v>
      </c>
      <c r="U4132" s="21">
        <f t="shared" si="4950"/>
        <v>0.10461468235952519</v>
      </c>
    </row>
    <row r="4133" spans="1:21" x14ac:dyDescent="0.2">
      <c r="A4133" s="14">
        <v>2020</v>
      </c>
      <c r="B4133" s="15" t="s">
        <v>72</v>
      </c>
      <c r="C4133" s="16" t="s">
        <v>22</v>
      </c>
      <c r="D4133" s="16" t="str">
        <f>A4133&amp;"_"&amp;B4133&amp;"_"&amp;C4133</f>
        <v>2020_2020 Sample Plot # 05_Avi</v>
      </c>
      <c r="E4133" s="17">
        <v>1.5</v>
      </c>
      <c r="F4133" s="17">
        <f t="shared" si="4969"/>
        <v>0.81</v>
      </c>
      <c r="G4133" s="18">
        <v>81</v>
      </c>
      <c r="H4133" s="19">
        <f t="shared" si="4970"/>
        <v>0.12730744748567793</v>
      </c>
      <c r="I4133" s="20">
        <f t="shared" si="4971"/>
        <v>12.730744748567792</v>
      </c>
      <c r="J4133" s="20">
        <v>40</v>
      </c>
      <c r="K4133" s="19">
        <f t="shared" si="4972"/>
        <v>-1.7156128452646231</v>
      </c>
      <c r="L4133" s="19">
        <f t="shared" si="4973"/>
        <v>1.9248068463225021E-2</v>
      </c>
      <c r="M4133" s="19">
        <f t="shared" si="4942"/>
        <v>7.6992273852900079E-4</v>
      </c>
      <c r="N4133" s="19">
        <f t="shared" si="4974"/>
        <v>1.7765967191556695E-2</v>
      </c>
      <c r="O4133" s="19">
        <f t="shared" si="4962"/>
        <v>7.1063868766226782E-4</v>
      </c>
      <c r="P4133" s="19">
        <f t="shared" si="4963"/>
        <v>1.4805614261912685E-3</v>
      </c>
      <c r="Q4133" s="19">
        <f t="shared" si="4946"/>
        <v>9.2390728623480099E-3</v>
      </c>
      <c r="R4133" s="19">
        <f t="shared" si="4965"/>
        <v>6.9287272047071115E-3</v>
      </c>
      <c r="S4133" s="64">
        <f t="shared" si="4966"/>
        <v>1.6167800067055121E-2</v>
      </c>
      <c r="T4133" s="64">
        <f t="shared" si="4967"/>
        <v>6.4671200268220485E-4</v>
      </c>
      <c r="U4133" s="21">
        <f t="shared" si="4950"/>
        <v>3.7014035654781716E-2</v>
      </c>
    </row>
    <row r="4134" spans="1:21" hidden="1" x14ac:dyDescent="0.2">
      <c r="A4134" s="14"/>
      <c r="B4134" s="15"/>
      <c r="C4134" s="16"/>
      <c r="D4134" s="16"/>
      <c r="E4134" s="17"/>
      <c r="F4134" s="17"/>
      <c r="G4134" s="18"/>
      <c r="H4134" s="19"/>
      <c r="I4134" s="20"/>
      <c r="J4134" s="20"/>
      <c r="K4134" s="19"/>
      <c r="L4134" s="19"/>
      <c r="M4134" s="19"/>
      <c r="N4134" s="19"/>
      <c r="O4134" s="19"/>
      <c r="P4134" s="19"/>
      <c r="Q4134" s="19"/>
      <c r="R4134" s="19"/>
      <c r="S4134" s="19"/>
      <c r="T4134" s="19"/>
      <c r="U4134" s="21"/>
    </row>
    <row r="4135" spans="1:21" hidden="1" x14ac:dyDescent="0.2">
      <c r="A4135" s="14"/>
      <c r="B4135" s="15"/>
      <c r="C4135" s="16"/>
      <c r="D4135" s="16"/>
      <c r="E4135" s="17"/>
      <c r="F4135" s="17"/>
      <c r="G4135" s="18"/>
      <c r="H4135" s="19"/>
      <c r="I4135" s="20"/>
      <c r="J4135" s="20"/>
      <c r="K4135" s="19"/>
      <c r="L4135" s="19"/>
      <c r="M4135" s="19"/>
      <c r="N4135" s="19"/>
      <c r="O4135" s="19"/>
      <c r="P4135" s="19"/>
      <c r="Q4135" s="19"/>
      <c r="R4135" s="19"/>
      <c r="S4135" s="19"/>
      <c r="T4135" s="19"/>
      <c r="U4135" s="21"/>
    </row>
    <row r="4136" spans="1:21" hidden="1" x14ac:dyDescent="0.2">
      <c r="A4136" s="14"/>
      <c r="B4136" s="15"/>
      <c r="C4136" s="16"/>
      <c r="D4136" s="16"/>
      <c r="E4136" s="17"/>
      <c r="F4136" s="17"/>
      <c r="G4136" s="18"/>
      <c r="H4136" s="19"/>
      <c r="I4136" s="20"/>
      <c r="J4136" s="20"/>
      <c r="K4136" s="19"/>
      <c r="L4136" s="19"/>
      <c r="M4136" s="19"/>
      <c r="N4136" s="19"/>
      <c r="O4136" s="19"/>
      <c r="P4136" s="19"/>
      <c r="Q4136" s="19"/>
      <c r="R4136" s="19"/>
      <c r="S4136" s="19"/>
      <c r="T4136" s="19"/>
      <c r="U4136" s="21"/>
    </row>
    <row r="4137" spans="1:21" hidden="1" x14ac:dyDescent="0.2">
      <c r="A4137" s="14"/>
      <c r="B4137" s="15"/>
      <c r="C4137" s="16"/>
      <c r="D4137" s="16"/>
      <c r="E4137" s="17"/>
      <c r="F4137" s="17"/>
      <c r="G4137" s="18"/>
      <c r="H4137" s="19"/>
      <c r="I4137" s="20"/>
      <c r="J4137" s="20"/>
      <c r="K4137" s="19"/>
      <c r="L4137" s="19"/>
      <c r="M4137" s="19"/>
      <c r="N4137" s="19"/>
      <c r="O4137" s="19"/>
      <c r="P4137" s="19"/>
      <c r="Q4137" s="19"/>
      <c r="R4137" s="19"/>
      <c r="S4137" s="19"/>
      <c r="T4137" s="19"/>
      <c r="U4137" s="21"/>
    </row>
    <row r="4138" spans="1:21" hidden="1" x14ac:dyDescent="0.2">
      <c r="A4138" s="14"/>
      <c r="B4138" s="15"/>
      <c r="C4138" s="16"/>
      <c r="D4138" s="16"/>
      <c r="E4138" s="17"/>
      <c r="F4138" s="17"/>
      <c r="G4138" s="18"/>
      <c r="H4138" s="19"/>
      <c r="I4138" s="20"/>
      <c r="J4138" s="20"/>
      <c r="K4138" s="19"/>
      <c r="L4138" s="19"/>
      <c r="M4138" s="19"/>
      <c r="N4138" s="19"/>
      <c r="O4138" s="19"/>
      <c r="P4138" s="19"/>
      <c r="Q4138" s="19"/>
      <c r="R4138" s="19"/>
      <c r="S4138" s="19"/>
      <c r="T4138" s="19"/>
      <c r="U4138" s="21"/>
    </row>
    <row r="4139" spans="1:21" hidden="1" x14ac:dyDescent="0.2">
      <c r="A4139" s="14"/>
      <c r="B4139" s="15"/>
      <c r="C4139" s="16"/>
      <c r="D4139" s="16"/>
      <c r="E4139" s="17"/>
      <c r="F4139" s="17"/>
      <c r="G4139" s="18"/>
      <c r="H4139" s="19"/>
      <c r="I4139" s="20"/>
      <c r="J4139" s="20"/>
      <c r="K4139" s="19"/>
      <c r="L4139" s="19"/>
      <c r="M4139" s="19"/>
      <c r="N4139" s="19"/>
      <c r="O4139" s="19"/>
      <c r="P4139" s="19"/>
      <c r="Q4139" s="19"/>
      <c r="R4139" s="19"/>
      <c r="S4139" s="19"/>
      <c r="T4139" s="19"/>
      <c r="U4139" s="21"/>
    </row>
    <row r="4140" spans="1:21" hidden="1" x14ac:dyDescent="0.2">
      <c r="A4140" s="14"/>
      <c r="B4140" s="15"/>
      <c r="C4140" s="16"/>
      <c r="D4140" s="16"/>
      <c r="E4140" s="17"/>
      <c r="F4140" s="17"/>
      <c r="G4140" s="18"/>
      <c r="H4140" s="19"/>
      <c r="I4140" s="20"/>
      <c r="J4140" s="20"/>
      <c r="K4140" s="19"/>
      <c r="L4140" s="19"/>
      <c r="M4140" s="19"/>
      <c r="N4140" s="19"/>
      <c r="O4140" s="19"/>
      <c r="P4140" s="19"/>
      <c r="Q4140" s="19"/>
      <c r="R4140" s="19"/>
      <c r="S4140" s="19"/>
      <c r="T4140" s="19"/>
      <c r="U4140" s="21"/>
    </row>
    <row r="4141" spans="1:21" hidden="1" x14ac:dyDescent="0.2">
      <c r="A4141" s="14"/>
      <c r="B4141" s="15"/>
      <c r="C4141" s="16"/>
      <c r="D4141" s="16"/>
      <c r="E4141" s="17"/>
      <c r="F4141" s="17"/>
      <c r="G4141" s="18"/>
      <c r="H4141" s="19"/>
      <c r="I4141" s="20"/>
      <c r="J4141" s="20"/>
      <c r="K4141" s="19"/>
      <c r="L4141" s="19"/>
      <c r="M4141" s="19"/>
      <c r="N4141" s="19"/>
      <c r="O4141" s="19"/>
      <c r="P4141" s="19"/>
      <c r="Q4141" s="19"/>
      <c r="R4141" s="19"/>
      <c r="S4141" s="19"/>
      <c r="T4141" s="19"/>
      <c r="U4141" s="21"/>
    </row>
    <row r="4142" spans="1:21" hidden="1" x14ac:dyDescent="0.2">
      <c r="A4142" s="14"/>
      <c r="B4142" s="15"/>
      <c r="C4142" s="16"/>
      <c r="D4142" s="16"/>
      <c r="E4142" s="17"/>
      <c r="F4142" s="17"/>
      <c r="G4142" s="18"/>
      <c r="H4142" s="19"/>
      <c r="I4142" s="20"/>
      <c r="J4142" s="20"/>
      <c r="K4142" s="19"/>
      <c r="L4142" s="19"/>
      <c r="M4142" s="19"/>
      <c r="N4142" s="19"/>
      <c r="O4142" s="19"/>
      <c r="P4142" s="19"/>
      <c r="Q4142" s="19"/>
      <c r="R4142" s="19"/>
      <c r="S4142" s="19"/>
      <c r="T4142" s="19"/>
      <c r="U4142" s="21"/>
    </row>
    <row r="4143" spans="1:21" hidden="1" x14ac:dyDescent="0.2">
      <c r="A4143" s="14"/>
      <c r="B4143" s="15"/>
      <c r="C4143" s="16"/>
      <c r="D4143" s="16"/>
      <c r="E4143" s="17"/>
      <c r="F4143" s="17"/>
      <c r="G4143" s="18"/>
      <c r="H4143" s="19"/>
      <c r="I4143" s="20"/>
      <c r="J4143" s="20"/>
      <c r="K4143" s="19"/>
      <c r="L4143" s="19"/>
      <c r="M4143" s="19"/>
      <c r="N4143" s="19"/>
      <c r="O4143" s="19"/>
      <c r="P4143" s="19"/>
      <c r="Q4143" s="19"/>
      <c r="R4143" s="19"/>
      <c r="S4143" s="19"/>
      <c r="T4143" s="19"/>
      <c r="U4143" s="21"/>
    </row>
    <row r="4144" spans="1:21" hidden="1" x14ac:dyDescent="0.2">
      <c r="A4144" s="14"/>
      <c r="B4144" s="15"/>
      <c r="C4144" s="16"/>
      <c r="D4144" s="16"/>
      <c r="E4144" s="17"/>
      <c r="F4144" s="17"/>
      <c r="G4144" s="18"/>
      <c r="H4144" s="19"/>
      <c r="I4144" s="20"/>
      <c r="J4144" s="20"/>
      <c r="K4144" s="19"/>
      <c r="L4144" s="19"/>
      <c r="M4144" s="19"/>
      <c r="N4144" s="19"/>
      <c r="O4144" s="19"/>
      <c r="P4144" s="19"/>
      <c r="Q4144" s="19"/>
      <c r="R4144" s="19"/>
      <c r="S4144" s="19"/>
      <c r="T4144" s="19"/>
      <c r="U4144" s="21"/>
    </row>
    <row r="4145" spans="1:21" hidden="1" x14ac:dyDescent="0.2">
      <c r="A4145" s="14"/>
      <c r="B4145" s="15"/>
      <c r="C4145" s="16"/>
      <c r="D4145" s="16"/>
      <c r="E4145" s="17"/>
      <c r="F4145" s="17"/>
      <c r="G4145" s="18"/>
      <c r="H4145" s="19"/>
      <c r="I4145" s="20"/>
      <c r="J4145" s="20"/>
      <c r="K4145" s="19"/>
      <c r="L4145" s="19"/>
      <c r="M4145" s="19"/>
      <c r="N4145" s="19"/>
      <c r="O4145" s="19"/>
      <c r="P4145" s="19"/>
      <c r="Q4145" s="19"/>
      <c r="R4145" s="19"/>
      <c r="S4145" s="19"/>
      <c r="T4145" s="19"/>
      <c r="U4145" s="21"/>
    </row>
    <row r="4146" spans="1:21" hidden="1" x14ac:dyDescent="0.2">
      <c r="A4146" s="14"/>
      <c r="B4146" s="15"/>
      <c r="C4146" s="16"/>
      <c r="D4146" s="16"/>
      <c r="E4146" s="17"/>
      <c r="F4146" s="17"/>
      <c r="G4146" s="18"/>
      <c r="H4146" s="19"/>
      <c r="I4146" s="20"/>
      <c r="J4146" s="20"/>
      <c r="K4146" s="19"/>
      <c r="L4146" s="19"/>
      <c r="M4146" s="19"/>
      <c r="N4146" s="19"/>
      <c r="O4146" s="19"/>
      <c r="P4146" s="19"/>
      <c r="Q4146" s="19"/>
      <c r="R4146" s="19"/>
      <c r="S4146" s="19"/>
      <c r="T4146" s="19"/>
      <c r="U4146" s="21"/>
    </row>
    <row r="4147" spans="1:21" hidden="1" x14ac:dyDescent="0.2">
      <c r="A4147" s="14"/>
      <c r="B4147" s="15"/>
      <c r="C4147" s="16"/>
      <c r="D4147" s="16"/>
      <c r="E4147" s="17"/>
      <c r="F4147" s="17"/>
      <c r="G4147" s="18"/>
      <c r="H4147" s="19"/>
      <c r="I4147" s="20"/>
      <c r="J4147" s="20"/>
      <c r="K4147" s="19"/>
      <c r="L4147" s="19"/>
      <c r="M4147" s="19"/>
      <c r="N4147" s="19"/>
      <c r="O4147" s="19"/>
      <c r="P4147" s="19"/>
      <c r="Q4147" s="19"/>
      <c r="R4147" s="19"/>
      <c r="S4147" s="19"/>
      <c r="T4147" s="19"/>
      <c r="U4147" s="21"/>
    </row>
    <row r="4148" spans="1:21" x14ac:dyDescent="0.2">
      <c r="A4148" s="14">
        <v>2020</v>
      </c>
      <c r="B4148" s="15" t="s">
        <v>72</v>
      </c>
      <c r="C4148" s="16" t="s">
        <v>22</v>
      </c>
      <c r="D4148" s="16" t="str">
        <f t="shared" ref="D4148:D4187" si="4975">A4148&amp;"_"&amp;B4148&amp;"_"&amp;C4148</f>
        <v>2020_2020 Sample Plot # 05_Avi</v>
      </c>
      <c r="E4148" s="17">
        <v>1.2</v>
      </c>
      <c r="F4148" s="17">
        <f t="shared" si="4969"/>
        <v>0.7</v>
      </c>
      <c r="G4148" s="18">
        <v>70</v>
      </c>
      <c r="H4148" s="19">
        <f t="shared" si="4970"/>
        <v>0.11775938892425207</v>
      </c>
      <c r="I4148" s="20">
        <f t="shared" si="4971"/>
        <v>11.775938892425208</v>
      </c>
      <c r="J4148" s="20">
        <v>37</v>
      </c>
      <c r="K4148" s="19">
        <f t="shared" ref="K4148:K4187" si="4976">2.14*(LOG(H4148,10))+0.2</f>
        <v>-1.7880695372030933</v>
      </c>
      <c r="L4148" s="19">
        <f t="shared" ref="L4148:L4187" si="4977">10^K4148</f>
        <v>1.6290351782562169E-2</v>
      </c>
      <c r="M4148" s="19">
        <f t="shared" ref="M4148:M4187" si="4978">L4148*40/1000</f>
        <v>6.5161407130248671E-4</v>
      </c>
      <c r="N4148" s="19">
        <f t="shared" ref="N4148:N4187" si="4979">0.923*L4148</f>
        <v>1.5035994695304884E-2</v>
      </c>
      <c r="O4148" s="19">
        <f t="shared" si="4962"/>
        <v>6.0143978781219531E-4</v>
      </c>
      <c r="P4148" s="19">
        <f t="shared" si="4963"/>
        <v>1.253053859114682E-3</v>
      </c>
      <c r="Q4148" s="19">
        <f t="shared" ref="Q4148:Q4187" si="4980">L4148*0.48</f>
        <v>7.8193688556298414E-3</v>
      </c>
      <c r="R4148" s="19">
        <f t="shared" si="4965"/>
        <v>5.8640379311689049E-3</v>
      </c>
      <c r="S4148" s="64">
        <f t="shared" si="4966"/>
        <v>1.3683406786798746E-2</v>
      </c>
      <c r="T4148" s="64">
        <f t="shared" si="4967"/>
        <v>5.4733627147194989E-4</v>
      </c>
      <c r="U4148" s="21">
        <f t="shared" ref="U4148:U4187" si="4981">(L4148+N4148)</f>
        <v>3.1326346477867056E-2</v>
      </c>
    </row>
    <row r="4149" spans="1:21" x14ac:dyDescent="0.2">
      <c r="A4149" s="14">
        <v>2020</v>
      </c>
      <c r="B4149" s="15" t="s">
        <v>72</v>
      </c>
      <c r="C4149" s="16" t="s">
        <v>22</v>
      </c>
      <c r="D4149" s="16" t="str">
        <f t="shared" si="4975"/>
        <v>2020_2020 Sample Plot # 05_Avi</v>
      </c>
      <c r="E4149" s="17">
        <v>1.6</v>
      </c>
      <c r="F4149" s="17">
        <f t="shared" si="4969"/>
        <v>0.6</v>
      </c>
      <c r="G4149" s="18">
        <v>60</v>
      </c>
      <c r="H4149" s="19">
        <f t="shared" si="4970"/>
        <v>0.13367281985996182</v>
      </c>
      <c r="I4149" s="20">
        <f t="shared" si="4971"/>
        <v>13.367281985996181</v>
      </c>
      <c r="J4149" s="20">
        <v>42</v>
      </c>
      <c r="K4149" s="19">
        <f t="shared" si="4976"/>
        <v>-1.6702677452549557</v>
      </c>
      <c r="L4149" s="19">
        <f t="shared" si="4977"/>
        <v>2.1366444287633683E-2</v>
      </c>
      <c r="M4149" s="19">
        <f t="shared" si="4978"/>
        <v>8.5465777150534722E-4</v>
      </c>
      <c r="N4149" s="19">
        <f t="shared" si="4979"/>
        <v>1.972122807748589E-2</v>
      </c>
      <c r="O4149" s="19">
        <f t="shared" si="4962"/>
        <v>7.8884912309943559E-4</v>
      </c>
      <c r="P4149" s="19">
        <f t="shared" si="4963"/>
        <v>1.6435068946047829E-3</v>
      </c>
      <c r="Q4149" s="19">
        <f t="shared" si="4980"/>
        <v>1.0255893258064168E-2</v>
      </c>
      <c r="R4149" s="19">
        <f t="shared" si="4965"/>
        <v>7.691278950219497E-3</v>
      </c>
      <c r="S4149" s="64">
        <f t="shared" si="4966"/>
        <v>1.7947172208283665E-2</v>
      </c>
      <c r="T4149" s="64">
        <f t="shared" si="4967"/>
        <v>7.1788688833134657E-4</v>
      </c>
      <c r="U4149" s="21">
        <f t="shared" si="4981"/>
        <v>4.1087672365119572E-2</v>
      </c>
    </row>
    <row r="4150" spans="1:21" x14ac:dyDescent="0.2">
      <c r="A4150" s="14">
        <v>2020</v>
      </c>
      <c r="B4150" s="15" t="s">
        <v>72</v>
      </c>
      <c r="C4150" s="16" t="s">
        <v>22</v>
      </c>
      <c r="D4150" s="16" t="str">
        <f t="shared" si="4975"/>
        <v>2020_2020 Sample Plot # 05_Avi</v>
      </c>
      <c r="E4150" s="17">
        <v>1.2</v>
      </c>
      <c r="F4150" s="17">
        <f t="shared" si="4969"/>
        <v>0.62</v>
      </c>
      <c r="G4150" s="18">
        <v>62</v>
      </c>
      <c r="H4150" s="19">
        <f t="shared" si="4970"/>
        <v>0.1654996817313813</v>
      </c>
      <c r="I4150" s="20">
        <f t="shared" si="4971"/>
        <v>16.549968173138129</v>
      </c>
      <c r="J4150" s="20">
        <v>52</v>
      </c>
      <c r="K4150" s="19">
        <f t="shared" si="4976"/>
        <v>-1.4717740713279925</v>
      </c>
      <c r="L4150" s="19">
        <f t="shared" si="4977"/>
        <v>3.3746281790771528E-2</v>
      </c>
      <c r="M4150" s="19">
        <f t="shared" si="4978"/>
        <v>1.349851271630861E-3</v>
      </c>
      <c r="N4150" s="19">
        <f t="shared" si="4979"/>
        <v>3.1147818092882123E-2</v>
      </c>
      <c r="O4150" s="19">
        <f t="shared" si="4962"/>
        <v>1.245912723715285E-3</v>
      </c>
      <c r="P4150" s="19">
        <f t="shared" si="4963"/>
        <v>2.5957639953461458E-3</v>
      </c>
      <c r="Q4150" s="19">
        <f t="shared" si="4980"/>
        <v>1.6198215259570332E-2</v>
      </c>
      <c r="R4150" s="19">
        <f t="shared" si="4965"/>
        <v>1.2147649056224029E-2</v>
      </c>
      <c r="S4150" s="64">
        <f t="shared" si="4966"/>
        <v>2.8345864315794361E-2</v>
      </c>
      <c r="T4150" s="64">
        <f t="shared" si="4967"/>
        <v>1.1338345726317745E-3</v>
      </c>
      <c r="U4150" s="21">
        <f t="shared" si="4981"/>
        <v>6.4894099883653647E-2</v>
      </c>
    </row>
    <row r="4151" spans="1:21" x14ac:dyDescent="0.2">
      <c r="A4151" s="14">
        <v>2020</v>
      </c>
      <c r="B4151" s="15" t="s">
        <v>72</v>
      </c>
      <c r="C4151" s="16" t="s">
        <v>22</v>
      </c>
      <c r="D4151" s="16" t="str">
        <f t="shared" si="4975"/>
        <v>2020_2020 Sample Plot # 05_Avi</v>
      </c>
      <c r="E4151" s="17">
        <v>1.7</v>
      </c>
      <c r="F4151" s="17">
        <f t="shared" si="4969"/>
        <v>0.67</v>
      </c>
      <c r="G4151" s="18">
        <v>67</v>
      </c>
      <c r="H4151" s="19">
        <f t="shared" si="4970"/>
        <v>0.17186505410566519</v>
      </c>
      <c r="I4151" s="20">
        <f t="shared" si="4971"/>
        <v>17.186505410566518</v>
      </c>
      <c r="J4151" s="20">
        <v>54</v>
      </c>
      <c r="K4151" s="19">
        <f t="shared" si="4976"/>
        <v>-1.4366985806853101</v>
      </c>
      <c r="L4151" s="19">
        <f t="shared" si="4977"/>
        <v>3.6584861841927052E-2</v>
      </c>
      <c r="M4151" s="19">
        <f t="shared" si="4978"/>
        <v>1.4633944736770822E-3</v>
      </c>
      <c r="N4151" s="19">
        <f t="shared" si="4979"/>
        <v>3.3767827480098669E-2</v>
      </c>
      <c r="O4151" s="19">
        <f t="shared" si="4962"/>
        <v>1.3507130992039466E-3</v>
      </c>
      <c r="P4151" s="19">
        <f t="shared" si="4963"/>
        <v>2.8141075728810288E-3</v>
      </c>
      <c r="Q4151" s="19">
        <f t="shared" si="4980"/>
        <v>1.7560733684124984E-2</v>
      </c>
      <c r="R4151" s="19">
        <f t="shared" si="4965"/>
        <v>1.3169452717238482E-2</v>
      </c>
      <c r="S4151" s="64">
        <f t="shared" si="4966"/>
        <v>3.0730186401363466E-2</v>
      </c>
      <c r="T4151" s="64">
        <f t="shared" si="4967"/>
        <v>1.2292074560545387E-3</v>
      </c>
      <c r="U4151" s="21">
        <f t="shared" si="4981"/>
        <v>7.0352689322025722E-2</v>
      </c>
    </row>
    <row r="4152" spans="1:21" x14ac:dyDescent="0.2">
      <c r="A4152" s="14">
        <v>2020</v>
      </c>
      <c r="B4152" s="15" t="s">
        <v>72</v>
      </c>
      <c r="C4152" s="16" t="s">
        <v>22</v>
      </c>
      <c r="D4152" s="16" t="str">
        <f t="shared" si="4975"/>
        <v>2020_2020 Sample Plot # 05_Avi</v>
      </c>
      <c r="E4152" s="17">
        <v>1.3</v>
      </c>
      <c r="F4152" s="17">
        <f t="shared" si="4969"/>
        <v>0.6</v>
      </c>
      <c r="G4152" s="18">
        <v>60</v>
      </c>
      <c r="H4152" s="19">
        <f t="shared" si="4970"/>
        <v>0.16868236791852326</v>
      </c>
      <c r="I4152" s="20">
        <f t="shared" si="4971"/>
        <v>16.868236791852325</v>
      </c>
      <c r="J4152" s="20">
        <v>53</v>
      </c>
      <c r="K4152" s="19">
        <f t="shared" si="4976"/>
        <v>-1.4540708657607739</v>
      </c>
      <c r="L4152" s="19">
        <f t="shared" si="4977"/>
        <v>3.5150307952880711E-2</v>
      </c>
      <c r="M4152" s="19">
        <f t="shared" si="4978"/>
        <v>1.4060123181152285E-3</v>
      </c>
      <c r="N4152" s="19">
        <f t="shared" si="4979"/>
        <v>3.2443734240508899E-2</v>
      </c>
      <c r="O4152" s="19">
        <f t="shared" si="4962"/>
        <v>1.297749369620356E-3</v>
      </c>
      <c r="P4152" s="19">
        <f t="shared" si="4963"/>
        <v>2.7037616877355845E-3</v>
      </c>
      <c r="Q4152" s="19">
        <f t="shared" si="4980"/>
        <v>1.6872147817382742E-2</v>
      </c>
      <c r="R4152" s="19">
        <f t="shared" si="4965"/>
        <v>1.2653056353798471E-2</v>
      </c>
      <c r="S4152" s="64">
        <f t="shared" si="4966"/>
        <v>2.9525204171181214E-2</v>
      </c>
      <c r="T4152" s="64">
        <f t="shared" si="4967"/>
        <v>1.1810081668472486E-3</v>
      </c>
      <c r="U4152" s="21">
        <f t="shared" si="4981"/>
        <v>6.7594042193389603E-2</v>
      </c>
    </row>
    <row r="4153" spans="1:21" x14ac:dyDescent="0.2">
      <c r="A4153" s="14">
        <v>2020</v>
      </c>
      <c r="B4153" s="15" t="s">
        <v>72</v>
      </c>
      <c r="C4153" s="16" t="s">
        <v>22</v>
      </c>
      <c r="D4153" s="16" t="str">
        <f t="shared" si="4975"/>
        <v>2020_2020 Sample Plot # 05_Avi</v>
      </c>
      <c r="E4153" s="17">
        <v>1.3</v>
      </c>
      <c r="F4153" s="17">
        <f t="shared" si="4969"/>
        <v>0.57999999999999996</v>
      </c>
      <c r="G4153" s="18">
        <v>58</v>
      </c>
      <c r="H4153" s="19">
        <f t="shared" si="4970"/>
        <v>0.10184595798854235</v>
      </c>
      <c r="I4153" s="20">
        <f t="shared" si="4971"/>
        <v>10.184595798854234</v>
      </c>
      <c r="J4153" s="20">
        <v>32</v>
      </c>
      <c r="K4153" s="19">
        <f t="shared" si="4976"/>
        <v>-1.9230002731018641</v>
      </c>
      <c r="L4153" s="19">
        <f t="shared" si="4977"/>
        <v>1.1939873536366932E-2</v>
      </c>
      <c r="M4153" s="19">
        <f t="shared" si="4978"/>
        <v>4.7759494145467731E-4</v>
      </c>
      <c r="N4153" s="19">
        <f t="shared" si="4979"/>
        <v>1.1020503274066678E-2</v>
      </c>
      <c r="O4153" s="19">
        <f t="shared" si="4962"/>
        <v>4.4082013096266717E-4</v>
      </c>
      <c r="P4153" s="19">
        <f t="shared" si="4963"/>
        <v>9.1841507241734448E-4</v>
      </c>
      <c r="Q4153" s="19">
        <f t="shared" si="4980"/>
        <v>5.7311392974561271E-3</v>
      </c>
      <c r="R4153" s="19">
        <f t="shared" si="4965"/>
        <v>4.2979962768860047E-3</v>
      </c>
      <c r="S4153" s="64">
        <f t="shared" si="4966"/>
        <v>1.0029135574342131E-2</v>
      </c>
      <c r="T4153" s="64">
        <f t="shared" si="4967"/>
        <v>4.0116542297368525E-4</v>
      </c>
      <c r="U4153" s="21">
        <f t="shared" si="4981"/>
        <v>2.296037681043361E-2</v>
      </c>
    </row>
    <row r="4154" spans="1:21" x14ac:dyDescent="0.2">
      <c r="A4154" s="14">
        <v>2020</v>
      </c>
      <c r="B4154" s="15" t="s">
        <v>72</v>
      </c>
      <c r="C4154" s="16" t="s">
        <v>22</v>
      </c>
      <c r="D4154" s="16" t="str">
        <f t="shared" si="4975"/>
        <v>2020_2020 Sample Plot # 05_Avi</v>
      </c>
      <c r="E4154" s="17">
        <v>1.9</v>
      </c>
      <c r="F4154" s="17">
        <f t="shared" si="4969"/>
        <v>0.65</v>
      </c>
      <c r="G4154" s="18">
        <v>65</v>
      </c>
      <c r="H4154" s="19">
        <f t="shared" si="4970"/>
        <v>0.15276893698281349</v>
      </c>
      <c r="I4154" s="20">
        <f t="shared" si="4971"/>
        <v>15.27689369828135</v>
      </c>
      <c r="J4154" s="20">
        <v>48</v>
      </c>
      <c r="K4154" s="19">
        <f t="shared" si="4976"/>
        <v>-1.5461649787227061</v>
      </c>
      <c r="L4154" s="19">
        <f t="shared" si="4977"/>
        <v>2.8433807657500445E-2</v>
      </c>
      <c r="M4154" s="19">
        <f t="shared" si="4978"/>
        <v>1.1373523063000178E-3</v>
      </c>
      <c r="N4154" s="19">
        <f t="shared" si="4979"/>
        <v>2.6244404467872913E-2</v>
      </c>
      <c r="O4154" s="19">
        <f t="shared" si="4962"/>
        <v>1.0497761787149164E-3</v>
      </c>
      <c r="P4154" s="19">
        <f t="shared" si="4963"/>
        <v>2.1871284850149345E-3</v>
      </c>
      <c r="Q4154" s="19">
        <f t="shared" si="4980"/>
        <v>1.3648227675600214E-2</v>
      </c>
      <c r="R4154" s="19">
        <f t="shared" si="4965"/>
        <v>1.0235317742470437E-2</v>
      </c>
      <c r="S4154" s="64">
        <f t="shared" si="4966"/>
        <v>2.388354541807065E-2</v>
      </c>
      <c r="T4154" s="64">
        <f t="shared" si="4967"/>
        <v>9.5534181672282605E-4</v>
      </c>
      <c r="U4154" s="21">
        <f t="shared" si="4981"/>
        <v>5.4678212125373354E-2</v>
      </c>
    </row>
    <row r="4155" spans="1:21" x14ac:dyDescent="0.2">
      <c r="A4155" s="14">
        <v>2020</v>
      </c>
      <c r="B4155" s="15" t="s">
        <v>72</v>
      </c>
      <c r="C4155" s="16" t="s">
        <v>22</v>
      </c>
      <c r="D4155" s="16" t="str">
        <f t="shared" si="4975"/>
        <v>2020_2020 Sample Plot # 05_Avi</v>
      </c>
      <c r="E4155" s="17">
        <v>1.2</v>
      </c>
      <c r="F4155" s="17">
        <f t="shared" si="4969"/>
        <v>0.6</v>
      </c>
      <c r="G4155" s="18">
        <v>60</v>
      </c>
      <c r="H4155" s="19">
        <f t="shared" si="4970"/>
        <v>9.5480585614258442E-2</v>
      </c>
      <c r="I4155" s="20">
        <f t="shared" si="4971"/>
        <v>9.5480585614258437</v>
      </c>
      <c r="J4155" s="20">
        <v>30</v>
      </c>
      <c r="K4155" s="19">
        <f t="shared" si="4976"/>
        <v>-1.9829817416063846</v>
      </c>
      <c r="L4155" s="19">
        <f t="shared" si="4977"/>
        <v>1.039963886556905E-2</v>
      </c>
      <c r="M4155" s="19">
        <f t="shared" si="4978"/>
        <v>4.1598555462276201E-4</v>
      </c>
      <c r="N4155" s="19">
        <f t="shared" si="4979"/>
        <v>9.5988666729202327E-3</v>
      </c>
      <c r="O4155" s="19">
        <f t="shared" si="4962"/>
        <v>3.8395466691680931E-4</v>
      </c>
      <c r="P4155" s="19">
        <f t="shared" si="4963"/>
        <v>7.9994022153957126E-4</v>
      </c>
      <c r="Q4155" s="19">
        <f t="shared" si="4980"/>
        <v>4.9918266554731441E-3</v>
      </c>
      <c r="R4155" s="19">
        <f t="shared" si="4965"/>
        <v>3.7435580024388908E-3</v>
      </c>
      <c r="S4155" s="64">
        <f t="shared" si="4966"/>
        <v>8.7353846579120344E-3</v>
      </c>
      <c r="T4155" s="64">
        <f t="shared" si="4967"/>
        <v>3.4941538631648141E-4</v>
      </c>
      <c r="U4155" s="21">
        <f t="shared" si="4981"/>
        <v>1.9998505538489281E-2</v>
      </c>
    </row>
    <row r="4156" spans="1:21" x14ac:dyDescent="0.2">
      <c r="A4156" s="14">
        <v>2020</v>
      </c>
      <c r="B4156" s="15" t="s">
        <v>72</v>
      </c>
      <c r="C4156" s="16" t="s">
        <v>22</v>
      </c>
      <c r="D4156" s="16" t="str">
        <f t="shared" si="4975"/>
        <v>2020_2020 Sample Plot # 05_Avi</v>
      </c>
      <c r="E4156" s="17">
        <v>1.2</v>
      </c>
      <c r="F4156" s="17">
        <f t="shared" si="4969"/>
        <v>0.53</v>
      </c>
      <c r="G4156" s="18">
        <v>53</v>
      </c>
      <c r="H4156" s="19">
        <f t="shared" si="4970"/>
        <v>0.13685550604710375</v>
      </c>
      <c r="I4156" s="20">
        <f t="shared" si="4971"/>
        <v>13.685550604710375</v>
      </c>
      <c r="J4156" s="20">
        <v>43</v>
      </c>
      <c r="K4156" s="19">
        <f t="shared" si="4976"/>
        <v>-1.6483987317661475</v>
      </c>
      <c r="L4156" s="19">
        <f t="shared" si="4977"/>
        <v>2.2469906653294836E-2</v>
      </c>
      <c r="M4156" s="19">
        <f t="shared" si="4978"/>
        <v>8.9879626613179346E-4</v>
      </c>
      <c r="N4156" s="19">
        <f t="shared" si="4979"/>
        <v>2.0739723840991136E-2</v>
      </c>
      <c r="O4156" s="19">
        <f t="shared" si="4962"/>
        <v>8.2958895363964547E-4</v>
      </c>
      <c r="P4156" s="19">
        <f t="shared" si="4963"/>
        <v>1.7283852197714389E-3</v>
      </c>
      <c r="Q4156" s="19">
        <f t="shared" si="4980"/>
        <v>1.0785555193581521E-2</v>
      </c>
      <c r="R4156" s="19">
        <f t="shared" si="4965"/>
        <v>8.0884922979865426E-3</v>
      </c>
      <c r="S4156" s="64">
        <f t="shared" si="4966"/>
        <v>1.8874047491568062E-2</v>
      </c>
      <c r="T4156" s="64">
        <f t="shared" si="4967"/>
        <v>7.5496189966272253E-4</v>
      </c>
      <c r="U4156" s="21">
        <f t="shared" si="4981"/>
        <v>4.3209630494285972E-2</v>
      </c>
    </row>
    <row r="4157" spans="1:21" x14ac:dyDescent="0.2">
      <c r="A4157" s="14">
        <v>2020</v>
      </c>
      <c r="B4157" s="15" t="s">
        <v>72</v>
      </c>
      <c r="C4157" s="16" t="s">
        <v>22</v>
      </c>
      <c r="D4157" s="16" t="str">
        <f t="shared" si="4975"/>
        <v>2020_2020 Sample Plot # 05_Avi</v>
      </c>
      <c r="E4157" s="17">
        <v>1.3</v>
      </c>
      <c r="F4157" s="17">
        <f t="shared" si="4969"/>
        <v>1</v>
      </c>
      <c r="G4157" s="18">
        <v>100</v>
      </c>
      <c r="H4157" s="19">
        <f t="shared" si="4970"/>
        <v>0.22278803309993633</v>
      </c>
      <c r="I4157" s="20">
        <f t="shared" si="4971"/>
        <v>22.278803309993634</v>
      </c>
      <c r="J4157" s="20">
        <v>70</v>
      </c>
      <c r="K4157" s="19">
        <f t="shared" si="4976"/>
        <v>-1.1955114210759532</v>
      </c>
      <c r="L4157" s="19">
        <f t="shared" si="4977"/>
        <v>6.3751231551607154E-2</v>
      </c>
      <c r="M4157" s="19">
        <f t="shared" si="4978"/>
        <v>2.5500492620642865E-3</v>
      </c>
      <c r="N4157" s="19">
        <f t="shared" si="4979"/>
        <v>5.8842386722133405E-2</v>
      </c>
      <c r="O4157" s="19">
        <f t="shared" si="4962"/>
        <v>2.3536954688853358E-3</v>
      </c>
      <c r="P4157" s="19">
        <f t="shared" si="4963"/>
        <v>4.9037447309496218E-3</v>
      </c>
      <c r="Q4157" s="19">
        <f t="shared" si="4980"/>
        <v>3.0600591144771434E-2</v>
      </c>
      <c r="R4157" s="19">
        <f t="shared" si="4965"/>
        <v>2.2948530821632028E-2</v>
      </c>
      <c r="S4157" s="64">
        <f t="shared" si="4966"/>
        <v>5.3549121966403462E-2</v>
      </c>
      <c r="T4157" s="64">
        <f t="shared" si="4967"/>
        <v>2.1419648786561388E-3</v>
      </c>
      <c r="U4157" s="21">
        <f t="shared" si="4981"/>
        <v>0.12259361827374056</v>
      </c>
    </row>
    <row r="4158" spans="1:21" x14ac:dyDescent="0.2">
      <c r="A4158" s="14">
        <v>2020</v>
      </c>
      <c r="B4158" s="15" t="s">
        <v>72</v>
      </c>
      <c r="C4158" s="16" t="s">
        <v>22</v>
      </c>
      <c r="D4158" s="16" t="str">
        <f t="shared" si="4975"/>
        <v>2020_2020 Sample Plot # 05_Avi</v>
      </c>
      <c r="E4158" s="17">
        <v>1.2</v>
      </c>
      <c r="F4158" s="17">
        <f t="shared" si="4969"/>
        <v>0.78</v>
      </c>
      <c r="G4158" s="18">
        <v>78</v>
      </c>
      <c r="H4158" s="19">
        <f t="shared" si="4970"/>
        <v>0.11139401654996817</v>
      </c>
      <c r="I4158" s="20">
        <f t="shared" si="4971"/>
        <v>11.139401654996817</v>
      </c>
      <c r="J4158" s="20">
        <v>35</v>
      </c>
      <c r="K4158" s="19">
        <f t="shared" si="4976"/>
        <v>-1.8397156117968729</v>
      </c>
      <c r="L4158" s="19">
        <f t="shared" si="4977"/>
        <v>1.4463865952035816E-2</v>
      </c>
      <c r="M4158" s="19">
        <f t="shared" si="4978"/>
        <v>5.7855463808143264E-4</v>
      </c>
      <c r="N4158" s="19">
        <f t="shared" si="4979"/>
        <v>1.3350148273729059E-2</v>
      </c>
      <c r="O4158" s="19">
        <f t="shared" si="4962"/>
        <v>5.3400593094916243E-4</v>
      </c>
      <c r="P4158" s="19">
        <f t="shared" si="4963"/>
        <v>1.1125605690305951E-3</v>
      </c>
      <c r="Q4158" s="19">
        <f t="shared" si="4980"/>
        <v>6.9426556569771912E-3</v>
      </c>
      <c r="R4158" s="19">
        <f t="shared" si="4965"/>
        <v>5.2065578267543331E-3</v>
      </c>
      <c r="S4158" s="64">
        <f t="shared" si="4966"/>
        <v>1.2149213483731524E-2</v>
      </c>
      <c r="T4158" s="64">
        <f t="shared" si="4967"/>
        <v>4.8596853934926098E-4</v>
      </c>
      <c r="U4158" s="21">
        <f t="shared" si="4981"/>
        <v>2.7814014225764877E-2</v>
      </c>
    </row>
    <row r="4159" spans="1:21" x14ac:dyDescent="0.2">
      <c r="A4159" s="14">
        <v>2020</v>
      </c>
      <c r="B4159" s="15" t="s">
        <v>72</v>
      </c>
      <c r="C4159" s="16" t="s">
        <v>22</v>
      </c>
      <c r="D4159" s="16" t="str">
        <f t="shared" si="4975"/>
        <v>2020_2020 Sample Plot # 05_Avi</v>
      </c>
      <c r="E4159" s="17">
        <v>1.3</v>
      </c>
      <c r="F4159" s="17">
        <f t="shared" si="4969"/>
        <v>0.55000000000000004</v>
      </c>
      <c r="G4159" s="18">
        <v>55</v>
      </c>
      <c r="H4159" s="19">
        <f t="shared" si="4970"/>
        <v>8.9115213239974539E-2</v>
      </c>
      <c r="I4159" s="20">
        <f t="shared" si="4971"/>
        <v>8.9115213239974533</v>
      </c>
      <c r="J4159" s="20">
        <v>28</v>
      </c>
      <c r="K4159" s="19">
        <f t="shared" si="4976"/>
        <v>-2.0471030396341137</v>
      </c>
      <c r="L4159" s="19">
        <f t="shared" si="4977"/>
        <v>8.972158980222994E-3</v>
      </c>
      <c r="M4159" s="19">
        <f t="shared" si="4978"/>
        <v>3.5888635920891976E-4</v>
      </c>
      <c r="N4159" s="19">
        <f t="shared" si="4979"/>
        <v>8.281302738745824E-3</v>
      </c>
      <c r="O4159" s="19">
        <f t="shared" si="4962"/>
        <v>3.31252109549833E-4</v>
      </c>
      <c r="P4159" s="19">
        <f t="shared" si="4963"/>
        <v>6.9013846875875281E-4</v>
      </c>
      <c r="Q4159" s="19">
        <f t="shared" si="4980"/>
        <v>4.3066363105070367E-3</v>
      </c>
      <c r="R4159" s="19">
        <f t="shared" si="4965"/>
        <v>3.2297080681108715E-3</v>
      </c>
      <c r="S4159" s="64">
        <f t="shared" si="4966"/>
        <v>7.5363443786179082E-3</v>
      </c>
      <c r="T4159" s="64">
        <f t="shared" si="4967"/>
        <v>3.0145377514471635E-4</v>
      </c>
      <c r="U4159" s="21">
        <f t="shared" si="4981"/>
        <v>1.725346171896882E-2</v>
      </c>
    </row>
    <row r="4160" spans="1:21" x14ac:dyDescent="0.2">
      <c r="A4160" s="14">
        <v>2020</v>
      </c>
      <c r="B4160" s="15" t="s">
        <v>72</v>
      </c>
      <c r="C4160" s="16" t="s">
        <v>22</v>
      </c>
      <c r="D4160" s="16" t="str">
        <f t="shared" si="4975"/>
        <v>2020_2020 Sample Plot # 05_Avi</v>
      </c>
      <c r="E4160" s="17">
        <v>1.2</v>
      </c>
      <c r="F4160" s="17">
        <f t="shared" si="4969"/>
        <v>0.7</v>
      </c>
      <c r="G4160" s="18">
        <v>70</v>
      </c>
      <c r="H4160" s="19">
        <f t="shared" si="4970"/>
        <v>7.6384468491406746E-2</v>
      </c>
      <c r="I4160" s="20">
        <f t="shared" si="4971"/>
        <v>7.6384468491406752</v>
      </c>
      <c r="J4160" s="20">
        <v>24</v>
      </c>
      <c r="K4160" s="19">
        <f t="shared" si="4976"/>
        <v>-2.1903691694436254</v>
      </c>
      <c r="L4160" s="19">
        <f t="shared" si="4977"/>
        <v>6.4510562769463618E-3</v>
      </c>
      <c r="M4160" s="19">
        <f t="shared" si="4978"/>
        <v>2.5804225107785452E-4</v>
      </c>
      <c r="N4160" s="19">
        <f t="shared" si="4979"/>
        <v>5.9543249436214921E-3</v>
      </c>
      <c r="O4160" s="19">
        <f t="shared" si="4962"/>
        <v>2.3817299774485967E-4</v>
      </c>
      <c r="P4160" s="19">
        <f t="shared" si="4963"/>
        <v>4.9621524882271421E-4</v>
      </c>
      <c r="Q4160" s="19">
        <f t="shared" si="4980"/>
        <v>3.0965070129342536E-3</v>
      </c>
      <c r="R4160" s="19">
        <f t="shared" si="4965"/>
        <v>2.3221867280123821E-3</v>
      </c>
      <c r="S4160" s="64">
        <f t="shared" si="4966"/>
        <v>5.4186937409466361E-3</v>
      </c>
      <c r="T4160" s="64">
        <f t="shared" si="4967"/>
        <v>2.1674774963786544E-4</v>
      </c>
      <c r="U4160" s="21">
        <f t="shared" si="4981"/>
        <v>1.2405381220567854E-2</v>
      </c>
    </row>
    <row r="4161" spans="1:21" x14ac:dyDescent="0.2">
      <c r="A4161" s="14">
        <v>2020</v>
      </c>
      <c r="B4161" s="15" t="s">
        <v>72</v>
      </c>
      <c r="C4161" s="16" t="s">
        <v>22</v>
      </c>
      <c r="D4161" s="16" t="str">
        <f t="shared" si="4975"/>
        <v>2020_2020 Sample Plot # 05_Avi</v>
      </c>
      <c r="E4161" s="17">
        <v>1.3</v>
      </c>
      <c r="F4161" s="17">
        <f t="shared" si="4969"/>
        <v>0.8</v>
      </c>
      <c r="G4161" s="18">
        <v>80</v>
      </c>
      <c r="H4161" s="19">
        <f t="shared" si="4970"/>
        <v>0.11139401654996817</v>
      </c>
      <c r="I4161" s="20">
        <f t="shared" si="4971"/>
        <v>11.139401654996817</v>
      </c>
      <c r="J4161" s="20">
        <v>35</v>
      </c>
      <c r="K4161" s="19">
        <f t="shared" si="4976"/>
        <v>-1.8397156117968729</v>
      </c>
      <c r="L4161" s="19">
        <f t="shared" si="4977"/>
        <v>1.4463865952035816E-2</v>
      </c>
      <c r="M4161" s="19">
        <f t="shared" si="4978"/>
        <v>5.7855463808143264E-4</v>
      </c>
      <c r="N4161" s="19">
        <f t="shared" si="4979"/>
        <v>1.3350148273729059E-2</v>
      </c>
      <c r="O4161" s="19">
        <f t="shared" si="4962"/>
        <v>5.3400593094916243E-4</v>
      </c>
      <c r="P4161" s="19">
        <f t="shared" si="4963"/>
        <v>1.1125605690305951E-3</v>
      </c>
      <c r="Q4161" s="19">
        <f t="shared" si="4980"/>
        <v>6.9426556569771912E-3</v>
      </c>
      <c r="R4161" s="19">
        <f t="shared" si="4965"/>
        <v>5.2065578267543331E-3</v>
      </c>
      <c r="S4161" s="64">
        <f t="shared" si="4966"/>
        <v>1.2149213483731524E-2</v>
      </c>
      <c r="T4161" s="64">
        <f t="shared" si="4967"/>
        <v>4.8596853934926098E-4</v>
      </c>
      <c r="U4161" s="21">
        <f t="shared" si="4981"/>
        <v>2.7814014225764877E-2</v>
      </c>
    </row>
    <row r="4162" spans="1:21" x14ac:dyDescent="0.2">
      <c r="A4162" s="14">
        <v>2020</v>
      </c>
      <c r="B4162" s="15" t="s">
        <v>72</v>
      </c>
      <c r="C4162" s="16" t="s">
        <v>22</v>
      </c>
      <c r="D4162" s="16" t="str">
        <f t="shared" si="4975"/>
        <v>2020_2020 Sample Plot # 05_Avi</v>
      </c>
      <c r="E4162" s="17">
        <v>1.4</v>
      </c>
      <c r="F4162" s="17">
        <f t="shared" si="4969"/>
        <v>0.7</v>
      </c>
      <c r="G4162" s="18">
        <v>70</v>
      </c>
      <c r="H4162" s="19">
        <f t="shared" si="4970"/>
        <v>0.11139401654996817</v>
      </c>
      <c r="I4162" s="20">
        <f t="shared" si="4971"/>
        <v>11.139401654996817</v>
      </c>
      <c r="J4162" s="20">
        <v>35</v>
      </c>
      <c r="K4162" s="19">
        <f t="shared" si="4976"/>
        <v>-1.8397156117968729</v>
      </c>
      <c r="L4162" s="19">
        <f t="shared" si="4977"/>
        <v>1.4463865952035816E-2</v>
      </c>
      <c r="M4162" s="19">
        <f t="shared" si="4978"/>
        <v>5.7855463808143264E-4</v>
      </c>
      <c r="N4162" s="19">
        <f t="shared" si="4979"/>
        <v>1.3350148273729059E-2</v>
      </c>
      <c r="O4162" s="19">
        <f t="shared" si="4962"/>
        <v>5.3400593094916243E-4</v>
      </c>
      <c r="P4162" s="19">
        <f t="shared" si="4963"/>
        <v>1.1125605690305951E-3</v>
      </c>
      <c r="Q4162" s="19">
        <f t="shared" si="4980"/>
        <v>6.9426556569771912E-3</v>
      </c>
      <c r="R4162" s="19">
        <f t="shared" si="4965"/>
        <v>5.2065578267543331E-3</v>
      </c>
      <c r="S4162" s="64">
        <f t="shared" si="4966"/>
        <v>1.2149213483731524E-2</v>
      </c>
      <c r="T4162" s="64">
        <f t="shared" si="4967"/>
        <v>4.8596853934926098E-4</v>
      </c>
      <c r="U4162" s="21">
        <f t="shared" si="4981"/>
        <v>2.7814014225764877E-2</v>
      </c>
    </row>
    <row r="4163" spans="1:21" x14ac:dyDescent="0.2">
      <c r="A4163" s="14">
        <v>2020</v>
      </c>
      <c r="B4163" s="15" t="s">
        <v>72</v>
      </c>
      <c r="C4163" s="16" t="s">
        <v>22</v>
      </c>
      <c r="D4163" s="16" t="str">
        <f t="shared" si="4975"/>
        <v>2020_2020 Sample Plot # 05_Avi</v>
      </c>
      <c r="E4163" s="17">
        <v>1.3</v>
      </c>
      <c r="F4163" s="17">
        <f t="shared" si="4969"/>
        <v>0.57999999999999996</v>
      </c>
      <c r="G4163" s="18">
        <v>58</v>
      </c>
      <c r="H4163" s="19">
        <f t="shared" si="4970"/>
        <v>9.5480585614258442E-2</v>
      </c>
      <c r="I4163" s="20">
        <f t="shared" si="4971"/>
        <v>9.5480585614258437</v>
      </c>
      <c r="J4163" s="20">
        <v>30</v>
      </c>
      <c r="K4163" s="19">
        <f t="shared" si="4976"/>
        <v>-1.9829817416063846</v>
      </c>
      <c r="L4163" s="19">
        <f t="shared" si="4977"/>
        <v>1.039963886556905E-2</v>
      </c>
      <c r="M4163" s="19">
        <f t="shared" si="4978"/>
        <v>4.1598555462276201E-4</v>
      </c>
      <c r="N4163" s="19">
        <f t="shared" si="4979"/>
        <v>9.5988666729202327E-3</v>
      </c>
      <c r="O4163" s="19">
        <f t="shared" si="4962"/>
        <v>3.8395466691680931E-4</v>
      </c>
      <c r="P4163" s="19">
        <f t="shared" si="4963"/>
        <v>7.9994022153957126E-4</v>
      </c>
      <c r="Q4163" s="19">
        <f t="shared" si="4980"/>
        <v>4.9918266554731441E-3</v>
      </c>
      <c r="R4163" s="19">
        <f t="shared" si="4965"/>
        <v>3.7435580024388908E-3</v>
      </c>
      <c r="S4163" s="64">
        <f t="shared" si="4966"/>
        <v>8.7353846579120344E-3</v>
      </c>
      <c r="T4163" s="64">
        <f t="shared" si="4967"/>
        <v>3.4941538631648141E-4</v>
      </c>
      <c r="U4163" s="21">
        <f t="shared" si="4981"/>
        <v>1.9998505538489281E-2</v>
      </c>
    </row>
    <row r="4164" spans="1:21" x14ac:dyDescent="0.2">
      <c r="A4164" s="14">
        <v>2020</v>
      </c>
      <c r="B4164" s="15" t="s">
        <v>72</v>
      </c>
      <c r="C4164" s="16" t="s">
        <v>22</v>
      </c>
      <c r="D4164" s="16" t="str">
        <f t="shared" si="4975"/>
        <v>2020_2020 Sample Plot # 05_Avi</v>
      </c>
      <c r="E4164" s="17">
        <v>1.2</v>
      </c>
      <c r="F4164" s="17">
        <f t="shared" si="4969"/>
        <v>0.64</v>
      </c>
      <c r="G4164" s="18">
        <v>64</v>
      </c>
      <c r="H4164" s="19">
        <f t="shared" si="4970"/>
        <v>0.12730744748567793</v>
      </c>
      <c r="I4164" s="20">
        <f t="shared" si="4971"/>
        <v>12.730744748567792</v>
      </c>
      <c r="J4164" s="20">
        <v>40</v>
      </c>
      <c r="K4164" s="19">
        <f t="shared" si="4976"/>
        <v>-1.7156128452646231</v>
      </c>
      <c r="L4164" s="19">
        <f t="shared" si="4977"/>
        <v>1.9248068463225021E-2</v>
      </c>
      <c r="M4164" s="19">
        <f t="shared" si="4978"/>
        <v>7.6992273852900079E-4</v>
      </c>
      <c r="N4164" s="19">
        <f t="shared" si="4979"/>
        <v>1.7765967191556695E-2</v>
      </c>
      <c r="O4164" s="19">
        <f t="shared" si="4962"/>
        <v>7.1063868766226782E-4</v>
      </c>
      <c r="P4164" s="19">
        <f t="shared" si="4963"/>
        <v>1.4805614261912685E-3</v>
      </c>
      <c r="Q4164" s="19">
        <f t="shared" si="4980"/>
        <v>9.2390728623480099E-3</v>
      </c>
      <c r="R4164" s="19">
        <f t="shared" si="4965"/>
        <v>6.9287272047071115E-3</v>
      </c>
      <c r="S4164" s="64">
        <f t="shared" si="4966"/>
        <v>1.6167800067055121E-2</v>
      </c>
      <c r="T4164" s="64">
        <f t="shared" si="4967"/>
        <v>6.4671200268220485E-4</v>
      </c>
      <c r="U4164" s="21">
        <f t="shared" si="4981"/>
        <v>3.7014035654781716E-2</v>
      </c>
    </row>
    <row r="4165" spans="1:21" x14ac:dyDescent="0.2">
      <c r="A4165" s="14">
        <v>2020</v>
      </c>
      <c r="B4165" s="15" t="s">
        <v>72</v>
      </c>
      <c r="C4165" s="16" t="s">
        <v>22</v>
      </c>
      <c r="D4165" s="16" t="str">
        <f t="shared" si="4975"/>
        <v>2020_2020 Sample Plot # 05_Avi</v>
      </c>
      <c r="E4165" s="17">
        <v>1.2</v>
      </c>
      <c r="F4165" s="17">
        <f t="shared" si="4969"/>
        <v>0.63</v>
      </c>
      <c r="G4165" s="18">
        <v>63</v>
      </c>
      <c r="H4165" s="19">
        <f t="shared" si="4970"/>
        <v>0.13367281985996182</v>
      </c>
      <c r="I4165" s="20">
        <f t="shared" si="4971"/>
        <v>13.367281985996181</v>
      </c>
      <c r="J4165" s="20">
        <v>42</v>
      </c>
      <c r="K4165" s="19">
        <f t="shared" si="4976"/>
        <v>-1.6702677452549557</v>
      </c>
      <c r="L4165" s="19">
        <f t="shared" si="4977"/>
        <v>2.1366444287633683E-2</v>
      </c>
      <c r="M4165" s="19">
        <f t="shared" si="4978"/>
        <v>8.5465777150534722E-4</v>
      </c>
      <c r="N4165" s="19">
        <f t="shared" si="4979"/>
        <v>1.972122807748589E-2</v>
      </c>
      <c r="O4165" s="19">
        <f t="shared" si="4962"/>
        <v>7.8884912309943559E-4</v>
      </c>
      <c r="P4165" s="19">
        <f t="shared" si="4963"/>
        <v>1.6435068946047829E-3</v>
      </c>
      <c r="Q4165" s="19">
        <f t="shared" si="4980"/>
        <v>1.0255893258064168E-2</v>
      </c>
      <c r="R4165" s="19">
        <f t="shared" si="4965"/>
        <v>7.691278950219497E-3</v>
      </c>
      <c r="S4165" s="64">
        <f t="shared" si="4966"/>
        <v>1.7947172208283665E-2</v>
      </c>
      <c r="T4165" s="64">
        <f t="shared" si="4967"/>
        <v>7.1788688833134657E-4</v>
      </c>
      <c r="U4165" s="21">
        <f t="shared" si="4981"/>
        <v>4.1087672365119572E-2</v>
      </c>
    </row>
    <row r="4166" spans="1:21" x14ac:dyDescent="0.2">
      <c r="A4166" s="14">
        <v>2020</v>
      </c>
      <c r="B4166" s="15" t="s">
        <v>72</v>
      </c>
      <c r="C4166" s="16" t="s">
        <v>22</v>
      </c>
      <c r="D4166" s="16" t="str">
        <f t="shared" si="4975"/>
        <v>2020_2020 Sample Plot # 05_Avi</v>
      </c>
      <c r="E4166" s="17">
        <v>1.5</v>
      </c>
      <c r="F4166" s="17">
        <f t="shared" si="4969"/>
        <v>0.65</v>
      </c>
      <c r="G4166" s="18">
        <v>65</v>
      </c>
      <c r="H4166" s="19">
        <f t="shared" si="4970"/>
        <v>0.13367281985996182</v>
      </c>
      <c r="I4166" s="20">
        <f t="shared" si="4971"/>
        <v>13.367281985996181</v>
      </c>
      <c r="J4166" s="20">
        <v>42</v>
      </c>
      <c r="K4166" s="19">
        <f t="shared" si="4976"/>
        <v>-1.6702677452549557</v>
      </c>
      <c r="L4166" s="19">
        <f t="shared" si="4977"/>
        <v>2.1366444287633683E-2</v>
      </c>
      <c r="M4166" s="19">
        <f t="shared" si="4978"/>
        <v>8.5465777150534722E-4</v>
      </c>
      <c r="N4166" s="19">
        <f t="shared" si="4979"/>
        <v>1.972122807748589E-2</v>
      </c>
      <c r="O4166" s="19">
        <f t="shared" si="4962"/>
        <v>7.8884912309943559E-4</v>
      </c>
      <c r="P4166" s="19">
        <f t="shared" si="4963"/>
        <v>1.6435068946047829E-3</v>
      </c>
      <c r="Q4166" s="19">
        <f t="shared" si="4980"/>
        <v>1.0255893258064168E-2</v>
      </c>
      <c r="R4166" s="19">
        <f t="shared" si="4965"/>
        <v>7.691278950219497E-3</v>
      </c>
      <c r="S4166" s="64">
        <f t="shared" si="4966"/>
        <v>1.7947172208283665E-2</v>
      </c>
      <c r="T4166" s="64">
        <f t="shared" si="4967"/>
        <v>7.1788688833134657E-4</v>
      </c>
      <c r="U4166" s="21">
        <f t="shared" si="4981"/>
        <v>4.1087672365119572E-2</v>
      </c>
    </row>
    <row r="4167" spans="1:21" x14ac:dyDescent="0.2">
      <c r="A4167" s="14">
        <v>2020</v>
      </c>
      <c r="B4167" s="15" t="s">
        <v>72</v>
      </c>
      <c r="C4167" s="16" t="s">
        <v>22</v>
      </c>
      <c r="D4167" s="16" t="str">
        <f t="shared" si="4975"/>
        <v>2020_2020 Sample Plot # 05_Avi</v>
      </c>
      <c r="E4167" s="17">
        <v>1.2</v>
      </c>
      <c r="F4167" s="17">
        <f t="shared" si="4969"/>
        <v>0.67</v>
      </c>
      <c r="G4167" s="18">
        <v>67</v>
      </c>
      <c r="H4167" s="19">
        <f t="shared" si="4970"/>
        <v>0.11139401654996817</v>
      </c>
      <c r="I4167" s="20">
        <f t="shared" si="4971"/>
        <v>11.139401654996817</v>
      </c>
      <c r="J4167" s="20">
        <v>35</v>
      </c>
      <c r="K4167" s="19">
        <f t="shared" si="4976"/>
        <v>-1.8397156117968729</v>
      </c>
      <c r="L4167" s="19">
        <f t="shared" si="4977"/>
        <v>1.4463865952035816E-2</v>
      </c>
      <c r="M4167" s="19">
        <f t="shared" si="4978"/>
        <v>5.7855463808143264E-4</v>
      </c>
      <c r="N4167" s="19">
        <f t="shared" si="4979"/>
        <v>1.3350148273729059E-2</v>
      </c>
      <c r="O4167" s="19">
        <f t="shared" si="4962"/>
        <v>5.3400593094916243E-4</v>
      </c>
      <c r="P4167" s="19">
        <f t="shared" si="4963"/>
        <v>1.1125605690305951E-3</v>
      </c>
      <c r="Q4167" s="19">
        <f t="shared" si="4980"/>
        <v>6.9426556569771912E-3</v>
      </c>
      <c r="R4167" s="19">
        <f t="shared" si="4965"/>
        <v>5.2065578267543331E-3</v>
      </c>
      <c r="S4167" s="64">
        <f t="shared" si="4966"/>
        <v>1.2149213483731524E-2</v>
      </c>
      <c r="T4167" s="64">
        <f t="shared" si="4967"/>
        <v>4.8596853934926098E-4</v>
      </c>
      <c r="U4167" s="21">
        <f t="shared" si="4981"/>
        <v>2.7814014225764877E-2</v>
      </c>
    </row>
    <row r="4168" spans="1:21" x14ac:dyDescent="0.2">
      <c r="A4168" s="14">
        <v>2020</v>
      </c>
      <c r="B4168" s="15" t="s">
        <v>72</v>
      </c>
      <c r="C4168" s="16" t="s">
        <v>22</v>
      </c>
      <c r="D4168" s="16" t="str">
        <f t="shared" si="4975"/>
        <v>2020_2020 Sample Plot # 05_Avi</v>
      </c>
      <c r="E4168" s="17">
        <v>1.3</v>
      </c>
      <c r="F4168" s="17">
        <f t="shared" si="4969"/>
        <v>0.6</v>
      </c>
      <c r="G4168" s="18">
        <v>60</v>
      </c>
      <c r="H4168" s="19">
        <f t="shared" si="4970"/>
        <v>9.5480585614258442E-2</v>
      </c>
      <c r="I4168" s="20">
        <f t="shared" si="4971"/>
        <v>9.5480585614258437</v>
      </c>
      <c r="J4168" s="20">
        <v>30</v>
      </c>
      <c r="K4168" s="19">
        <f t="shared" si="4976"/>
        <v>-1.9829817416063846</v>
      </c>
      <c r="L4168" s="19">
        <f t="shared" si="4977"/>
        <v>1.039963886556905E-2</v>
      </c>
      <c r="M4168" s="19">
        <f t="shared" si="4978"/>
        <v>4.1598555462276201E-4</v>
      </c>
      <c r="N4168" s="19">
        <f t="shared" si="4979"/>
        <v>9.5988666729202327E-3</v>
      </c>
      <c r="O4168" s="19">
        <f t="shared" si="4962"/>
        <v>3.8395466691680931E-4</v>
      </c>
      <c r="P4168" s="19">
        <f t="shared" si="4963"/>
        <v>7.9994022153957126E-4</v>
      </c>
      <c r="Q4168" s="19">
        <f t="shared" si="4980"/>
        <v>4.9918266554731441E-3</v>
      </c>
      <c r="R4168" s="19">
        <f t="shared" si="4965"/>
        <v>3.7435580024388908E-3</v>
      </c>
      <c r="S4168" s="64">
        <f t="shared" si="4966"/>
        <v>8.7353846579120344E-3</v>
      </c>
      <c r="T4168" s="64">
        <f t="shared" si="4967"/>
        <v>3.4941538631648141E-4</v>
      </c>
      <c r="U4168" s="21">
        <f t="shared" si="4981"/>
        <v>1.9998505538489281E-2</v>
      </c>
    </row>
    <row r="4169" spans="1:21" x14ac:dyDescent="0.2">
      <c r="A4169" s="14">
        <v>2020</v>
      </c>
      <c r="B4169" s="15" t="s">
        <v>72</v>
      </c>
      <c r="C4169" s="16" t="s">
        <v>22</v>
      </c>
      <c r="D4169" s="16" t="str">
        <f t="shared" si="4975"/>
        <v>2020_2020 Sample Plot # 05_Avi</v>
      </c>
      <c r="E4169" s="17">
        <v>1.3</v>
      </c>
      <c r="F4169" s="17">
        <f t="shared" si="4969"/>
        <v>0.55000000000000004</v>
      </c>
      <c r="G4169" s="18">
        <v>55</v>
      </c>
      <c r="H4169" s="19">
        <f t="shared" si="4970"/>
        <v>0.10184595798854235</v>
      </c>
      <c r="I4169" s="20">
        <f t="shared" si="4971"/>
        <v>10.184595798854234</v>
      </c>
      <c r="J4169" s="20">
        <v>32</v>
      </c>
      <c r="K4169" s="19">
        <f t="shared" si="4976"/>
        <v>-1.9230002731018641</v>
      </c>
      <c r="L4169" s="19">
        <f t="shared" si="4977"/>
        <v>1.1939873536366932E-2</v>
      </c>
      <c r="M4169" s="19">
        <f t="shared" si="4978"/>
        <v>4.7759494145467731E-4</v>
      </c>
      <c r="N4169" s="19">
        <f t="shared" si="4979"/>
        <v>1.1020503274066678E-2</v>
      </c>
      <c r="O4169" s="19">
        <f t="shared" ref="O4169:O4187" si="4982">N4169*40/1000</f>
        <v>4.4082013096266717E-4</v>
      </c>
      <c r="P4169" s="19">
        <f t="shared" ref="P4169:P4187" si="4983">M4169+O4169</f>
        <v>9.1841507241734448E-4</v>
      </c>
      <c r="Q4169" s="19">
        <f t="shared" si="4980"/>
        <v>5.7311392974561271E-3</v>
      </c>
      <c r="R4169" s="19">
        <f t="shared" ref="R4169:R4187" si="4984">N4169*0.39</f>
        <v>4.2979962768860047E-3</v>
      </c>
      <c r="S4169" s="64">
        <f t="shared" ref="S4169:S4187" si="4985">R4169+Q4169</f>
        <v>1.0029135574342131E-2</v>
      </c>
      <c r="T4169" s="64">
        <f t="shared" ref="T4169:T4187" si="4986">S4169*40/1000</f>
        <v>4.0116542297368525E-4</v>
      </c>
      <c r="U4169" s="21">
        <f t="shared" si="4981"/>
        <v>2.296037681043361E-2</v>
      </c>
    </row>
    <row r="4170" spans="1:21" x14ac:dyDescent="0.2">
      <c r="A4170" s="14">
        <v>2020</v>
      </c>
      <c r="B4170" s="15" t="s">
        <v>72</v>
      </c>
      <c r="C4170" s="16" t="s">
        <v>22</v>
      </c>
      <c r="D4170" s="16" t="str">
        <f t="shared" si="4975"/>
        <v>2020_2020 Sample Plot # 05_Avi</v>
      </c>
      <c r="E4170" s="17">
        <v>1.6</v>
      </c>
      <c r="F4170" s="17">
        <f t="shared" si="4969"/>
        <v>0.73</v>
      </c>
      <c r="G4170" s="18">
        <v>73</v>
      </c>
      <c r="H4170" s="19">
        <f t="shared" si="4970"/>
        <v>0.17504774029280715</v>
      </c>
      <c r="I4170" s="20">
        <f t="shared" si="4971"/>
        <v>17.504774029280714</v>
      </c>
      <c r="J4170" s="20">
        <v>55</v>
      </c>
      <c r="K4170" s="19">
        <f t="shared" si="4976"/>
        <v>-1.4196450711887809</v>
      </c>
      <c r="L4170" s="19">
        <f t="shared" si="4977"/>
        <v>3.8050023454509863E-2</v>
      </c>
      <c r="M4170" s="19">
        <f t="shared" si="4978"/>
        <v>1.5220009381803944E-3</v>
      </c>
      <c r="N4170" s="19">
        <f t="shared" si="4979"/>
        <v>3.5120171648512603E-2</v>
      </c>
      <c r="O4170" s="19">
        <f t="shared" si="4982"/>
        <v>1.4048068659405042E-3</v>
      </c>
      <c r="P4170" s="19">
        <f t="shared" si="4983"/>
        <v>2.9268078041208984E-3</v>
      </c>
      <c r="Q4170" s="19">
        <f t="shared" si="4980"/>
        <v>1.8264011258164733E-2</v>
      </c>
      <c r="R4170" s="19">
        <f t="shared" si="4984"/>
        <v>1.3696866942919916E-2</v>
      </c>
      <c r="S4170" s="64">
        <f t="shared" si="4985"/>
        <v>3.1960878201084647E-2</v>
      </c>
      <c r="T4170" s="64">
        <f t="shared" si="4986"/>
        <v>1.2784351280433859E-3</v>
      </c>
      <c r="U4170" s="21">
        <f t="shared" si="4981"/>
        <v>7.3170195103022473E-2</v>
      </c>
    </row>
    <row r="4171" spans="1:21" x14ac:dyDescent="0.2">
      <c r="A4171" s="14">
        <v>2020</v>
      </c>
      <c r="B4171" s="15" t="s">
        <v>72</v>
      </c>
      <c r="C4171" s="16" t="s">
        <v>22</v>
      </c>
      <c r="D4171" s="16" t="str">
        <f t="shared" si="4975"/>
        <v>2020_2020 Sample Plot # 05_Avi</v>
      </c>
      <c r="E4171" s="17">
        <v>1.2</v>
      </c>
      <c r="F4171" s="17">
        <f t="shared" si="4969"/>
        <v>0.55000000000000004</v>
      </c>
      <c r="G4171" s="18">
        <v>55</v>
      </c>
      <c r="H4171" s="19">
        <f t="shared" si="4970"/>
        <v>0.11139401654996817</v>
      </c>
      <c r="I4171" s="20">
        <f t="shared" si="4971"/>
        <v>11.139401654996817</v>
      </c>
      <c r="J4171" s="20">
        <v>35</v>
      </c>
      <c r="K4171" s="19">
        <f t="shared" si="4976"/>
        <v>-1.8397156117968729</v>
      </c>
      <c r="L4171" s="19">
        <f t="shared" si="4977"/>
        <v>1.4463865952035816E-2</v>
      </c>
      <c r="M4171" s="19">
        <f t="shared" si="4978"/>
        <v>5.7855463808143264E-4</v>
      </c>
      <c r="N4171" s="19">
        <f t="shared" si="4979"/>
        <v>1.3350148273729059E-2</v>
      </c>
      <c r="O4171" s="19">
        <f t="shared" si="4982"/>
        <v>5.3400593094916243E-4</v>
      </c>
      <c r="P4171" s="19">
        <f t="shared" si="4983"/>
        <v>1.1125605690305951E-3</v>
      </c>
      <c r="Q4171" s="19">
        <f t="shared" si="4980"/>
        <v>6.9426556569771912E-3</v>
      </c>
      <c r="R4171" s="19">
        <f t="shared" si="4984"/>
        <v>5.2065578267543331E-3</v>
      </c>
      <c r="S4171" s="64">
        <f t="shared" si="4985"/>
        <v>1.2149213483731524E-2</v>
      </c>
      <c r="T4171" s="64">
        <f t="shared" si="4986"/>
        <v>4.8596853934926098E-4</v>
      </c>
      <c r="U4171" s="21">
        <f t="shared" si="4981"/>
        <v>2.7814014225764877E-2</v>
      </c>
    </row>
    <row r="4172" spans="1:21" x14ac:dyDescent="0.2">
      <c r="A4172" s="14">
        <v>2020</v>
      </c>
      <c r="B4172" s="15" t="s">
        <v>72</v>
      </c>
      <c r="C4172" s="16" t="s">
        <v>22</v>
      </c>
      <c r="D4172" s="16" t="str">
        <f t="shared" si="4975"/>
        <v>2020_2020 Sample Plot # 05_Avi</v>
      </c>
      <c r="E4172" s="17">
        <v>1.2</v>
      </c>
      <c r="F4172" s="17">
        <f t="shared" si="4969"/>
        <v>0.7</v>
      </c>
      <c r="G4172" s="18">
        <v>70</v>
      </c>
      <c r="H4172" s="19">
        <f t="shared" si="4970"/>
        <v>0.11139401654996817</v>
      </c>
      <c r="I4172" s="20">
        <f t="shared" si="4971"/>
        <v>11.139401654996817</v>
      </c>
      <c r="J4172" s="20">
        <v>35</v>
      </c>
      <c r="K4172" s="19">
        <f t="shared" si="4976"/>
        <v>-1.8397156117968729</v>
      </c>
      <c r="L4172" s="19">
        <f t="shared" si="4977"/>
        <v>1.4463865952035816E-2</v>
      </c>
      <c r="M4172" s="19">
        <f t="shared" si="4978"/>
        <v>5.7855463808143264E-4</v>
      </c>
      <c r="N4172" s="19">
        <f t="shared" si="4979"/>
        <v>1.3350148273729059E-2</v>
      </c>
      <c r="O4172" s="19">
        <f t="shared" si="4982"/>
        <v>5.3400593094916243E-4</v>
      </c>
      <c r="P4172" s="19">
        <f t="shared" si="4983"/>
        <v>1.1125605690305951E-3</v>
      </c>
      <c r="Q4172" s="19">
        <f t="shared" si="4980"/>
        <v>6.9426556569771912E-3</v>
      </c>
      <c r="R4172" s="19">
        <f t="shared" si="4984"/>
        <v>5.2065578267543331E-3</v>
      </c>
      <c r="S4172" s="64">
        <f t="shared" si="4985"/>
        <v>1.2149213483731524E-2</v>
      </c>
      <c r="T4172" s="64">
        <f t="shared" si="4986"/>
        <v>4.8596853934926098E-4</v>
      </c>
      <c r="U4172" s="21">
        <f t="shared" si="4981"/>
        <v>2.7814014225764877E-2</v>
      </c>
    </row>
    <row r="4173" spans="1:21" x14ac:dyDescent="0.2">
      <c r="A4173" s="14">
        <v>2020</v>
      </c>
      <c r="B4173" s="15" t="s">
        <v>72</v>
      </c>
      <c r="C4173" s="16" t="s">
        <v>22</v>
      </c>
      <c r="D4173" s="16" t="str">
        <f t="shared" si="4975"/>
        <v>2020_2020 Sample Plot # 05_Avi</v>
      </c>
      <c r="E4173" s="17">
        <v>1.3</v>
      </c>
      <c r="F4173" s="17">
        <f t="shared" si="4969"/>
        <v>0.6</v>
      </c>
      <c r="G4173" s="18">
        <v>60</v>
      </c>
      <c r="H4173" s="19">
        <f t="shared" si="4970"/>
        <v>0.14322087842138764</v>
      </c>
      <c r="I4173" s="20">
        <f t="shared" si="4971"/>
        <v>14.322087842138766</v>
      </c>
      <c r="J4173" s="20">
        <v>45</v>
      </c>
      <c r="K4173" s="19">
        <f t="shared" si="4976"/>
        <v>-1.6061464472272271</v>
      </c>
      <c r="L4173" s="19">
        <f t="shared" si="4977"/>
        <v>2.476586793908642E-2</v>
      </c>
      <c r="M4173" s="19">
        <f t="shared" si="4978"/>
        <v>9.9063471756345679E-4</v>
      </c>
      <c r="N4173" s="19">
        <f t="shared" si="4979"/>
        <v>2.2858896107776767E-2</v>
      </c>
      <c r="O4173" s="19">
        <f t="shared" si="4982"/>
        <v>9.1435584431107065E-4</v>
      </c>
      <c r="P4173" s="19">
        <f t="shared" si="4983"/>
        <v>1.9049905618745274E-3</v>
      </c>
      <c r="Q4173" s="19">
        <f t="shared" si="4980"/>
        <v>1.1887616610761481E-2</v>
      </c>
      <c r="R4173" s="19">
        <f t="shared" si="4984"/>
        <v>8.9149694820329396E-3</v>
      </c>
      <c r="S4173" s="64">
        <f t="shared" si="4985"/>
        <v>2.0802586092794423E-2</v>
      </c>
      <c r="T4173" s="64">
        <f t="shared" si="4986"/>
        <v>8.321034437117769E-4</v>
      </c>
      <c r="U4173" s="21">
        <f t="shared" si="4981"/>
        <v>4.7624764046863187E-2</v>
      </c>
    </row>
    <row r="4174" spans="1:21" x14ac:dyDescent="0.2">
      <c r="A4174" s="14">
        <v>2020</v>
      </c>
      <c r="B4174" s="15" t="s">
        <v>72</v>
      </c>
      <c r="C4174" s="16" t="s">
        <v>22</v>
      </c>
      <c r="D4174" s="16" t="str">
        <f t="shared" si="4975"/>
        <v>2020_2020 Sample Plot # 05_Avi</v>
      </c>
      <c r="E4174" s="17">
        <v>1.2</v>
      </c>
      <c r="F4174" s="17">
        <f t="shared" si="4969"/>
        <v>0.48</v>
      </c>
      <c r="G4174" s="18">
        <v>48</v>
      </c>
      <c r="H4174" s="19">
        <f t="shared" si="4970"/>
        <v>0.14322087842138764</v>
      </c>
      <c r="I4174" s="20">
        <f t="shared" si="4971"/>
        <v>14.322087842138766</v>
      </c>
      <c r="J4174" s="20">
        <v>45</v>
      </c>
      <c r="K4174" s="19">
        <f t="shared" si="4976"/>
        <v>-1.6061464472272271</v>
      </c>
      <c r="L4174" s="19">
        <f t="shared" si="4977"/>
        <v>2.476586793908642E-2</v>
      </c>
      <c r="M4174" s="19">
        <f t="shared" si="4978"/>
        <v>9.9063471756345679E-4</v>
      </c>
      <c r="N4174" s="19">
        <f t="shared" si="4979"/>
        <v>2.2858896107776767E-2</v>
      </c>
      <c r="O4174" s="19">
        <f t="shared" si="4982"/>
        <v>9.1435584431107065E-4</v>
      </c>
      <c r="P4174" s="19">
        <f t="shared" si="4983"/>
        <v>1.9049905618745274E-3</v>
      </c>
      <c r="Q4174" s="19">
        <f t="shared" si="4980"/>
        <v>1.1887616610761481E-2</v>
      </c>
      <c r="R4174" s="19">
        <f t="shared" si="4984"/>
        <v>8.9149694820329396E-3</v>
      </c>
      <c r="S4174" s="64">
        <f t="shared" si="4985"/>
        <v>2.0802586092794423E-2</v>
      </c>
      <c r="T4174" s="64">
        <f t="shared" si="4986"/>
        <v>8.321034437117769E-4</v>
      </c>
      <c r="U4174" s="21">
        <f t="shared" si="4981"/>
        <v>4.7624764046863187E-2</v>
      </c>
    </row>
    <row r="4175" spans="1:21" x14ac:dyDescent="0.2">
      <c r="A4175" s="14">
        <v>2020</v>
      </c>
      <c r="B4175" s="15" t="s">
        <v>72</v>
      </c>
      <c r="C4175" s="16" t="s">
        <v>22</v>
      </c>
      <c r="D4175" s="16" t="str">
        <f t="shared" si="4975"/>
        <v>2020_2020 Sample Plot # 05_Avi</v>
      </c>
      <c r="E4175" s="17">
        <v>1.2</v>
      </c>
      <c r="F4175" s="17">
        <f t="shared" si="4969"/>
        <v>0.57999999999999996</v>
      </c>
      <c r="G4175" s="18">
        <v>58</v>
      </c>
      <c r="H4175" s="19">
        <f t="shared" si="4970"/>
        <v>0.11139401654996817</v>
      </c>
      <c r="I4175" s="20">
        <f t="shared" si="4971"/>
        <v>11.139401654996817</v>
      </c>
      <c r="J4175" s="20">
        <v>35</v>
      </c>
      <c r="K4175" s="19">
        <f t="shared" si="4976"/>
        <v>-1.8397156117968729</v>
      </c>
      <c r="L4175" s="19">
        <f t="shared" si="4977"/>
        <v>1.4463865952035816E-2</v>
      </c>
      <c r="M4175" s="19">
        <f t="shared" si="4978"/>
        <v>5.7855463808143264E-4</v>
      </c>
      <c r="N4175" s="19">
        <f t="shared" si="4979"/>
        <v>1.3350148273729059E-2</v>
      </c>
      <c r="O4175" s="19">
        <f t="shared" si="4982"/>
        <v>5.3400593094916243E-4</v>
      </c>
      <c r="P4175" s="19">
        <f t="shared" si="4983"/>
        <v>1.1125605690305951E-3</v>
      </c>
      <c r="Q4175" s="19">
        <f t="shared" si="4980"/>
        <v>6.9426556569771912E-3</v>
      </c>
      <c r="R4175" s="19">
        <f t="shared" si="4984"/>
        <v>5.2065578267543331E-3</v>
      </c>
      <c r="S4175" s="64">
        <f t="shared" si="4985"/>
        <v>1.2149213483731524E-2</v>
      </c>
      <c r="T4175" s="64">
        <f t="shared" si="4986"/>
        <v>4.8596853934926098E-4</v>
      </c>
      <c r="U4175" s="21">
        <f t="shared" si="4981"/>
        <v>2.7814014225764877E-2</v>
      </c>
    </row>
    <row r="4176" spans="1:21" x14ac:dyDescent="0.2">
      <c r="A4176" s="14">
        <v>2020</v>
      </c>
      <c r="B4176" s="15" t="s">
        <v>72</v>
      </c>
      <c r="C4176" s="16" t="s">
        <v>22</v>
      </c>
      <c r="D4176" s="16" t="str">
        <f t="shared" si="4975"/>
        <v>2020_2020 Sample Plot # 05_Avi</v>
      </c>
      <c r="E4176" s="17">
        <v>1.2</v>
      </c>
      <c r="F4176" s="17">
        <f t="shared" si="4969"/>
        <v>0.6</v>
      </c>
      <c r="G4176" s="18">
        <v>60</v>
      </c>
      <c r="H4176" s="19">
        <f t="shared" si="4970"/>
        <v>0.1654996817313813</v>
      </c>
      <c r="I4176" s="20">
        <f t="shared" si="4971"/>
        <v>16.549968173138129</v>
      </c>
      <c r="J4176" s="20">
        <v>52</v>
      </c>
      <c r="K4176" s="19">
        <f t="shared" si="4976"/>
        <v>-1.4717740713279925</v>
      </c>
      <c r="L4176" s="19">
        <f t="shared" si="4977"/>
        <v>3.3746281790771528E-2</v>
      </c>
      <c r="M4176" s="19">
        <f t="shared" si="4978"/>
        <v>1.349851271630861E-3</v>
      </c>
      <c r="N4176" s="19">
        <f t="shared" si="4979"/>
        <v>3.1147818092882123E-2</v>
      </c>
      <c r="O4176" s="19">
        <f t="shared" si="4982"/>
        <v>1.245912723715285E-3</v>
      </c>
      <c r="P4176" s="19">
        <f t="shared" si="4983"/>
        <v>2.5957639953461458E-3</v>
      </c>
      <c r="Q4176" s="19">
        <f t="shared" si="4980"/>
        <v>1.6198215259570332E-2</v>
      </c>
      <c r="R4176" s="19">
        <f t="shared" si="4984"/>
        <v>1.2147649056224029E-2</v>
      </c>
      <c r="S4176" s="64">
        <f t="shared" si="4985"/>
        <v>2.8345864315794361E-2</v>
      </c>
      <c r="T4176" s="64">
        <f t="shared" si="4986"/>
        <v>1.1338345726317745E-3</v>
      </c>
      <c r="U4176" s="21">
        <f t="shared" si="4981"/>
        <v>6.4894099883653647E-2</v>
      </c>
    </row>
    <row r="4177" spans="1:21" x14ac:dyDescent="0.2">
      <c r="A4177" s="14">
        <v>2020</v>
      </c>
      <c r="B4177" s="15" t="s">
        <v>72</v>
      </c>
      <c r="C4177" s="16" t="s">
        <v>22</v>
      </c>
      <c r="D4177" s="16" t="str">
        <f t="shared" si="4975"/>
        <v>2020_2020 Sample Plot # 05_Avi</v>
      </c>
      <c r="E4177" s="17">
        <v>1.3</v>
      </c>
      <c r="F4177" s="17">
        <f t="shared" si="4969"/>
        <v>0.6</v>
      </c>
      <c r="G4177" s="18">
        <v>60</v>
      </c>
      <c r="H4177" s="19">
        <f t="shared" si="4970"/>
        <v>0.11139401654996817</v>
      </c>
      <c r="I4177" s="20">
        <f t="shared" si="4971"/>
        <v>11.139401654996817</v>
      </c>
      <c r="J4177" s="20">
        <v>35</v>
      </c>
      <c r="K4177" s="19">
        <f t="shared" si="4976"/>
        <v>-1.8397156117968729</v>
      </c>
      <c r="L4177" s="19">
        <f t="shared" si="4977"/>
        <v>1.4463865952035816E-2</v>
      </c>
      <c r="M4177" s="19">
        <f t="shared" si="4978"/>
        <v>5.7855463808143264E-4</v>
      </c>
      <c r="N4177" s="19">
        <f t="shared" si="4979"/>
        <v>1.3350148273729059E-2</v>
      </c>
      <c r="O4177" s="19">
        <f t="shared" si="4982"/>
        <v>5.3400593094916243E-4</v>
      </c>
      <c r="P4177" s="19">
        <f t="shared" si="4983"/>
        <v>1.1125605690305951E-3</v>
      </c>
      <c r="Q4177" s="19">
        <f t="shared" si="4980"/>
        <v>6.9426556569771912E-3</v>
      </c>
      <c r="R4177" s="19">
        <f t="shared" si="4984"/>
        <v>5.2065578267543331E-3</v>
      </c>
      <c r="S4177" s="64">
        <f t="shared" si="4985"/>
        <v>1.2149213483731524E-2</v>
      </c>
      <c r="T4177" s="64">
        <f t="shared" si="4986"/>
        <v>4.8596853934926098E-4</v>
      </c>
      <c r="U4177" s="21">
        <f t="shared" si="4981"/>
        <v>2.7814014225764877E-2</v>
      </c>
    </row>
    <row r="4178" spans="1:21" x14ac:dyDescent="0.2">
      <c r="A4178" s="14">
        <v>2020</v>
      </c>
      <c r="B4178" s="15" t="s">
        <v>72</v>
      </c>
      <c r="C4178" s="16" t="s">
        <v>22</v>
      </c>
      <c r="D4178" s="16" t="str">
        <f t="shared" si="4975"/>
        <v>2020_2020 Sample Plot # 05_Avi</v>
      </c>
      <c r="E4178" s="17">
        <v>1.3</v>
      </c>
      <c r="F4178" s="17">
        <f t="shared" si="4969"/>
        <v>0.55000000000000004</v>
      </c>
      <c r="G4178" s="18">
        <v>55</v>
      </c>
      <c r="H4178" s="19">
        <f t="shared" si="4970"/>
        <v>0.12094207511139402</v>
      </c>
      <c r="I4178" s="20">
        <f t="shared" si="4971"/>
        <v>12.094207511139402</v>
      </c>
      <c r="J4178" s="20">
        <v>38</v>
      </c>
      <c r="K4178" s="19">
        <f t="shared" si="4976"/>
        <v>-1.7632843299464889</v>
      </c>
      <c r="L4178" s="19">
        <f t="shared" si="4977"/>
        <v>1.7247083662435041E-2</v>
      </c>
      <c r="M4178" s="19">
        <f t="shared" si="4978"/>
        <v>6.898833464974017E-4</v>
      </c>
      <c r="N4178" s="19">
        <f t="shared" si="4979"/>
        <v>1.5919058220427544E-2</v>
      </c>
      <c r="O4178" s="19">
        <f t="shared" si="4982"/>
        <v>6.3676232881710183E-4</v>
      </c>
      <c r="P4178" s="19">
        <f t="shared" si="4983"/>
        <v>1.3266456753145035E-3</v>
      </c>
      <c r="Q4178" s="19">
        <f t="shared" si="4980"/>
        <v>8.2786001579688191E-3</v>
      </c>
      <c r="R4178" s="19">
        <f t="shared" si="4984"/>
        <v>6.2084327059667424E-3</v>
      </c>
      <c r="S4178" s="64">
        <f t="shared" si="4985"/>
        <v>1.4487032863935562E-2</v>
      </c>
      <c r="T4178" s="64">
        <f t="shared" si="4986"/>
        <v>5.794813145574225E-4</v>
      </c>
      <c r="U4178" s="21">
        <f t="shared" si="4981"/>
        <v>3.3166141882862585E-2</v>
      </c>
    </row>
    <row r="4179" spans="1:21" x14ac:dyDescent="0.2">
      <c r="A4179" s="14">
        <v>2020</v>
      </c>
      <c r="B4179" s="15" t="s">
        <v>72</v>
      </c>
      <c r="C4179" s="16" t="s">
        <v>22</v>
      </c>
      <c r="D4179" s="16" t="str">
        <f t="shared" si="4975"/>
        <v>2020_2020 Sample Plot # 05_Avi</v>
      </c>
      <c r="E4179" s="17">
        <v>1.2</v>
      </c>
      <c r="F4179" s="17">
        <f t="shared" si="4969"/>
        <v>0.63</v>
      </c>
      <c r="G4179" s="18">
        <v>63</v>
      </c>
      <c r="H4179" s="19">
        <f t="shared" si="4970"/>
        <v>0.11457670273711013</v>
      </c>
      <c r="I4179" s="20">
        <f t="shared" si="4971"/>
        <v>11.457670273711013</v>
      </c>
      <c r="J4179" s="20">
        <v>36</v>
      </c>
      <c r="K4179" s="19">
        <f t="shared" si="4976"/>
        <v>-1.8135338750644678</v>
      </c>
      <c r="L4179" s="19">
        <f t="shared" si="4977"/>
        <v>1.5362649596556536E-2</v>
      </c>
      <c r="M4179" s="19">
        <f t="shared" si="4978"/>
        <v>6.1450598386226141E-4</v>
      </c>
      <c r="N4179" s="19">
        <f t="shared" si="4979"/>
        <v>1.4179725577621684E-2</v>
      </c>
      <c r="O4179" s="19">
        <f t="shared" si="4982"/>
        <v>5.6718902310486726E-4</v>
      </c>
      <c r="P4179" s="19">
        <f t="shared" si="4983"/>
        <v>1.1816950069671287E-3</v>
      </c>
      <c r="Q4179" s="19">
        <f t="shared" si="4980"/>
        <v>7.3740718063471369E-3</v>
      </c>
      <c r="R4179" s="19">
        <f t="shared" si="4984"/>
        <v>5.5300929752724569E-3</v>
      </c>
      <c r="S4179" s="64">
        <f t="shared" si="4985"/>
        <v>1.2904164781619595E-2</v>
      </c>
      <c r="T4179" s="64">
        <f t="shared" si="4986"/>
        <v>5.1616659126478386E-4</v>
      </c>
      <c r="U4179" s="21">
        <f t="shared" si="4981"/>
        <v>2.954237517417822E-2</v>
      </c>
    </row>
    <row r="4180" spans="1:21" x14ac:dyDescent="0.2">
      <c r="A4180" s="14">
        <v>2020</v>
      </c>
      <c r="B4180" s="15" t="s">
        <v>72</v>
      </c>
      <c r="C4180" s="16" t="s">
        <v>22</v>
      </c>
      <c r="D4180" s="16" t="str">
        <f t="shared" si="4975"/>
        <v>2020_2020 Sample Plot # 05_Avi</v>
      </c>
      <c r="E4180" s="17">
        <v>1.3</v>
      </c>
      <c r="F4180" s="17">
        <f t="shared" ref="F4180:F4242" si="4987">G4180/100</f>
        <v>0.65</v>
      </c>
      <c r="G4180" s="18">
        <v>65</v>
      </c>
      <c r="H4180" s="19">
        <f t="shared" si="4970"/>
        <v>0.19096117122851688</v>
      </c>
      <c r="I4180" s="20">
        <f t="shared" ref="I4180:I4242" si="4988">J4180/3.142</f>
        <v>19.096117122851687</v>
      </c>
      <c r="J4180" s="20">
        <v>60</v>
      </c>
      <c r="K4180" s="19">
        <f t="shared" si="4976"/>
        <v>-1.3387775508854654</v>
      </c>
      <c r="L4180" s="19">
        <f t="shared" si="4977"/>
        <v>4.5837661076959052E-2</v>
      </c>
      <c r="M4180" s="19">
        <f t="shared" si="4978"/>
        <v>1.8335064430783621E-3</v>
      </c>
      <c r="N4180" s="19">
        <f t="shared" si="4979"/>
        <v>4.2308161174033208E-2</v>
      </c>
      <c r="O4180" s="19">
        <f t="shared" si="4982"/>
        <v>1.6923264469613285E-3</v>
      </c>
      <c r="P4180" s="19">
        <f t="shared" si="4983"/>
        <v>3.5258328900396908E-3</v>
      </c>
      <c r="Q4180" s="19">
        <f t="shared" si="4980"/>
        <v>2.2002077316940344E-2</v>
      </c>
      <c r="R4180" s="19">
        <f t="shared" si="4984"/>
        <v>1.6500182857872952E-2</v>
      </c>
      <c r="S4180" s="64">
        <f t="shared" si="4985"/>
        <v>3.8502260174813299E-2</v>
      </c>
      <c r="T4180" s="64">
        <f t="shared" si="4986"/>
        <v>1.5400904069925319E-3</v>
      </c>
      <c r="U4180" s="21">
        <f t="shared" si="4981"/>
        <v>8.8145822250992267E-2</v>
      </c>
    </row>
    <row r="4181" spans="1:21" x14ac:dyDescent="0.2">
      <c r="A4181" s="14">
        <v>2020</v>
      </c>
      <c r="B4181" s="15" t="s">
        <v>72</v>
      </c>
      <c r="C4181" s="16" t="s">
        <v>22</v>
      </c>
      <c r="D4181" s="16" t="str">
        <f t="shared" si="4975"/>
        <v>2020_2020 Sample Plot # 05_Avi</v>
      </c>
      <c r="E4181" s="17">
        <v>1.3</v>
      </c>
      <c r="F4181" s="17">
        <f t="shared" si="4987"/>
        <v>0.8</v>
      </c>
      <c r="G4181" s="18">
        <v>80</v>
      </c>
      <c r="H4181" s="19">
        <f t="shared" si="4970"/>
        <v>0.15913430935709738</v>
      </c>
      <c r="I4181" s="20">
        <f t="shared" si="4988"/>
        <v>15.913430935709739</v>
      </c>
      <c r="J4181" s="20">
        <v>50</v>
      </c>
      <c r="K4181" s="19">
        <f t="shared" si="4976"/>
        <v>-1.5082254174273824</v>
      </c>
      <c r="L4181" s="19">
        <f t="shared" si="4977"/>
        <v>3.102948606922426E-2</v>
      </c>
      <c r="M4181" s="19">
        <f t="shared" si="4978"/>
        <v>1.2411794427689704E-3</v>
      </c>
      <c r="N4181" s="19">
        <f t="shared" si="4979"/>
        <v>2.8640215641893993E-2</v>
      </c>
      <c r="O4181" s="19">
        <f t="shared" si="4982"/>
        <v>1.1456086256757599E-3</v>
      </c>
      <c r="P4181" s="19">
        <f t="shared" si="4983"/>
        <v>2.3867880684447303E-3</v>
      </c>
      <c r="Q4181" s="19">
        <f t="shared" si="4980"/>
        <v>1.4894153313227644E-2</v>
      </c>
      <c r="R4181" s="19">
        <f t="shared" si="4984"/>
        <v>1.1169684100338658E-2</v>
      </c>
      <c r="S4181" s="64">
        <f t="shared" si="4985"/>
        <v>2.6063837413566302E-2</v>
      </c>
      <c r="T4181" s="64">
        <f t="shared" si="4986"/>
        <v>1.0425534965426521E-3</v>
      </c>
      <c r="U4181" s="21">
        <f t="shared" si="4981"/>
        <v>5.9669701711118253E-2</v>
      </c>
    </row>
    <row r="4182" spans="1:21" x14ac:dyDescent="0.2">
      <c r="A4182" s="14">
        <v>2020</v>
      </c>
      <c r="B4182" s="15" t="s">
        <v>72</v>
      </c>
      <c r="C4182" s="16" t="s">
        <v>22</v>
      </c>
      <c r="D4182" s="16" t="str">
        <f t="shared" si="4975"/>
        <v>2020_2020 Sample Plot # 05_Avi</v>
      </c>
      <c r="E4182" s="17">
        <v>1.4</v>
      </c>
      <c r="F4182" s="17">
        <f t="shared" si="4987"/>
        <v>0.7</v>
      </c>
      <c r="G4182" s="18">
        <v>70</v>
      </c>
      <c r="H4182" s="19">
        <f t="shared" si="4970"/>
        <v>0.17504774029280715</v>
      </c>
      <c r="I4182" s="20">
        <f t="shared" si="4988"/>
        <v>17.504774029280714</v>
      </c>
      <c r="J4182" s="20">
        <v>55</v>
      </c>
      <c r="K4182" s="19">
        <f t="shared" si="4976"/>
        <v>-1.4196450711887809</v>
      </c>
      <c r="L4182" s="19">
        <f t="shared" si="4977"/>
        <v>3.8050023454509863E-2</v>
      </c>
      <c r="M4182" s="19">
        <f t="shared" si="4978"/>
        <v>1.5220009381803944E-3</v>
      </c>
      <c r="N4182" s="19">
        <f t="shared" si="4979"/>
        <v>3.5120171648512603E-2</v>
      </c>
      <c r="O4182" s="19">
        <f t="shared" si="4982"/>
        <v>1.4048068659405042E-3</v>
      </c>
      <c r="P4182" s="19">
        <f t="shared" si="4983"/>
        <v>2.9268078041208984E-3</v>
      </c>
      <c r="Q4182" s="19">
        <f t="shared" si="4980"/>
        <v>1.8264011258164733E-2</v>
      </c>
      <c r="R4182" s="19">
        <f t="shared" si="4984"/>
        <v>1.3696866942919916E-2</v>
      </c>
      <c r="S4182" s="64">
        <f t="shared" si="4985"/>
        <v>3.1960878201084647E-2</v>
      </c>
      <c r="T4182" s="64">
        <f t="shared" si="4986"/>
        <v>1.2784351280433859E-3</v>
      </c>
      <c r="U4182" s="21">
        <f t="shared" si="4981"/>
        <v>7.3170195103022473E-2</v>
      </c>
    </row>
    <row r="4183" spans="1:21" x14ac:dyDescent="0.2">
      <c r="A4183" s="14">
        <v>2020</v>
      </c>
      <c r="B4183" s="15" t="s">
        <v>72</v>
      </c>
      <c r="C4183" s="16" t="s">
        <v>22</v>
      </c>
      <c r="D4183" s="16" t="str">
        <f t="shared" si="4975"/>
        <v>2020_2020 Sample Plot # 05_Avi</v>
      </c>
      <c r="E4183" s="17">
        <v>2.1</v>
      </c>
      <c r="F4183" s="17">
        <f t="shared" si="4987"/>
        <v>0.77</v>
      </c>
      <c r="G4183" s="18">
        <v>77</v>
      </c>
      <c r="H4183" s="19">
        <f t="shared" si="4970"/>
        <v>0.28007638446849142</v>
      </c>
      <c r="I4183" s="20">
        <f t="shared" si="4988"/>
        <v>28.007638446849143</v>
      </c>
      <c r="J4183" s="20">
        <v>88</v>
      </c>
      <c r="K4183" s="19">
        <f t="shared" si="4976"/>
        <v>-0.98282830830510171</v>
      </c>
      <c r="L4183" s="19">
        <f t="shared" si="4977"/>
        <v>0.10403313636696319</v>
      </c>
      <c r="M4183" s="19">
        <f t="shared" si="4978"/>
        <v>4.161325454678527E-3</v>
      </c>
      <c r="N4183" s="19">
        <f t="shared" si="4979"/>
        <v>9.6022584866707034E-2</v>
      </c>
      <c r="O4183" s="19">
        <f t="shared" si="4982"/>
        <v>3.8409033946682812E-3</v>
      </c>
      <c r="P4183" s="19">
        <f t="shared" si="4983"/>
        <v>8.0022288493468083E-3</v>
      </c>
      <c r="Q4183" s="19">
        <f t="shared" si="4980"/>
        <v>4.9935905456142328E-2</v>
      </c>
      <c r="R4183" s="19">
        <f t="shared" si="4984"/>
        <v>3.7448808098015741E-2</v>
      </c>
      <c r="S4183" s="64">
        <f t="shared" si="4985"/>
        <v>8.7384713554158069E-2</v>
      </c>
      <c r="T4183" s="64">
        <f t="shared" si="4986"/>
        <v>3.4953885421663226E-3</v>
      </c>
      <c r="U4183" s="21">
        <f t="shared" si="4981"/>
        <v>0.20005572123367021</v>
      </c>
    </row>
    <row r="4184" spans="1:21" x14ac:dyDescent="0.2">
      <c r="A4184" s="14">
        <v>2020</v>
      </c>
      <c r="B4184" s="15" t="s">
        <v>72</v>
      </c>
      <c r="C4184" s="16" t="s">
        <v>22</v>
      </c>
      <c r="D4184" s="16" t="str">
        <f t="shared" si="4975"/>
        <v>2020_2020 Sample Plot # 05_Avi</v>
      </c>
      <c r="E4184" s="17">
        <v>1.3</v>
      </c>
      <c r="F4184" s="17">
        <f t="shared" si="4987"/>
        <v>0.6</v>
      </c>
      <c r="G4184" s="18">
        <v>60</v>
      </c>
      <c r="H4184" s="19">
        <f t="shared" si="4970"/>
        <v>0.23870146403564607</v>
      </c>
      <c r="I4184" s="20">
        <f t="shared" si="4988"/>
        <v>23.870146403564608</v>
      </c>
      <c r="J4184" s="20">
        <v>75</v>
      </c>
      <c r="K4184" s="19">
        <f t="shared" si="4976"/>
        <v>-1.1313901230482246</v>
      </c>
      <c r="L4184" s="19">
        <f t="shared" si="4977"/>
        <v>7.3894119222964072E-2</v>
      </c>
      <c r="M4184" s="19">
        <f t="shared" si="4978"/>
        <v>2.955764768918563E-3</v>
      </c>
      <c r="N4184" s="19">
        <f t="shared" si="4979"/>
        <v>6.8204272042795847E-2</v>
      </c>
      <c r="O4184" s="19">
        <f t="shared" si="4982"/>
        <v>2.7281708817118336E-3</v>
      </c>
      <c r="P4184" s="19">
        <f t="shared" si="4983"/>
        <v>5.6839356506303961E-3</v>
      </c>
      <c r="Q4184" s="19">
        <f t="shared" si="4980"/>
        <v>3.5469177227022752E-2</v>
      </c>
      <c r="R4184" s="19">
        <f t="shared" si="4984"/>
        <v>2.6599666096690382E-2</v>
      </c>
      <c r="S4184" s="64">
        <f t="shared" si="4985"/>
        <v>6.2068843323713138E-2</v>
      </c>
      <c r="T4184" s="64">
        <f t="shared" si="4986"/>
        <v>2.4827537329485255E-3</v>
      </c>
      <c r="U4184" s="21">
        <f t="shared" si="4981"/>
        <v>0.1420983912657599</v>
      </c>
    </row>
    <row r="4185" spans="1:21" x14ac:dyDescent="0.2">
      <c r="A4185" s="14">
        <v>2020</v>
      </c>
      <c r="B4185" s="15" t="s">
        <v>72</v>
      </c>
      <c r="C4185" s="16" t="s">
        <v>22</v>
      </c>
      <c r="D4185" s="16" t="str">
        <f t="shared" si="4975"/>
        <v>2020_2020 Sample Plot # 05_Avi</v>
      </c>
      <c r="E4185" s="17">
        <v>1.2</v>
      </c>
      <c r="F4185" s="17">
        <f t="shared" si="4987"/>
        <v>0.73</v>
      </c>
      <c r="G4185" s="18">
        <v>73</v>
      </c>
      <c r="H4185" s="19">
        <f t="shared" si="4970"/>
        <v>0.12730744748567793</v>
      </c>
      <c r="I4185" s="20">
        <f t="shared" si="4988"/>
        <v>12.730744748567792</v>
      </c>
      <c r="J4185" s="20">
        <v>40</v>
      </c>
      <c r="K4185" s="19">
        <f t="shared" si="4976"/>
        <v>-1.7156128452646231</v>
      </c>
      <c r="L4185" s="19">
        <f t="shared" si="4977"/>
        <v>1.9248068463225021E-2</v>
      </c>
      <c r="M4185" s="19">
        <f t="shared" si="4978"/>
        <v>7.6992273852900079E-4</v>
      </c>
      <c r="N4185" s="19">
        <f t="shared" si="4979"/>
        <v>1.7765967191556695E-2</v>
      </c>
      <c r="O4185" s="19">
        <f t="shared" si="4982"/>
        <v>7.1063868766226782E-4</v>
      </c>
      <c r="P4185" s="19">
        <f t="shared" si="4983"/>
        <v>1.4805614261912685E-3</v>
      </c>
      <c r="Q4185" s="19">
        <f t="shared" si="4980"/>
        <v>9.2390728623480099E-3</v>
      </c>
      <c r="R4185" s="19">
        <f t="shared" si="4984"/>
        <v>6.9287272047071115E-3</v>
      </c>
      <c r="S4185" s="64">
        <f t="shared" si="4985"/>
        <v>1.6167800067055121E-2</v>
      </c>
      <c r="T4185" s="64">
        <f t="shared" si="4986"/>
        <v>6.4671200268220485E-4</v>
      </c>
      <c r="U4185" s="21">
        <f t="shared" si="4981"/>
        <v>3.7014035654781716E-2</v>
      </c>
    </row>
    <row r="4186" spans="1:21" ht="16" thickBot="1" x14ac:dyDescent="0.25">
      <c r="A4186" s="23">
        <v>2020</v>
      </c>
      <c r="B4186" s="24" t="s">
        <v>72</v>
      </c>
      <c r="C4186" s="25" t="s">
        <v>22</v>
      </c>
      <c r="D4186" s="25" t="str">
        <f t="shared" si="4975"/>
        <v>2020_2020 Sample Plot # 05_Avi</v>
      </c>
      <c r="E4186" s="26">
        <v>1.3</v>
      </c>
      <c r="F4186" s="26">
        <f t="shared" si="4987"/>
        <v>0.5</v>
      </c>
      <c r="G4186" s="27">
        <v>50</v>
      </c>
      <c r="H4186" s="28">
        <f t="shared" si="4970"/>
        <v>0.10184595798854235</v>
      </c>
      <c r="I4186" s="29">
        <f t="shared" si="4988"/>
        <v>10.184595798854234</v>
      </c>
      <c r="J4186" s="29">
        <v>32</v>
      </c>
      <c r="K4186" s="28">
        <f t="shared" si="4976"/>
        <v>-1.9230002731018641</v>
      </c>
      <c r="L4186" s="28">
        <f t="shared" si="4977"/>
        <v>1.1939873536366932E-2</v>
      </c>
      <c r="M4186" s="28">
        <f t="shared" si="4978"/>
        <v>4.7759494145467731E-4</v>
      </c>
      <c r="N4186" s="28">
        <f t="shared" si="4979"/>
        <v>1.1020503274066678E-2</v>
      </c>
      <c r="O4186" s="28">
        <f t="shared" si="4982"/>
        <v>4.4082013096266717E-4</v>
      </c>
      <c r="P4186" s="28">
        <f t="shared" si="4983"/>
        <v>9.1841507241734448E-4</v>
      </c>
      <c r="Q4186" s="28">
        <f t="shared" si="4980"/>
        <v>5.7311392974561271E-3</v>
      </c>
      <c r="R4186" s="28">
        <f t="shared" si="4984"/>
        <v>4.2979962768860047E-3</v>
      </c>
      <c r="S4186" s="66">
        <f t="shared" si="4985"/>
        <v>1.0029135574342131E-2</v>
      </c>
      <c r="T4186" s="66">
        <f t="shared" si="4986"/>
        <v>4.0116542297368525E-4</v>
      </c>
      <c r="U4186" s="30">
        <f t="shared" si="4981"/>
        <v>2.296037681043361E-2</v>
      </c>
    </row>
    <row r="4187" spans="1:21" x14ac:dyDescent="0.2">
      <c r="A4187" s="31">
        <v>2020</v>
      </c>
      <c r="B4187" s="32" t="s">
        <v>73</v>
      </c>
      <c r="C4187" s="33" t="s">
        <v>22</v>
      </c>
      <c r="D4187" s="33" t="str">
        <f t="shared" si="4975"/>
        <v>2020_2020 Sample Plot # 06_Avi</v>
      </c>
      <c r="E4187" s="34">
        <v>4.9000000000000004</v>
      </c>
      <c r="F4187" s="34">
        <f t="shared" si="4987"/>
        <v>0.73</v>
      </c>
      <c r="G4187" s="35">
        <v>73</v>
      </c>
      <c r="H4187" s="36">
        <f t="shared" ref="H4187:H4250" si="4989">I4187/100</f>
        <v>2.23</v>
      </c>
      <c r="I4187" s="22">
        <f t="shared" si="4988"/>
        <v>223</v>
      </c>
      <c r="J4187" s="22">
        <v>700.66599999999994</v>
      </c>
      <c r="K4187" s="36">
        <f t="shared" si="4976"/>
        <v>0.94537240692306379</v>
      </c>
      <c r="L4187" s="36">
        <f t="shared" si="4977"/>
        <v>8.8180469522114961</v>
      </c>
      <c r="M4187" s="36">
        <f t="shared" si="4978"/>
        <v>0.35272187808845984</v>
      </c>
      <c r="N4187" s="36">
        <f t="shared" si="4979"/>
        <v>8.1390573368912111</v>
      </c>
      <c r="O4187" s="36">
        <f t="shared" si="4982"/>
        <v>0.32556229347564847</v>
      </c>
      <c r="P4187" s="36">
        <f t="shared" si="4983"/>
        <v>0.67828417156410836</v>
      </c>
      <c r="Q4187" s="36">
        <f t="shared" si="4980"/>
        <v>4.2326625370615183</v>
      </c>
      <c r="R4187" s="36">
        <f t="shared" si="4984"/>
        <v>3.1742323613875723</v>
      </c>
      <c r="S4187" s="67">
        <f t="shared" si="4985"/>
        <v>7.4068948984490905</v>
      </c>
      <c r="T4187" s="67">
        <f t="shared" si="4986"/>
        <v>0.2962757959379636</v>
      </c>
      <c r="U4187" s="37">
        <f t="shared" si="4981"/>
        <v>16.957104289102709</v>
      </c>
    </row>
    <row r="4188" spans="1:21" hidden="1" x14ac:dyDescent="0.2">
      <c r="A4188" s="14"/>
      <c r="B4188" s="15"/>
      <c r="C4188" s="16"/>
      <c r="D4188" s="16"/>
      <c r="E4188" s="17"/>
      <c r="F4188" s="17"/>
      <c r="G4188" s="18"/>
      <c r="H4188" s="19"/>
      <c r="I4188" s="20"/>
      <c r="J4188" s="20"/>
      <c r="K4188" s="19"/>
      <c r="L4188" s="19"/>
      <c r="M4188" s="19"/>
      <c r="N4188" s="19"/>
      <c r="O4188" s="19"/>
      <c r="P4188" s="19"/>
      <c r="Q4188" s="19"/>
      <c r="R4188" s="19"/>
      <c r="S4188" s="19"/>
      <c r="T4188" s="19"/>
      <c r="U4188" s="21"/>
    </row>
    <row r="4189" spans="1:21" x14ac:dyDescent="0.2">
      <c r="A4189" s="14">
        <v>2020</v>
      </c>
      <c r="B4189" s="15" t="s">
        <v>73</v>
      </c>
      <c r="C4189" s="16" t="s">
        <v>22</v>
      </c>
      <c r="D4189" s="16" t="str">
        <f>A4189&amp;"_"&amp;B4189&amp;"_"&amp;C4189</f>
        <v>2020_2020 Sample Plot # 06_Avi</v>
      </c>
      <c r="E4189" s="17">
        <v>2.4</v>
      </c>
      <c r="F4189" s="17">
        <f t="shared" si="4987"/>
        <v>0.53</v>
      </c>
      <c r="G4189" s="18">
        <v>53</v>
      </c>
      <c r="H4189" s="19">
        <f t="shared" si="4989"/>
        <v>0.94</v>
      </c>
      <c r="I4189" s="20">
        <f t="shared" si="4988"/>
        <v>94</v>
      </c>
      <c r="J4189" s="20">
        <v>295.34800000000001</v>
      </c>
      <c r="K4189" s="19">
        <f t="shared" ref="K4189:K4190" si="4990">2.14*(LOG(H4189,10))+0.2</f>
        <v>0.14249360670335509</v>
      </c>
      <c r="L4189" s="19">
        <f t="shared" ref="L4189:L4190" si="4991">10^K4189</f>
        <v>1.3883328719783115</v>
      </c>
      <c r="M4189" s="19">
        <f t="shared" ref="M4189:M4250" si="4992">L4189*40/1000</f>
        <v>5.5533314879132462E-2</v>
      </c>
      <c r="N4189" s="19">
        <f t="shared" ref="N4189:N4190" si="4993">0.923*L4189</f>
        <v>1.2814312408359816</v>
      </c>
      <c r="O4189" s="19">
        <f t="shared" ref="O4189:O4250" si="4994">N4189*40/1000</f>
        <v>5.1257249633439264E-2</v>
      </c>
      <c r="P4189" s="19">
        <f t="shared" ref="P4189:P4250" si="4995">M4189+O4189</f>
        <v>0.10679056451257173</v>
      </c>
      <c r="Q4189" s="19">
        <f t="shared" ref="Q4189:Q4250" si="4996">L4189*0.48</f>
        <v>0.66639977854958943</v>
      </c>
      <c r="R4189" s="19">
        <f t="shared" ref="R4189:R4250" si="4997">N4189*0.39</f>
        <v>0.49975818392603283</v>
      </c>
      <c r="S4189" s="64">
        <f t="shared" ref="S4189:S4250" si="4998">R4189+Q4189</f>
        <v>1.1661579624756222</v>
      </c>
      <c r="T4189" s="64">
        <f t="shared" ref="T4189:T4250" si="4999">S4189*40/1000</f>
        <v>4.6646318499024883E-2</v>
      </c>
      <c r="U4189" s="21">
        <f t="shared" ref="U4189:U4250" si="5000">(L4189+N4189)</f>
        <v>2.6697641128142928</v>
      </c>
    </row>
    <row r="4190" spans="1:21" x14ac:dyDescent="0.2">
      <c r="A4190" s="14">
        <v>2020</v>
      </c>
      <c r="B4190" s="15" t="s">
        <v>73</v>
      </c>
      <c r="C4190" s="16" t="s">
        <v>22</v>
      </c>
      <c r="D4190" s="16" t="str">
        <f>A4190&amp;"_"&amp;B4190&amp;"_"&amp;C4190</f>
        <v>2020_2020 Sample Plot # 06_Avi</v>
      </c>
      <c r="E4190" s="17">
        <v>3.8</v>
      </c>
      <c r="F4190" s="17">
        <f t="shared" si="4987"/>
        <v>0.53</v>
      </c>
      <c r="G4190" s="18">
        <v>53</v>
      </c>
      <c r="H4190" s="19">
        <f t="shared" si="4989"/>
        <v>1.0900000000000001</v>
      </c>
      <c r="I4190" s="20">
        <f t="shared" si="4988"/>
        <v>109</v>
      </c>
      <c r="J4190" s="20">
        <v>342.47800000000001</v>
      </c>
      <c r="K4190" s="19">
        <f t="shared" si="4990"/>
        <v>0.28009270559293464</v>
      </c>
      <c r="L4190" s="19">
        <f t="shared" si="4991"/>
        <v>1.9058675058183039</v>
      </c>
      <c r="M4190" s="19">
        <f t="shared" si="4992"/>
        <v>7.6234700232732155E-2</v>
      </c>
      <c r="N4190" s="19">
        <f t="shared" si="4993"/>
        <v>1.7591157078702946</v>
      </c>
      <c r="O4190" s="19">
        <f t="shared" si="4994"/>
        <v>7.0364628314811786E-2</v>
      </c>
      <c r="P4190" s="19">
        <f t="shared" si="4995"/>
        <v>0.14659932854754393</v>
      </c>
      <c r="Q4190" s="19">
        <f t="shared" si="4996"/>
        <v>0.91481640279278587</v>
      </c>
      <c r="R4190" s="19">
        <f t="shared" si="4997"/>
        <v>0.68605512606941488</v>
      </c>
      <c r="S4190" s="64">
        <f t="shared" si="4998"/>
        <v>1.6008715288622009</v>
      </c>
      <c r="T4190" s="64">
        <f t="shared" si="4999"/>
        <v>6.4034861154488032E-2</v>
      </c>
      <c r="U4190" s="21">
        <f t="shared" si="5000"/>
        <v>3.6649832136885987</v>
      </c>
    </row>
    <row r="4191" spans="1:21" hidden="1" x14ac:dyDescent="0.2">
      <c r="A4191" s="14"/>
      <c r="B4191" s="15"/>
      <c r="C4191" s="16"/>
      <c r="D4191" s="16"/>
      <c r="E4191" s="17"/>
      <c r="F4191" s="17"/>
      <c r="G4191" s="18"/>
      <c r="H4191" s="19"/>
      <c r="I4191" s="20"/>
      <c r="J4191" s="20"/>
      <c r="K4191" s="19"/>
      <c r="L4191" s="19"/>
      <c r="M4191" s="19"/>
      <c r="N4191" s="19"/>
      <c r="O4191" s="19"/>
      <c r="P4191" s="19"/>
      <c r="Q4191" s="19"/>
      <c r="R4191" s="19"/>
      <c r="S4191" s="19"/>
      <c r="T4191" s="19"/>
      <c r="U4191" s="21"/>
    </row>
    <row r="4192" spans="1:21" hidden="1" x14ac:dyDescent="0.2">
      <c r="A4192" s="14"/>
      <c r="B4192" s="15"/>
      <c r="C4192" s="16"/>
      <c r="D4192" s="16"/>
      <c r="E4192" s="17"/>
      <c r="F4192" s="17"/>
      <c r="G4192" s="18"/>
      <c r="H4192" s="19"/>
      <c r="I4192" s="20"/>
      <c r="J4192" s="20"/>
      <c r="K4192" s="19"/>
      <c r="L4192" s="19"/>
      <c r="M4192" s="19"/>
      <c r="N4192" s="19"/>
      <c r="O4192" s="19"/>
      <c r="P4192" s="19"/>
      <c r="Q4192" s="19"/>
      <c r="R4192" s="19"/>
      <c r="S4192" s="19"/>
      <c r="T4192" s="19"/>
      <c r="U4192" s="21"/>
    </row>
    <row r="4193" spans="1:21" hidden="1" x14ac:dyDescent="0.2">
      <c r="A4193" s="14"/>
      <c r="B4193" s="15"/>
      <c r="C4193" s="16"/>
      <c r="D4193" s="16"/>
      <c r="E4193" s="17"/>
      <c r="F4193" s="17"/>
      <c r="G4193" s="18"/>
      <c r="H4193" s="19"/>
      <c r="I4193" s="20"/>
      <c r="J4193" s="20"/>
      <c r="K4193" s="19"/>
      <c r="L4193" s="19"/>
      <c r="M4193" s="19"/>
      <c r="N4193" s="19"/>
      <c r="O4193" s="19"/>
      <c r="P4193" s="19"/>
      <c r="Q4193" s="19"/>
      <c r="R4193" s="19"/>
      <c r="S4193" s="19"/>
      <c r="T4193" s="19"/>
      <c r="U4193" s="21"/>
    </row>
    <row r="4194" spans="1:21" x14ac:dyDescent="0.2">
      <c r="A4194" s="14">
        <v>2020</v>
      </c>
      <c r="B4194" s="15" t="s">
        <v>73</v>
      </c>
      <c r="C4194" s="16" t="s">
        <v>22</v>
      </c>
      <c r="D4194" s="16" t="str">
        <f>A4194&amp;"_"&amp;B4194&amp;"_"&amp;C4194</f>
        <v>2020_2020 Sample Plot # 06_Avi</v>
      </c>
      <c r="E4194" s="17">
        <v>2.1</v>
      </c>
      <c r="F4194" s="17">
        <f t="shared" si="4987"/>
        <v>0.71</v>
      </c>
      <c r="G4194" s="18">
        <v>71</v>
      </c>
      <c r="H4194" s="19">
        <f t="shared" si="4989"/>
        <v>1.1200000000000001</v>
      </c>
      <c r="I4194" s="20">
        <f t="shared" si="4988"/>
        <v>112</v>
      </c>
      <c r="J4194" s="20">
        <v>351.904</v>
      </c>
      <c r="K4194" s="19">
        <f>2.14*(LOG(H4194,10))+0.2</f>
        <v>0.30532656851418871</v>
      </c>
      <c r="L4194" s="19">
        <f t="shared" ref="L4194" si="5001">10^K4194</f>
        <v>2.0198846486538922</v>
      </c>
      <c r="M4194" s="19">
        <f t="shared" si="4992"/>
        <v>8.0795385946155693E-2</v>
      </c>
      <c r="N4194" s="19">
        <f t="shared" ref="N4194" si="5002">0.923*L4194</f>
        <v>1.8643535307075425</v>
      </c>
      <c r="O4194" s="19">
        <f t="shared" si="4994"/>
        <v>7.4574141228301694E-2</v>
      </c>
      <c r="P4194" s="19">
        <f t="shared" si="4995"/>
        <v>0.1553695271744574</v>
      </c>
      <c r="Q4194" s="19">
        <f t="shared" si="4996"/>
        <v>0.96954463135386826</v>
      </c>
      <c r="R4194" s="19">
        <f t="shared" si="4997"/>
        <v>0.72709787697594164</v>
      </c>
      <c r="S4194" s="64">
        <f t="shared" si="4998"/>
        <v>1.69664250832981</v>
      </c>
      <c r="T4194" s="64">
        <f t="shared" si="4999"/>
        <v>6.7865700333192391E-2</v>
      </c>
      <c r="U4194" s="21">
        <f t="shared" si="5000"/>
        <v>3.8842381793614349</v>
      </c>
    </row>
    <row r="4195" spans="1:21" hidden="1" x14ac:dyDescent="0.2">
      <c r="A4195" s="14"/>
      <c r="B4195" s="15"/>
      <c r="C4195" s="16"/>
      <c r="D4195" s="16"/>
      <c r="E4195" s="17"/>
      <c r="F4195" s="17"/>
      <c r="G4195" s="18"/>
      <c r="H4195" s="19"/>
      <c r="I4195" s="20"/>
      <c r="J4195" s="20"/>
      <c r="K4195" s="19"/>
      <c r="L4195" s="19"/>
      <c r="M4195" s="19"/>
      <c r="N4195" s="19"/>
      <c r="O4195" s="19"/>
      <c r="P4195" s="19"/>
      <c r="Q4195" s="19"/>
      <c r="R4195" s="19"/>
      <c r="S4195" s="19"/>
      <c r="T4195" s="19"/>
      <c r="U4195" s="21"/>
    </row>
    <row r="4196" spans="1:21" hidden="1" x14ac:dyDescent="0.2">
      <c r="A4196" s="14"/>
      <c r="B4196" s="15"/>
      <c r="C4196" s="16"/>
      <c r="D4196" s="16"/>
      <c r="E4196" s="17"/>
      <c r="F4196" s="17"/>
      <c r="G4196" s="18"/>
      <c r="H4196" s="19"/>
      <c r="I4196" s="20"/>
      <c r="J4196" s="20"/>
      <c r="K4196" s="19"/>
      <c r="L4196" s="19"/>
      <c r="M4196" s="19"/>
      <c r="N4196" s="19"/>
      <c r="O4196" s="19"/>
      <c r="P4196" s="19"/>
      <c r="Q4196" s="19"/>
      <c r="R4196" s="19"/>
      <c r="S4196" s="19"/>
      <c r="T4196" s="19"/>
      <c r="U4196" s="21"/>
    </row>
    <row r="4197" spans="1:21" hidden="1" x14ac:dyDescent="0.2">
      <c r="A4197" s="14"/>
      <c r="B4197" s="15"/>
      <c r="C4197" s="16"/>
      <c r="D4197" s="16"/>
      <c r="E4197" s="17"/>
      <c r="F4197" s="17"/>
      <c r="G4197" s="18"/>
      <c r="H4197" s="19"/>
      <c r="I4197" s="20"/>
      <c r="J4197" s="20"/>
      <c r="K4197" s="19"/>
      <c r="L4197" s="19"/>
      <c r="M4197" s="19"/>
      <c r="N4197" s="19"/>
      <c r="O4197" s="19"/>
      <c r="P4197" s="19"/>
      <c r="Q4197" s="19"/>
      <c r="R4197" s="19"/>
      <c r="S4197" s="19"/>
      <c r="T4197" s="19"/>
      <c r="U4197" s="21"/>
    </row>
    <row r="4198" spans="1:21" hidden="1" x14ac:dyDescent="0.2">
      <c r="A4198" s="14"/>
      <c r="B4198" s="15"/>
      <c r="C4198" s="16"/>
      <c r="D4198" s="16"/>
      <c r="E4198" s="17"/>
      <c r="F4198" s="17"/>
      <c r="G4198" s="18"/>
      <c r="H4198" s="19"/>
      <c r="I4198" s="20"/>
      <c r="J4198" s="20"/>
      <c r="K4198" s="19"/>
      <c r="L4198" s="19"/>
      <c r="M4198" s="19"/>
      <c r="N4198" s="19"/>
      <c r="O4198" s="19"/>
      <c r="P4198" s="19"/>
      <c r="Q4198" s="19"/>
      <c r="R4198" s="19"/>
      <c r="S4198" s="19"/>
      <c r="T4198" s="19"/>
      <c r="U4198" s="21"/>
    </row>
    <row r="4199" spans="1:21" hidden="1" x14ac:dyDescent="0.2">
      <c r="A4199" s="14"/>
      <c r="B4199" s="15"/>
      <c r="C4199" s="16"/>
      <c r="D4199" s="16"/>
      <c r="E4199" s="17"/>
      <c r="F4199" s="17"/>
      <c r="G4199" s="18"/>
      <c r="H4199" s="19"/>
      <c r="I4199" s="20"/>
      <c r="J4199" s="20"/>
      <c r="K4199" s="19"/>
      <c r="L4199" s="19"/>
      <c r="M4199" s="19"/>
      <c r="N4199" s="19"/>
      <c r="O4199" s="19"/>
      <c r="P4199" s="19"/>
      <c r="Q4199" s="19"/>
      <c r="R4199" s="19"/>
      <c r="S4199" s="19"/>
      <c r="T4199" s="19"/>
      <c r="U4199" s="21"/>
    </row>
    <row r="4200" spans="1:21" hidden="1" x14ac:dyDescent="0.2">
      <c r="A4200" s="14"/>
      <c r="B4200" s="15"/>
      <c r="C4200" s="16"/>
      <c r="D4200" s="16"/>
      <c r="E4200" s="17"/>
      <c r="F4200" s="17"/>
      <c r="G4200" s="18"/>
      <c r="H4200" s="19"/>
      <c r="I4200" s="20"/>
      <c r="J4200" s="20"/>
      <c r="K4200" s="19"/>
      <c r="L4200" s="19"/>
      <c r="M4200" s="19"/>
      <c r="N4200" s="19"/>
      <c r="O4200" s="19"/>
      <c r="P4200" s="19"/>
      <c r="Q4200" s="19"/>
      <c r="R4200" s="19"/>
      <c r="S4200" s="19"/>
      <c r="T4200" s="19"/>
      <c r="U4200" s="21"/>
    </row>
    <row r="4201" spans="1:21" x14ac:dyDescent="0.2">
      <c r="A4201" s="14">
        <v>2020</v>
      </c>
      <c r="B4201" s="15" t="s">
        <v>73</v>
      </c>
      <c r="C4201" s="16" t="s">
        <v>22</v>
      </c>
      <c r="D4201" s="16" t="str">
        <f>A4201&amp;"_"&amp;B4201&amp;"_"&amp;C4201</f>
        <v>2020_2020 Sample Plot # 06_Avi</v>
      </c>
      <c r="E4201" s="17">
        <v>2.2000000000000002</v>
      </c>
      <c r="F4201" s="17">
        <f t="shared" si="4987"/>
        <v>0.5</v>
      </c>
      <c r="G4201" s="18">
        <v>50</v>
      </c>
      <c r="H4201" s="19">
        <f t="shared" si="4989"/>
        <v>0.98</v>
      </c>
      <c r="I4201" s="20">
        <f t="shared" si="4988"/>
        <v>98</v>
      </c>
      <c r="J4201" s="20">
        <v>307.916</v>
      </c>
      <c r="K4201" s="19">
        <f>2.14*(LOG(H4201,10))+0.2</f>
        <v>0.18122380198193899</v>
      </c>
      <c r="L4201" s="19">
        <f t="shared" ref="L4201" si="5003">10^K4201</f>
        <v>1.517832340035735</v>
      </c>
      <c r="M4201" s="19">
        <f t="shared" si="4992"/>
        <v>6.0713293601429401E-2</v>
      </c>
      <c r="N4201" s="19">
        <f t="shared" ref="N4201" si="5004">0.923*L4201</f>
        <v>1.4009592498529835</v>
      </c>
      <c r="O4201" s="19">
        <f t="shared" si="4994"/>
        <v>5.6038369994119333E-2</v>
      </c>
      <c r="P4201" s="19">
        <f t="shared" si="4995"/>
        <v>0.11675166359554873</v>
      </c>
      <c r="Q4201" s="19">
        <f t="shared" si="4996"/>
        <v>0.72855952321715278</v>
      </c>
      <c r="R4201" s="19">
        <f t="shared" si="4997"/>
        <v>0.54637410744266357</v>
      </c>
      <c r="S4201" s="64">
        <f t="shared" si="4998"/>
        <v>1.2749336306598162</v>
      </c>
      <c r="T4201" s="64">
        <f t="shared" si="4999"/>
        <v>5.0997345226392654E-2</v>
      </c>
      <c r="U4201" s="21">
        <f t="shared" si="5000"/>
        <v>2.9187915898887185</v>
      </c>
    </row>
    <row r="4202" spans="1:21" hidden="1" x14ac:dyDescent="0.2">
      <c r="A4202" s="14"/>
      <c r="B4202" s="15"/>
      <c r="C4202" s="16"/>
      <c r="D4202" s="16"/>
      <c r="E4202" s="17"/>
      <c r="F4202" s="17"/>
      <c r="G4202" s="18"/>
      <c r="H4202" s="19"/>
      <c r="I4202" s="20"/>
      <c r="J4202" s="20"/>
      <c r="K4202" s="19"/>
      <c r="L4202" s="19"/>
      <c r="M4202" s="19"/>
      <c r="N4202" s="19"/>
      <c r="O4202" s="19"/>
      <c r="P4202" s="19"/>
      <c r="Q4202" s="19"/>
      <c r="R4202" s="19"/>
      <c r="S4202" s="19"/>
      <c r="T4202" s="19"/>
      <c r="U4202" s="21"/>
    </row>
    <row r="4203" spans="1:21" x14ac:dyDescent="0.2">
      <c r="A4203" s="14">
        <v>2020</v>
      </c>
      <c r="B4203" s="15" t="s">
        <v>73</v>
      </c>
      <c r="C4203" s="16" t="s">
        <v>22</v>
      </c>
      <c r="D4203" s="16" t="str">
        <f>A4203&amp;"_"&amp;B4203&amp;"_"&amp;C4203</f>
        <v>2020_2020 Sample Plot # 06_Avi</v>
      </c>
      <c r="E4203" s="17">
        <v>1.1000000000000001</v>
      </c>
      <c r="F4203" s="17">
        <f t="shared" si="4987"/>
        <v>0.32</v>
      </c>
      <c r="G4203" s="18">
        <v>32</v>
      </c>
      <c r="H4203" s="19">
        <f t="shared" si="4989"/>
        <v>0.24</v>
      </c>
      <c r="I4203" s="20">
        <f t="shared" si="4988"/>
        <v>24</v>
      </c>
      <c r="J4203" s="20">
        <v>75.408000000000001</v>
      </c>
      <c r="K4203" s="19">
        <f>2.14*(LOG(H4203,10))+0.2</f>
        <v>-1.1263479427371632</v>
      </c>
      <c r="L4203" s="19">
        <f t="shared" ref="L4203" si="5005">10^K4203</f>
        <v>7.4757033127805864E-2</v>
      </c>
      <c r="M4203" s="19">
        <f t="shared" ref="M4203" si="5006">L4203*40/1000</f>
        <v>2.9902813251122345E-3</v>
      </c>
      <c r="N4203" s="19">
        <f t="shared" ref="N4203" si="5007">0.923*L4203</f>
        <v>6.9000741576964814E-2</v>
      </c>
      <c r="O4203" s="19">
        <f t="shared" ref="O4203" si="5008">N4203*40/1000</f>
        <v>2.7600296630785922E-3</v>
      </c>
      <c r="P4203" s="19">
        <f t="shared" ref="P4203" si="5009">M4203+O4203</f>
        <v>5.7503109881908267E-3</v>
      </c>
      <c r="Q4203" s="19">
        <f t="shared" ref="Q4203" si="5010">L4203*0.48</f>
        <v>3.5883375901346812E-2</v>
      </c>
      <c r="R4203" s="19">
        <f t="shared" ref="R4203" si="5011">N4203*0.39</f>
        <v>2.691028921501628E-2</v>
      </c>
      <c r="S4203" s="64">
        <f t="shared" ref="S4203" si="5012">R4203+Q4203</f>
        <v>6.2793665116363084E-2</v>
      </c>
      <c r="T4203" s="64">
        <f t="shared" ref="T4203" si="5013">S4203*40/1000</f>
        <v>2.5117466046545235E-3</v>
      </c>
      <c r="U4203" s="21">
        <f t="shared" ref="U4203" si="5014">(L4203+N4203)</f>
        <v>0.14375777470477069</v>
      </c>
    </row>
    <row r="4204" spans="1:21" hidden="1" x14ac:dyDescent="0.2">
      <c r="A4204" s="14"/>
      <c r="B4204" s="15"/>
      <c r="C4204" s="16"/>
      <c r="D4204" s="16"/>
      <c r="E4204" s="17"/>
      <c r="F4204" s="17"/>
      <c r="G4204" s="18"/>
      <c r="H4204" s="19"/>
      <c r="I4204" s="20"/>
      <c r="J4204" s="20"/>
      <c r="K4204" s="19"/>
      <c r="L4204" s="19"/>
      <c r="M4204" s="19"/>
      <c r="N4204" s="19"/>
      <c r="O4204" s="19"/>
      <c r="P4204" s="19"/>
      <c r="Q4204" s="19"/>
      <c r="R4204" s="19"/>
      <c r="S4204" s="19"/>
      <c r="T4204" s="19"/>
      <c r="U4204" s="21"/>
    </row>
    <row r="4205" spans="1:21" hidden="1" x14ac:dyDescent="0.2">
      <c r="A4205" s="14"/>
      <c r="B4205" s="15"/>
      <c r="C4205" s="16"/>
      <c r="D4205" s="16"/>
      <c r="E4205" s="17"/>
      <c r="F4205" s="17"/>
      <c r="G4205" s="18"/>
      <c r="H4205" s="19"/>
      <c r="I4205" s="20"/>
      <c r="J4205" s="20"/>
      <c r="K4205" s="19"/>
      <c r="L4205" s="19"/>
      <c r="M4205" s="19"/>
      <c r="N4205" s="19"/>
      <c r="O4205" s="19"/>
      <c r="P4205" s="19"/>
      <c r="Q4205" s="19"/>
      <c r="R4205" s="19"/>
      <c r="S4205" s="19"/>
      <c r="T4205" s="19"/>
      <c r="U4205" s="21"/>
    </row>
    <row r="4206" spans="1:21" hidden="1" x14ac:dyDescent="0.2">
      <c r="A4206" s="14"/>
      <c r="B4206" s="15"/>
      <c r="C4206" s="16"/>
      <c r="D4206" s="16"/>
      <c r="E4206" s="17"/>
      <c r="F4206" s="17"/>
      <c r="G4206" s="18"/>
      <c r="H4206" s="19"/>
      <c r="I4206" s="20"/>
      <c r="J4206" s="20"/>
      <c r="K4206" s="19"/>
      <c r="L4206" s="19"/>
      <c r="M4206" s="19"/>
      <c r="N4206" s="19"/>
      <c r="O4206" s="19"/>
      <c r="P4206" s="19"/>
      <c r="Q4206" s="19"/>
      <c r="R4206" s="19"/>
      <c r="S4206" s="19"/>
      <c r="T4206" s="19"/>
      <c r="U4206" s="21"/>
    </row>
    <row r="4207" spans="1:21" hidden="1" x14ac:dyDescent="0.2">
      <c r="A4207" s="14"/>
      <c r="B4207" s="15"/>
      <c r="C4207" s="16"/>
      <c r="D4207" s="16"/>
      <c r="E4207" s="17"/>
      <c r="F4207" s="17"/>
      <c r="G4207" s="18"/>
      <c r="H4207" s="19"/>
      <c r="I4207" s="20"/>
      <c r="J4207" s="20"/>
      <c r="K4207" s="19"/>
      <c r="L4207" s="19"/>
      <c r="M4207" s="19"/>
      <c r="N4207" s="19"/>
      <c r="O4207" s="19"/>
      <c r="P4207" s="19"/>
      <c r="Q4207" s="19"/>
      <c r="R4207" s="19"/>
      <c r="S4207" s="19"/>
      <c r="T4207" s="19"/>
      <c r="U4207" s="21"/>
    </row>
    <row r="4208" spans="1:21" hidden="1" x14ac:dyDescent="0.2">
      <c r="A4208" s="14"/>
      <c r="B4208" s="15"/>
      <c r="C4208" s="16"/>
      <c r="D4208" s="16"/>
      <c r="E4208" s="17"/>
      <c r="F4208" s="17"/>
      <c r="G4208" s="18"/>
      <c r="H4208" s="19"/>
      <c r="I4208" s="20"/>
      <c r="J4208" s="20"/>
      <c r="K4208" s="19"/>
      <c r="L4208" s="19"/>
      <c r="M4208" s="19"/>
      <c r="N4208" s="19"/>
      <c r="O4208" s="19"/>
      <c r="P4208" s="19"/>
      <c r="Q4208" s="19"/>
      <c r="R4208" s="19"/>
      <c r="S4208" s="19"/>
      <c r="T4208" s="19"/>
      <c r="U4208" s="21"/>
    </row>
    <row r="4209" spans="1:21" x14ac:dyDescent="0.2">
      <c r="A4209" s="14">
        <v>2020</v>
      </c>
      <c r="B4209" s="15" t="s">
        <v>73</v>
      </c>
      <c r="C4209" s="16" t="s">
        <v>22</v>
      </c>
      <c r="D4209" s="16" t="str">
        <f>A4209&amp;"_"&amp;B4209&amp;"_"&amp;C4209</f>
        <v>2020_2020 Sample Plot # 06_Avi</v>
      </c>
      <c r="E4209" s="17">
        <v>1.2</v>
      </c>
      <c r="F4209" s="17">
        <f t="shared" si="4987"/>
        <v>0.46</v>
      </c>
      <c r="G4209" s="18">
        <v>46</v>
      </c>
      <c r="H4209" s="19">
        <f t="shared" si="4989"/>
        <v>0.41</v>
      </c>
      <c r="I4209" s="20">
        <f t="shared" si="4988"/>
        <v>41</v>
      </c>
      <c r="J4209" s="20">
        <v>128.822</v>
      </c>
      <c r="K4209" s="19">
        <f t="shared" ref="K4209:K4211" si="5015">2.14*(LOG(H4209,10))+0.2</f>
        <v>-0.62864254661976604</v>
      </c>
      <c r="L4209" s="19">
        <f t="shared" ref="L4209:L4211" si="5016">10^K4209</f>
        <v>0.23515675217583781</v>
      </c>
      <c r="M4209" s="19">
        <f t="shared" si="4992"/>
        <v>9.4062700870335119E-3</v>
      </c>
      <c r="N4209" s="19">
        <f t="shared" ref="N4209:N4211" si="5017">0.923*L4209</f>
        <v>0.21704968225829832</v>
      </c>
      <c r="O4209" s="19">
        <f t="shared" si="4994"/>
        <v>8.6819872903319325E-3</v>
      </c>
      <c r="P4209" s="19">
        <f t="shared" si="4995"/>
        <v>1.8088257377365444E-2</v>
      </c>
      <c r="Q4209" s="19">
        <f t="shared" si="4996"/>
        <v>0.11287524104440215</v>
      </c>
      <c r="R4209" s="19">
        <f t="shared" si="4997"/>
        <v>8.4649376080736347E-2</v>
      </c>
      <c r="S4209" s="64">
        <f t="shared" si="4998"/>
        <v>0.1975246171251385</v>
      </c>
      <c r="T4209" s="64">
        <f t="shared" si="4999"/>
        <v>7.9009846850055399E-3</v>
      </c>
      <c r="U4209" s="21">
        <f t="shared" si="5000"/>
        <v>0.45220643443413611</v>
      </c>
    </row>
    <row r="4210" spans="1:21" x14ac:dyDescent="0.2">
      <c r="A4210" s="14">
        <v>2020</v>
      </c>
      <c r="B4210" s="15" t="s">
        <v>73</v>
      </c>
      <c r="C4210" s="16" t="s">
        <v>22</v>
      </c>
      <c r="D4210" s="16" t="str">
        <f>A4210&amp;"_"&amp;B4210&amp;"_"&amp;C4210</f>
        <v>2020_2020 Sample Plot # 06_Avi</v>
      </c>
      <c r="E4210" s="17">
        <v>1.1000000000000001</v>
      </c>
      <c r="F4210" s="17">
        <f t="shared" si="4987"/>
        <v>0.32</v>
      </c>
      <c r="G4210" s="18">
        <v>32</v>
      </c>
      <c r="H4210" s="19">
        <f t="shared" si="4989"/>
        <v>0.21</v>
      </c>
      <c r="I4210" s="20">
        <f t="shared" si="4988"/>
        <v>21</v>
      </c>
      <c r="J4210" s="20">
        <v>65.981999999999999</v>
      </c>
      <c r="K4210" s="19">
        <f t="shared" si="5015"/>
        <v>-1.2504507092694128</v>
      </c>
      <c r="L4210" s="19">
        <f t="shared" si="5016"/>
        <v>5.6175803208428375E-2</v>
      </c>
      <c r="M4210" s="19">
        <f t="shared" si="4992"/>
        <v>2.2470321283371351E-3</v>
      </c>
      <c r="N4210" s="19">
        <f t="shared" si="5017"/>
        <v>5.1850266361379391E-2</v>
      </c>
      <c r="O4210" s="19">
        <f t="shared" si="4994"/>
        <v>2.0740106544551756E-3</v>
      </c>
      <c r="P4210" s="19">
        <f t="shared" si="4995"/>
        <v>4.3210427827923108E-3</v>
      </c>
      <c r="Q4210" s="19">
        <f t="shared" si="4996"/>
        <v>2.696438554004562E-2</v>
      </c>
      <c r="R4210" s="19">
        <f t="shared" si="4997"/>
        <v>2.0221603880937963E-2</v>
      </c>
      <c r="S4210" s="64">
        <f t="shared" si="4998"/>
        <v>4.7185989420983579E-2</v>
      </c>
      <c r="T4210" s="64">
        <f t="shared" si="4999"/>
        <v>1.8874395768393431E-3</v>
      </c>
      <c r="U4210" s="21">
        <f t="shared" si="5000"/>
        <v>0.10802606956980776</v>
      </c>
    </row>
    <row r="4211" spans="1:21" x14ac:dyDescent="0.2">
      <c r="A4211" s="14">
        <v>2020</v>
      </c>
      <c r="B4211" s="15" t="s">
        <v>73</v>
      </c>
      <c r="C4211" s="16" t="s">
        <v>22</v>
      </c>
      <c r="D4211" s="16" t="str">
        <f>A4211&amp;"_"&amp;B4211&amp;"_"&amp;C4211</f>
        <v>2020_2020 Sample Plot # 06_Avi</v>
      </c>
      <c r="E4211" s="17">
        <v>1.2</v>
      </c>
      <c r="F4211" s="17">
        <f t="shared" si="4987"/>
        <v>0.4</v>
      </c>
      <c r="G4211" s="18">
        <v>40</v>
      </c>
      <c r="H4211" s="19">
        <f t="shared" si="4989"/>
        <v>0.28000000000000003</v>
      </c>
      <c r="I4211" s="20">
        <f t="shared" si="4988"/>
        <v>28</v>
      </c>
      <c r="J4211" s="20">
        <v>87.975999999999999</v>
      </c>
      <c r="K4211" s="19">
        <f t="shared" si="5015"/>
        <v>-0.98308181292765084</v>
      </c>
      <c r="L4211" s="19">
        <f t="shared" si="5016"/>
        <v>0.10397242828425082</v>
      </c>
      <c r="M4211" s="19">
        <f t="shared" si="4992"/>
        <v>4.1588971313700328E-3</v>
      </c>
      <c r="N4211" s="19">
        <f t="shared" si="5017"/>
        <v>9.5966551306363515E-2</v>
      </c>
      <c r="O4211" s="19">
        <f t="shared" si="4994"/>
        <v>3.8386620522545406E-3</v>
      </c>
      <c r="P4211" s="19">
        <f t="shared" si="4995"/>
        <v>7.9975591836245735E-3</v>
      </c>
      <c r="Q4211" s="19">
        <f t="shared" si="4996"/>
        <v>4.9906765576440394E-2</v>
      </c>
      <c r="R4211" s="19">
        <f t="shared" si="4997"/>
        <v>3.7426955009481774E-2</v>
      </c>
      <c r="S4211" s="64">
        <f t="shared" si="4998"/>
        <v>8.7333720585922175E-2</v>
      </c>
      <c r="T4211" s="64">
        <f t="shared" si="4999"/>
        <v>3.4933488234368867E-3</v>
      </c>
      <c r="U4211" s="21">
        <f t="shared" si="5000"/>
        <v>0.19993897959061435</v>
      </c>
    </row>
    <row r="4212" spans="1:21" hidden="1" x14ac:dyDescent="0.2">
      <c r="A4212" s="14"/>
      <c r="B4212" s="15"/>
      <c r="C4212" s="16"/>
      <c r="D4212" s="16"/>
      <c r="E4212" s="17"/>
      <c r="F4212" s="17"/>
      <c r="G4212" s="18"/>
      <c r="H4212" s="19"/>
      <c r="I4212" s="20"/>
      <c r="J4212" s="20"/>
      <c r="K4212" s="19"/>
      <c r="L4212" s="19"/>
      <c r="M4212" s="19"/>
      <c r="N4212" s="19"/>
      <c r="O4212" s="19"/>
      <c r="P4212" s="19"/>
      <c r="Q4212" s="19"/>
      <c r="R4212" s="19"/>
      <c r="S4212" s="19"/>
      <c r="T4212" s="19"/>
      <c r="U4212" s="21"/>
    </row>
    <row r="4213" spans="1:21" hidden="1" x14ac:dyDescent="0.2">
      <c r="A4213" s="14"/>
      <c r="B4213" s="15"/>
      <c r="C4213" s="16"/>
      <c r="D4213" s="16"/>
      <c r="E4213" s="17"/>
      <c r="F4213" s="17"/>
      <c r="G4213" s="18"/>
      <c r="H4213" s="19"/>
      <c r="I4213" s="20"/>
      <c r="J4213" s="20"/>
      <c r="K4213" s="19"/>
      <c r="L4213" s="19"/>
      <c r="M4213" s="19"/>
      <c r="N4213" s="19"/>
      <c r="O4213" s="19"/>
      <c r="P4213" s="19"/>
      <c r="Q4213" s="19"/>
      <c r="R4213" s="19"/>
      <c r="S4213" s="19"/>
      <c r="T4213" s="19"/>
      <c r="U4213" s="21"/>
    </row>
    <row r="4214" spans="1:21" x14ac:dyDescent="0.2">
      <c r="A4214" s="14">
        <v>2020</v>
      </c>
      <c r="B4214" s="15" t="s">
        <v>73</v>
      </c>
      <c r="C4214" s="16" t="s">
        <v>22</v>
      </c>
      <c r="D4214" s="16" t="str">
        <f>A4214&amp;"_"&amp;B4214&amp;"_"&amp;C4214</f>
        <v>2020_2020 Sample Plot # 06_Avi</v>
      </c>
      <c r="E4214" s="17">
        <v>1.2</v>
      </c>
      <c r="F4214" s="17">
        <f t="shared" si="4987"/>
        <v>0.41</v>
      </c>
      <c r="G4214" s="18">
        <v>41</v>
      </c>
      <c r="H4214" s="19">
        <f t="shared" si="4989"/>
        <v>0.51</v>
      </c>
      <c r="I4214" s="20">
        <f t="shared" si="4988"/>
        <v>51</v>
      </c>
      <c r="J4214" s="20">
        <v>160.24199999999999</v>
      </c>
      <c r="K4214" s="19">
        <f>2.14*(LOG(H4214,10))+0.2</f>
        <v>-0.42579982315041615</v>
      </c>
      <c r="L4214" s="19">
        <f t="shared" ref="L4214" si="5018">10^K4214</f>
        <v>0.37514587622558709</v>
      </c>
      <c r="M4214" s="19">
        <f t="shared" si="4992"/>
        <v>1.5005835049023484E-2</v>
      </c>
      <c r="N4214" s="19">
        <f t="shared" ref="N4214" si="5019">0.923*L4214</f>
        <v>0.34625964375621693</v>
      </c>
      <c r="O4214" s="19">
        <f t="shared" si="4994"/>
        <v>1.3850385750248677E-2</v>
      </c>
      <c r="P4214" s="19">
        <f t="shared" si="4995"/>
        <v>2.8856220799272161E-2</v>
      </c>
      <c r="Q4214" s="19">
        <f t="shared" si="4996"/>
        <v>0.18007002058828181</v>
      </c>
      <c r="R4214" s="19">
        <f t="shared" si="4997"/>
        <v>0.13504126106492462</v>
      </c>
      <c r="S4214" s="64">
        <f t="shared" si="4998"/>
        <v>0.31511128165320645</v>
      </c>
      <c r="T4214" s="64">
        <f t="shared" si="4999"/>
        <v>1.2604451266128257E-2</v>
      </c>
      <c r="U4214" s="21">
        <f t="shared" si="5000"/>
        <v>0.72140551998180402</v>
      </c>
    </row>
    <row r="4215" spans="1:21" hidden="1" x14ac:dyDescent="0.2">
      <c r="A4215" s="14"/>
      <c r="B4215" s="15"/>
      <c r="C4215" s="16"/>
      <c r="D4215" s="16"/>
      <c r="E4215" s="17"/>
      <c r="F4215" s="17"/>
      <c r="G4215" s="18"/>
      <c r="H4215" s="19"/>
      <c r="I4215" s="20"/>
      <c r="J4215" s="20"/>
      <c r="K4215" s="19"/>
      <c r="L4215" s="19"/>
      <c r="M4215" s="19"/>
      <c r="N4215" s="19"/>
      <c r="O4215" s="19"/>
      <c r="P4215" s="19"/>
      <c r="Q4215" s="19"/>
      <c r="R4215" s="19"/>
      <c r="S4215" s="19"/>
      <c r="T4215" s="19"/>
      <c r="U4215" s="21"/>
    </row>
    <row r="4216" spans="1:21" hidden="1" x14ac:dyDescent="0.2">
      <c r="A4216" s="14"/>
      <c r="B4216" s="15"/>
      <c r="C4216" s="16"/>
      <c r="D4216" s="16"/>
      <c r="E4216" s="17"/>
      <c r="F4216" s="17"/>
      <c r="G4216" s="18"/>
      <c r="H4216" s="19"/>
      <c r="I4216" s="20"/>
      <c r="J4216" s="20"/>
      <c r="K4216" s="19"/>
      <c r="L4216" s="19"/>
      <c r="M4216" s="19"/>
      <c r="N4216" s="19"/>
      <c r="O4216" s="19"/>
      <c r="P4216" s="19"/>
      <c r="Q4216" s="19"/>
      <c r="R4216" s="19"/>
      <c r="S4216" s="19"/>
      <c r="T4216" s="19"/>
      <c r="U4216" s="21"/>
    </row>
    <row r="4217" spans="1:21" hidden="1" x14ac:dyDescent="0.2">
      <c r="A4217" s="14"/>
      <c r="B4217" s="15"/>
      <c r="C4217" s="16"/>
      <c r="D4217" s="16"/>
      <c r="E4217" s="17"/>
      <c r="F4217" s="17"/>
      <c r="G4217" s="18"/>
      <c r="H4217" s="19"/>
      <c r="I4217" s="20"/>
      <c r="J4217" s="20"/>
      <c r="K4217" s="19"/>
      <c r="L4217" s="19"/>
      <c r="M4217" s="19"/>
      <c r="N4217" s="19"/>
      <c r="O4217" s="19"/>
      <c r="P4217" s="19"/>
      <c r="Q4217" s="19"/>
      <c r="R4217" s="19"/>
      <c r="S4217" s="19"/>
      <c r="T4217" s="19"/>
      <c r="U4217" s="21"/>
    </row>
    <row r="4218" spans="1:21" hidden="1" x14ac:dyDescent="0.2">
      <c r="A4218" s="14"/>
      <c r="B4218" s="15"/>
      <c r="C4218" s="16"/>
      <c r="D4218" s="16"/>
      <c r="E4218" s="17"/>
      <c r="F4218" s="17"/>
      <c r="G4218" s="18"/>
      <c r="H4218" s="19"/>
      <c r="I4218" s="20"/>
      <c r="J4218" s="20"/>
      <c r="K4218" s="19"/>
      <c r="L4218" s="19"/>
      <c r="M4218" s="19"/>
      <c r="N4218" s="19"/>
      <c r="O4218" s="19"/>
      <c r="P4218" s="19"/>
      <c r="Q4218" s="19"/>
      <c r="R4218" s="19"/>
      <c r="S4218" s="19"/>
      <c r="T4218" s="19"/>
      <c r="U4218" s="21"/>
    </row>
    <row r="4219" spans="1:21" hidden="1" x14ac:dyDescent="0.2">
      <c r="A4219" s="14"/>
      <c r="B4219" s="15"/>
      <c r="C4219" s="16"/>
      <c r="D4219" s="16"/>
      <c r="E4219" s="17"/>
      <c r="F4219" s="17"/>
      <c r="G4219" s="18"/>
      <c r="H4219" s="19"/>
      <c r="I4219" s="20"/>
      <c r="J4219" s="20"/>
      <c r="K4219" s="19"/>
      <c r="L4219" s="19"/>
      <c r="M4219" s="19"/>
      <c r="N4219" s="19"/>
      <c r="O4219" s="19"/>
      <c r="P4219" s="19"/>
      <c r="Q4219" s="19"/>
      <c r="R4219" s="19"/>
      <c r="S4219" s="19"/>
      <c r="T4219" s="19"/>
      <c r="U4219" s="21"/>
    </row>
    <row r="4220" spans="1:21" hidden="1" x14ac:dyDescent="0.2">
      <c r="A4220" s="14"/>
      <c r="B4220" s="15"/>
      <c r="C4220" s="16"/>
      <c r="D4220" s="16"/>
      <c r="E4220" s="17"/>
      <c r="F4220" s="17"/>
      <c r="G4220" s="18"/>
      <c r="H4220" s="19"/>
      <c r="I4220" s="20"/>
      <c r="J4220" s="20"/>
      <c r="K4220" s="19"/>
      <c r="L4220" s="19"/>
      <c r="M4220" s="19"/>
      <c r="N4220" s="19"/>
      <c r="O4220" s="19"/>
      <c r="P4220" s="19"/>
      <c r="Q4220" s="19"/>
      <c r="R4220" s="19"/>
      <c r="S4220" s="19"/>
      <c r="T4220" s="19"/>
      <c r="U4220" s="21"/>
    </row>
    <row r="4221" spans="1:21" x14ac:dyDescent="0.2">
      <c r="A4221" s="14">
        <v>2020</v>
      </c>
      <c r="B4221" s="15" t="s">
        <v>73</v>
      </c>
      <c r="C4221" s="16" t="s">
        <v>22</v>
      </c>
      <c r="D4221" s="16" t="str">
        <f>A4221&amp;"_"&amp;B4221&amp;"_"&amp;C4221</f>
        <v>2020_2020 Sample Plot # 06_Avi</v>
      </c>
      <c r="E4221" s="17">
        <v>1.2</v>
      </c>
      <c r="F4221" s="17">
        <f t="shared" si="4987"/>
        <v>0.63</v>
      </c>
      <c r="G4221" s="18">
        <v>63</v>
      </c>
      <c r="H4221" s="19">
        <f t="shared" si="4989"/>
        <v>0.55000000000000004</v>
      </c>
      <c r="I4221" s="20">
        <f t="shared" si="4988"/>
        <v>55</v>
      </c>
      <c r="J4221" s="20">
        <v>172.81</v>
      </c>
      <c r="K4221" s="19">
        <f>2.14*(LOG(H4221,10))+0.2</f>
        <v>-0.35562384448231815</v>
      </c>
      <c r="L4221" s="19">
        <f t="shared" ref="L4221" si="5020">10^K4221</f>
        <v>0.44093660662483752</v>
      </c>
      <c r="M4221" s="19">
        <f t="shared" si="4992"/>
        <v>1.7637464264993501E-2</v>
      </c>
      <c r="N4221" s="19">
        <f t="shared" ref="N4221" si="5021">0.923*L4221</f>
        <v>0.40698448791472508</v>
      </c>
      <c r="O4221" s="19">
        <f t="shared" si="4994"/>
        <v>1.6279379516589004E-2</v>
      </c>
      <c r="P4221" s="19">
        <f t="shared" si="4995"/>
        <v>3.3916843781582509E-2</v>
      </c>
      <c r="Q4221" s="19">
        <f t="shared" si="4996"/>
        <v>0.211649571179922</v>
      </c>
      <c r="R4221" s="19">
        <f t="shared" si="4997"/>
        <v>0.1587239502867428</v>
      </c>
      <c r="S4221" s="64">
        <f t="shared" si="4998"/>
        <v>0.3703735214666648</v>
      </c>
      <c r="T4221" s="64">
        <f t="shared" si="4999"/>
        <v>1.4814940858666591E-2</v>
      </c>
      <c r="U4221" s="21">
        <f t="shared" si="5000"/>
        <v>0.84792109453956255</v>
      </c>
    </row>
    <row r="4222" spans="1:21" hidden="1" x14ac:dyDescent="0.2">
      <c r="A4222" s="14"/>
      <c r="B4222" s="15"/>
      <c r="C4222" s="16"/>
      <c r="D4222" s="16"/>
      <c r="E4222" s="17"/>
      <c r="F4222" s="17"/>
      <c r="G4222" s="18"/>
      <c r="H4222" s="19"/>
      <c r="I4222" s="20"/>
      <c r="J4222" s="20"/>
      <c r="K4222" s="19"/>
      <c r="L4222" s="19"/>
      <c r="M4222" s="19"/>
      <c r="N4222" s="19"/>
      <c r="O4222" s="19"/>
      <c r="P4222" s="19"/>
      <c r="Q4222" s="19"/>
      <c r="R4222" s="19"/>
      <c r="S4222" s="19"/>
      <c r="T4222" s="19"/>
      <c r="U4222" s="21"/>
    </row>
    <row r="4223" spans="1:21" x14ac:dyDescent="0.2">
      <c r="A4223" s="14">
        <v>2020</v>
      </c>
      <c r="B4223" s="15" t="s">
        <v>73</v>
      </c>
      <c r="C4223" s="16" t="s">
        <v>22</v>
      </c>
      <c r="D4223" s="16" t="str">
        <f>A4223&amp;"_"&amp;B4223&amp;"_"&amp;C4223</f>
        <v>2020_2020 Sample Plot # 06_Avi</v>
      </c>
      <c r="E4223" s="17">
        <v>1.2</v>
      </c>
      <c r="F4223" s="17">
        <f t="shared" si="4987"/>
        <v>0.56000000000000005</v>
      </c>
      <c r="G4223" s="18">
        <v>56</v>
      </c>
      <c r="H4223" s="19">
        <f t="shared" si="4989"/>
        <v>0.36</v>
      </c>
      <c r="I4223" s="20">
        <f t="shared" si="4988"/>
        <v>36</v>
      </c>
      <c r="J4223" s="20">
        <v>113.11199999999999</v>
      </c>
      <c r="K4223" s="19">
        <f>2.14*(LOG(H4223,10))+0.2</f>
        <v>-0.74951264835800524</v>
      </c>
      <c r="L4223" s="19">
        <f t="shared" ref="L4223" si="5022">10^K4223</f>
        <v>0.17802760594801126</v>
      </c>
      <c r="M4223" s="19">
        <f t="shared" ref="M4223" si="5023">L4223*40/1000</f>
        <v>7.1211042379204503E-3</v>
      </c>
      <c r="N4223" s="19">
        <f t="shared" ref="N4223" si="5024">0.923*L4223</f>
        <v>0.16431948029001439</v>
      </c>
      <c r="O4223" s="19">
        <f t="shared" ref="O4223" si="5025">N4223*40/1000</f>
        <v>6.5727792116005756E-3</v>
      </c>
      <c r="P4223" s="19">
        <f t="shared" ref="P4223" si="5026">M4223+O4223</f>
        <v>1.3693883449521025E-2</v>
      </c>
      <c r="Q4223" s="19">
        <f t="shared" ref="Q4223" si="5027">L4223*0.48</f>
        <v>8.5453250855045404E-2</v>
      </c>
      <c r="R4223" s="19">
        <f t="shared" ref="R4223" si="5028">N4223*0.39</f>
        <v>6.4084597313105618E-2</v>
      </c>
      <c r="S4223" s="64">
        <f t="shared" ref="S4223" si="5029">R4223+Q4223</f>
        <v>0.14953784816815102</v>
      </c>
      <c r="T4223" s="64">
        <f t="shared" ref="T4223" si="5030">S4223*40/1000</f>
        <v>5.9815139267260413E-3</v>
      </c>
      <c r="U4223" s="21">
        <f t="shared" ref="U4223" si="5031">(L4223+N4223)</f>
        <v>0.34234708623802568</v>
      </c>
    </row>
    <row r="4224" spans="1:21" hidden="1" x14ac:dyDescent="0.2">
      <c r="A4224" s="14"/>
      <c r="B4224" s="15"/>
      <c r="C4224" s="16"/>
      <c r="D4224" s="16"/>
      <c r="E4224" s="17"/>
      <c r="F4224" s="17"/>
      <c r="G4224" s="18"/>
      <c r="H4224" s="19"/>
      <c r="I4224" s="20"/>
      <c r="J4224" s="20"/>
      <c r="K4224" s="19"/>
      <c r="L4224" s="19"/>
      <c r="M4224" s="19"/>
      <c r="N4224" s="19"/>
      <c r="O4224" s="19"/>
      <c r="P4224" s="19"/>
      <c r="Q4224" s="19"/>
      <c r="R4224" s="19"/>
      <c r="S4224" s="19"/>
      <c r="T4224" s="19"/>
      <c r="U4224" s="21"/>
    </row>
    <row r="4225" spans="1:21" hidden="1" x14ac:dyDescent="0.2">
      <c r="A4225" s="14"/>
      <c r="B4225" s="15"/>
      <c r="C4225" s="16"/>
      <c r="D4225" s="16"/>
      <c r="E4225" s="17"/>
      <c r="F4225" s="17"/>
      <c r="G4225" s="18"/>
      <c r="H4225" s="19"/>
      <c r="I4225" s="20"/>
      <c r="J4225" s="20"/>
      <c r="K4225" s="19"/>
      <c r="L4225" s="19"/>
      <c r="M4225" s="19"/>
      <c r="N4225" s="19"/>
      <c r="O4225" s="19"/>
      <c r="P4225" s="19"/>
      <c r="Q4225" s="19"/>
      <c r="R4225" s="19"/>
      <c r="S4225" s="19"/>
      <c r="T4225" s="19"/>
      <c r="U4225" s="21"/>
    </row>
    <row r="4226" spans="1:21" hidden="1" x14ac:dyDescent="0.2">
      <c r="A4226" s="14"/>
      <c r="B4226" s="15"/>
      <c r="C4226" s="16"/>
      <c r="D4226" s="16"/>
      <c r="E4226" s="17"/>
      <c r="F4226" s="17"/>
      <c r="G4226" s="18"/>
      <c r="H4226" s="19"/>
      <c r="I4226" s="20"/>
      <c r="J4226" s="20"/>
      <c r="K4226" s="19"/>
      <c r="L4226" s="19"/>
      <c r="M4226" s="19"/>
      <c r="N4226" s="19"/>
      <c r="O4226" s="19"/>
      <c r="P4226" s="19"/>
      <c r="Q4226" s="19"/>
      <c r="R4226" s="19"/>
      <c r="S4226" s="19"/>
      <c r="T4226" s="19"/>
      <c r="U4226" s="21"/>
    </row>
    <row r="4227" spans="1:21" hidden="1" x14ac:dyDescent="0.2">
      <c r="A4227" s="14"/>
      <c r="B4227" s="15"/>
      <c r="C4227" s="16"/>
      <c r="D4227" s="16"/>
      <c r="E4227" s="17"/>
      <c r="F4227" s="17"/>
      <c r="G4227" s="18"/>
      <c r="H4227" s="19"/>
      <c r="I4227" s="20"/>
      <c r="J4227" s="20"/>
      <c r="K4227" s="19"/>
      <c r="L4227" s="19"/>
      <c r="M4227" s="19"/>
      <c r="N4227" s="19"/>
      <c r="O4227" s="19"/>
      <c r="P4227" s="19"/>
      <c r="Q4227" s="19"/>
      <c r="R4227" s="19"/>
      <c r="S4227" s="19"/>
      <c r="T4227" s="19"/>
      <c r="U4227" s="21"/>
    </row>
    <row r="4228" spans="1:21" hidden="1" x14ac:dyDescent="0.2">
      <c r="A4228" s="14"/>
      <c r="B4228" s="15"/>
      <c r="C4228" s="16"/>
      <c r="D4228" s="16"/>
      <c r="E4228" s="17"/>
      <c r="F4228" s="17"/>
      <c r="G4228" s="18"/>
      <c r="H4228" s="19"/>
      <c r="I4228" s="20"/>
      <c r="J4228" s="20"/>
      <c r="K4228" s="19"/>
      <c r="L4228" s="19"/>
      <c r="M4228" s="19"/>
      <c r="N4228" s="19"/>
      <c r="O4228" s="19"/>
      <c r="P4228" s="19"/>
      <c r="Q4228" s="19"/>
      <c r="R4228" s="19"/>
      <c r="S4228" s="19"/>
      <c r="T4228" s="19"/>
      <c r="U4228" s="21"/>
    </row>
    <row r="4229" spans="1:21" hidden="1" x14ac:dyDescent="0.2">
      <c r="A4229" s="14"/>
      <c r="B4229" s="15"/>
      <c r="C4229" s="16"/>
      <c r="D4229" s="16"/>
      <c r="E4229" s="17"/>
      <c r="F4229" s="17"/>
      <c r="G4229" s="18"/>
      <c r="H4229" s="19"/>
      <c r="I4229" s="20"/>
      <c r="J4229" s="20"/>
      <c r="K4229" s="19"/>
      <c r="L4229" s="19"/>
      <c r="M4229" s="19"/>
      <c r="N4229" s="19"/>
      <c r="O4229" s="19"/>
      <c r="P4229" s="19"/>
      <c r="Q4229" s="19"/>
      <c r="R4229" s="19"/>
      <c r="S4229" s="19"/>
      <c r="T4229" s="19"/>
      <c r="U4229" s="21"/>
    </row>
    <row r="4230" spans="1:21" hidden="1" x14ac:dyDescent="0.2">
      <c r="A4230" s="14"/>
      <c r="B4230" s="15"/>
      <c r="C4230" s="16"/>
      <c r="D4230" s="16"/>
      <c r="E4230" s="17"/>
      <c r="F4230" s="17"/>
      <c r="G4230" s="18"/>
      <c r="H4230" s="19"/>
      <c r="I4230" s="20"/>
      <c r="J4230" s="20"/>
      <c r="K4230" s="19"/>
      <c r="L4230" s="19"/>
      <c r="M4230" s="19"/>
      <c r="N4230" s="19"/>
      <c r="O4230" s="19"/>
      <c r="P4230" s="19"/>
      <c r="Q4230" s="19"/>
      <c r="R4230" s="19"/>
      <c r="S4230" s="19"/>
      <c r="T4230" s="19"/>
      <c r="U4230" s="21"/>
    </row>
    <row r="4231" spans="1:21" hidden="1" x14ac:dyDescent="0.2">
      <c r="A4231" s="14"/>
      <c r="B4231" s="15"/>
      <c r="C4231" s="16"/>
      <c r="D4231" s="16"/>
      <c r="E4231" s="17"/>
      <c r="F4231" s="17"/>
      <c r="G4231" s="18"/>
      <c r="H4231" s="19"/>
      <c r="I4231" s="20"/>
      <c r="J4231" s="20"/>
      <c r="K4231" s="19"/>
      <c r="L4231" s="19"/>
      <c r="M4231" s="19"/>
      <c r="N4231" s="19"/>
      <c r="O4231" s="19"/>
      <c r="P4231" s="19"/>
      <c r="Q4231" s="19"/>
      <c r="R4231" s="19"/>
      <c r="S4231" s="19"/>
      <c r="T4231" s="19"/>
      <c r="U4231" s="21"/>
    </row>
    <row r="4232" spans="1:21" hidden="1" x14ac:dyDescent="0.2">
      <c r="A4232" s="14"/>
      <c r="B4232" s="15"/>
      <c r="C4232" s="16"/>
      <c r="D4232" s="16"/>
      <c r="E4232" s="17"/>
      <c r="F4232" s="17"/>
      <c r="G4232" s="18"/>
      <c r="H4232" s="19"/>
      <c r="I4232" s="20"/>
      <c r="J4232" s="20"/>
      <c r="K4232" s="19"/>
      <c r="L4232" s="19"/>
      <c r="M4232" s="19"/>
      <c r="N4232" s="19"/>
      <c r="O4232" s="19"/>
      <c r="P4232" s="19"/>
      <c r="Q4232" s="19"/>
      <c r="R4232" s="19"/>
      <c r="S4232" s="19"/>
      <c r="T4232" s="19"/>
      <c r="U4232" s="21"/>
    </row>
    <row r="4233" spans="1:21" hidden="1" x14ac:dyDescent="0.2">
      <c r="A4233" s="14"/>
      <c r="B4233" s="15"/>
      <c r="C4233" s="16"/>
      <c r="D4233" s="16"/>
      <c r="E4233" s="17"/>
      <c r="F4233" s="17"/>
      <c r="G4233" s="18"/>
      <c r="H4233" s="19"/>
      <c r="I4233" s="20"/>
      <c r="J4233" s="20"/>
      <c r="K4233" s="19"/>
      <c r="L4233" s="19"/>
      <c r="M4233" s="19"/>
      <c r="N4233" s="19"/>
      <c r="O4233" s="19"/>
      <c r="P4233" s="19"/>
      <c r="Q4233" s="19"/>
      <c r="R4233" s="19"/>
      <c r="S4233" s="19"/>
      <c r="T4233" s="19"/>
      <c r="U4233" s="21"/>
    </row>
    <row r="4234" spans="1:21" x14ac:dyDescent="0.2">
      <c r="A4234" s="14">
        <v>2020</v>
      </c>
      <c r="B4234" s="15" t="s">
        <v>73</v>
      </c>
      <c r="C4234" s="16" t="s">
        <v>22</v>
      </c>
      <c r="D4234" s="16" t="str">
        <f>A4234&amp;"_"&amp;B4234&amp;"_"&amp;C4234</f>
        <v>2020_2020 Sample Plot # 06_Avi</v>
      </c>
      <c r="E4234" s="17">
        <v>2.2999999999999998</v>
      </c>
      <c r="F4234" s="17">
        <f t="shared" si="4987"/>
        <v>0.52</v>
      </c>
      <c r="G4234" s="18">
        <v>52</v>
      </c>
      <c r="H4234" s="19">
        <f t="shared" si="4989"/>
        <v>1.63</v>
      </c>
      <c r="I4234" s="20">
        <f t="shared" si="4988"/>
        <v>163</v>
      </c>
      <c r="J4234" s="20">
        <v>512.14599999999996</v>
      </c>
      <c r="K4234" s="19">
        <f>2.14*(LOG(H4234,10))+0.2</f>
        <v>0.65408147342446965</v>
      </c>
      <c r="L4234" s="19">
        <f t="shared" ref="L4234" si="5032">10^K4234</f>
        <v>4.5090128545993506</v>
      </c>
      <c r="M4234" s="19">
        <f t="shared" si="4992"/>
        <v>0.18036051418397403</v>
      </c>
      <c r="N4234" s="19">
        <f t="shared" ref="N4234" si="5033">0.923*L4234</f>
        <v>4.161818864795201</v>
      </c>
      <c r="O4234" s="19">
        <f t="shared" si="4994"/>
        <v>0.16647275459180805</v>
      </c>
      <c r="P4234" s="19">
        <f t="shared" si="4995"/>
        <v>0.34683326877578208</v>
      </c>
      <c r="Q4234" s="19">
        <f t="shared" si="4996"/>
        <v>2.1643261702076884</v>
      </c>
      <c r="R4234" s="19">
        <f t="shared" si="4997"/>
        <v>1.6231093572701285</v>
      </c>
      <c r="S4234" s="64">
        <f t="shared" si="4998"/>
        <v>3.7874355274778169</v>
      </c>
      <c r="T4234" s="64">
        <f t="shared" si="4999"/>
        <v>0.15149742109911268</v>
      </c>
      <c r="U4234" s="21">
        <f t="shared" si="5000"/>
        <v>8.6708317193945526</v>
      </c>
    </row>
    <row r="4235" spans="1:21" hidden="1" x14ac:dyDescent="0.2">
      <c r="A4235" s="14"/>
      <c r="B4235" s="15"/>
      <c r="C4235" s="16"/>
      <c r="D4235" s="16"/>
      <c r="E4235" s="17"/>
      <c r="F4235" s="17"/>
      <c r="G4235" s="18"/>
      <c r="H4235" s="19"/>
      <c r="I4235" s="20"/>
      <c r="J4235" s="20"/>
      <c r="K4235" s="19"/>
      <c r="L4235" s="19"/>
      <c r="M4235" s="19"/>
      <c r="N4235" s="19"/>
      <c r="O4235" s="19"/>
      <c r="P4235" s="19"/>
      <c r="Q4235" s="19"/>
      <c r="R4235" s="19"/>
      <c r="S4235" s="19"/>
      <c r="T4235" s="19"/>
      <c r="U4235" s="21"/>
    </row>
    <row r="4236" spans="1:21" hidden="1" x14ac:dyDescent="0.2">
      <c r="A4236" s="14"/>
      <c r="B4236" s="15"/>
      <c r="C4236" s="16"/>
      <c r="D4236" s="16"/>
      <c r="E4236" s="17"/>
      <c r="F4236" s="17"/>
      <c r="G4236" s="18"/>
      <c r="H4236" s="19"/>
      <c r="I4236" s="20"/>
      <c r="J4236" s="20"/>
      <c r="K4236" s="19"/>
      <c r="L4236" s="19"/>
      <c r="M4236" s="19"/>
      <c r="N4236" s="19"/>
      <c r="O4236" s="19"/>
      <c r="P4236" s="19"/>
      <c r="Q4236" s="19"/>
      <c r="R4236" s="19"/>
      <c r="S4236" s="19"/>
      <c r="T4236" s="19"/>
      <c r="U4236" s="21"/>
    </row>
    <row r="4237" spans="1:21" hidden="1" x14ac:dyDescent="0.2">
      <c r="A4237" s="14"/>
      <c r="B4237" s="15"/>
      <c r="C4237" s="16"/>
      <c r="D4237" s="16"/>
      <c r="E4237" s="17"/>
      <c r="F4237" s="17"/>
      <c r="G4237" s="18"/>
      <c r="H4237" s="19"/>
      <c r="I4237" s="20"/>
      <c r="J4237" s="20"/>
      <c r="K4237" s="19"/>
      <c r="L4237" s="19"/>
      <c r="M4237" s="19"/>
      <c r="N4237" s="19"/>
      <c r="O4237" s="19"/>
      <c r="P4237" s="19"/>
      <c r="Q4237" s="19"/>
      <c r="R4237" s="19"/>
      <c r="S4237" s="19"/>
      <c r="T4237" s="19"/>
      <c r="U4237" s="21"/>
    </row>
    <row r="4238" spans="1:21" hidden="1" x14ac:dyDescent="0.2">
      <c r="A4238" s="14"/>
      <c r="B4238" s="15"/>
      <c r="C4238" s="16"/>
      <c r="D4238" s="16"/>
      <c r="E4238" s="17"/>
      <c r="F4238" s="17"/>
      <c r="G4238" s="18"/>
      <c r="H4238" s="19"/>
      <c r="I4238" s="20"/>
      <c r="J4238" s="20"/>
      <c r="K4238" s="19"/>
      <c r="L4238" s="19"/>
      <c r="M4238" s="19"/>
      <c r="N4238" s="19"/>
      <c r="O4238" s="19"/>
      <c r="P4238" s="19"/>
      <c r="Q4238" s="19"/>
      <c r="R4238" s="19"/>
      <c r="S4238" s="19"/>
      <c r="T4238" s="19"/>
      <c r="U4238" s="21"/>
    </row>
    <row r="4239" spans="1:21" hidden="1" x14ac:dyDescent="0.2">
      <c r="A4239" s="14"/>
      <c r="B4239" s="15"/>
      <c r="C4239" s="16"/>
      <c r="D4239" s="16"/>
      <c r="E4239" s="17"/>
      <c r="F4239" s="17"/>
      <c r="G4239" s="18"/>
      <c r="H4239" s="19"/>
      <c r="I4239" s="20"/>
      <c r="J4239" s="20"/>
      <c r="K4239" s="19"/>
      <c r="L4239" s="19"/>
      <c r="M4239" s="19"/>
      <c r="N4239" s="19"/>
      <c r="O4239" s="19"/>
      <c r="P4239" s="19"/>
      <c r="Q4239" s="19"/>
      <c r="R4239" s="19"/>
      <c r="S4239" s="19"/>
      <c r="T4239" s="19"/>
      <c r="U4239" s="21"/>
    </row>
    <row r="4240" spans="1:21" x14ac:dyDescent="0.2">
      <c r="A4240" s="14">
        <v>2020</v>
      </c>
      <c r="B4240" s="15" t="s">
        <v>73</v>
      </c>
      <c r="C4240" s="16" t="s">
        <v>22</v>
      </c>
      <c r="D4240" s="16" t="str">
        <f>A4240&amp;"_"&amp;B4240&amp;"_"&amp;C4240</f>
        <v>2020_2020 Sample Plot # 06_Avi</v>
      </c>
      <c r="E4240" s="17">
        <v>1.2</v>
      </c>
      <c r="F4240" s="17">
        <f t="shared" si="4987"/>
        <v>0.63</v>
      </c>
      <c r="G4240" s="18">
        <v>63</v>
      </c>
      <c r="H4240" s="19">
        <f t="shared" si="4989"/>
        <v>0.52</v>
      </c>
      <c r="I4240" s="20">
        <f t="shared" si="4988"/>
        <v>52</v>
      </c>
      <c r="J4240" s="20">
        <v>163.38399999999999</v>
      </c>
      <c r="K4240" s="19">
        <f>2.14*(LOG(H4240,10))+0.2</f>
        <v>-0.40775284462152966</v>
      </c>
      <c r="L4240" s="19">
        <f t="shared" ref="L4240" si="5034">10^K4240</f>
        <v>0.39106338519916745</v>
      </c>
      <c r="M4240" s="19">
        <f t="shared" si="4992"/>
        <v>1.5642535407966698E-2</v>
      </c>
      <c r="N4240" s="19">
        <f t="shared" ref="N4240" si="5035">0.923*L4240</f>
        <v>0.36095150453883157</v>
      </c>
      <c r="O4240" s="19">
        <f t="shared" si="4994"/>
        <v>1.4438060181553263E-2</v>
      </c>
      <c r="P4240" s="19">
        <f t="shared" si="4995"/>
        <v>3.0080595589519962E-2</v>
      </c>
      <c r="Q4240" s="19">
        <f t="shared" si="4996"/>
        <v>0.18771042489560036</v>
      </c>
      <c r="R4240" s="19">
        <f t="shared" si="4997"/>
        <v>0.14077108677014433</v>
      </c>
      <c r="S4240" s="64">
        <f t="shared" si="4998"/>
        <v>0.32848151166574469</v>
      </c>
      <c r="T4240" s="64">
        <f t="shared" si="4999"/>
        <v>1.3139260466629787E-2</v>
      </c>
      <c r="U4240" s="21">
        <f t="shared" si="5000"/>
        <v>0.75201488973799901</v>
      </c>
    </row>
    <row r="4241" spans="1:21" hidden="1" x14ac:dyDescent="0.2">
      <c r="A4241" s="14"/>
      <c r="B4241" s="15"/>
      <c r="C4241" s="16"/>
      <c r="D4241" s="16"/>
      <c r="E4241" s="17"/>
      <c r="F4241" s="17"/>
      <c r="G4241" s="18"/>
      <c r="H4241" s="19"/>
      <c r="I4241" s="20"/>
      <c r="J4241" s="20"/>
      <c r="K4241" s="19"/>
      <c r="L4241" s="19"/>
      <c r="M4241" s="19"/>
      <c r="N4241" s="19"/>
      <c r="O4241" s="19"/>
      <c r="P4241" s="19"/>
      <c r="Q4241" s="19"/>
      <c r="R4241" s="19"/>
      <c r="S4241" s="19"/>
      <c r="T4241" s="19"/>
      <c r="U4241" s="21"/>
    </row>
    <row r="4242" spans="1:21" x14ac:dyDescent="0.2">
      <c r="A4242" s="14">
        <v>2020</v>
      </c>
      <c r="B4242" s="15" t="s">
        <v>73</v>
      </c>
      <c r="C4242" s="16" t="s">
        <v>22</v>
      </c>
      <c r="D4242" s="16" t="str">
        <f>A4242&amp;"_"&amp;B4242&amp;"_"&amp;C4242</f>
        <v>2020_2020 Sample Plot # 06_Avi</v>
      </c>
      <c r="E4242" s="17">
        <v>1.2</v>
      </c>
      <c r="F4242" s="17">
        <f t="shared" si="4987"/>
        <v>0.51</v>
      </c>
      <c r="G4242" s="18">
        <v>51</v>
      </c>
      <c r="H4242" s="19">
        <f t="shared" si="4989"/>
        <v>0.32</v>
      </c>
      <c r="I4242" s="20">
        <f t="shared" si="4988"/>
        <v>32</v>
      </c>
      <c r="J4242" s="20">
        <v>100.544</v>
      </c>
      <c r="K4242" s="19">
        <f>2.14*(LOG(H4242,10))+0.2</f>
        <v>-0.85897904639540124</v>
      </c>
      <c r="L4242" s="19">
        <f t="shared" ref="L4242" si="5036">10^K4242</f>
        <v>0.13836331341423488</v>
      </c>
      <c r="M4242" s="19">
        <f t="shared" ref="M4242" si="5037">L4242*40/1000</f>
        <v>5.5345325365693957E-3</v>
      </c>
      <c r="N4242" s="19">
        <f t="shared" ref="N4242" si="5038">0.923*L4242</f>
        <v>0.12770933828133879</v>
      </c>
      <c r="O4242" s="19">
        <f t="shared" ref="O4242" si="5039">N4242*40/1000</f>
        <v>5.1083735312535518E-3</v>
      </c>
      <c r="P4242" s="19">
        <f t="shared" ref="P4242" si="5040">M4242+O4242</f>
        <v>1.0642906067822947E-2</v>
      </c>
      <c r="Q4242" s="19">
        <f t="shared" ref="Q4242" si="5041">L4242*0.48</f>
        <v>6.6414390438832738E-2</v>
      </c>
      <c r="R4242" s="19">
        <f t="shared" ref="R4242" si="5042">N4242*0.39</f>
        <v>4.9806641929722131E-2</v>
      </c>
      <c r="S4242" s="64">
        <f t="shared" ref="S4242" si="5043">R4242+Q4242</f>
        <v>0.11622103236855487</v>
      </c>
      <c r="T4242" s="64">
        <f t="shared" ref="T4242" si="5044">S4242*40/1000</f>
        <v>4.648841294742195E-3</v>
      </c>
      <c r="U4242" s="21">
        <f t="shared" ref="U4242" si="5045">(L4242+N4242)</f>
        <v>0.2660726516955737</v>
      </c>
    </row>
    <row r="4243" spans="1:21" hidden="1" x14ac:dyDescent="0.2">
      <c r="A4243" s="14"/>
      <c r="B4243" s="15"/>
      <c r="C4243" s="16"/>
      <c r="D4243" s="16"/>
      <c r="E4243" s="17"/>
      <c r="F4243" s="17"/>
      <c r="G4243" s="18"/>
      <c r="H4243" s="19"/>
      <c r="I4243" s="20"/>
      <c r="J4243" s="20"/>
      <c r="K4243" s="19"/>
      <c r="L4243" s="19"/>
      <c r="M4243" s="19"/>
      <c r="N4243" s="19"/>
      <c r="O4243" s="19"/>
      <c r="P4243" s="19"/>
      <c r="Q4243" s="19"/>
      <c r="R4243" s="19"/>
      <c r="S4243" s="19"/>
      <c r="T4243" s="19"/>
      <c r="U4243" s="21"/>
    </row>
    <row r="4244" spans="1:21" x14ac:dyDescent="0.2">
      <c r="A4244" s="14">
        <v>2020</v>
      </c>
      <c r="B4244" s="15" t="s">
        <v>73</v>
      </c>
      <c r="C4244" s="16" t="s">
        <v>22</v>
      </c>
      <c r="D4244" s="16" t="str">
        <f>A4244&amp;"_"&amp;B4244&amp;"_"&amp;C4244</f>
        <v>2020_2020 Sample Plot # 06_Avi</v>
      </c>
      <c r="E4244" s="17">
        <v>1.3</v>
      </c>
      <c r="F4244" s="17">
        <f t="shared" ref="F4244:F4301" si="5046">G4244/100</f>
        <v>0.41</v>
      </c>
      <c r="G4244" s="18">
        <v>41</v>
      </c>
      <c r="H4244" s="19">
        <f t="shared" si="4989"/>
        <v>0.39</v>
      </c>
      <c r="I4244" s="20">
        <f t="shared" ref="I4244:I4301" si="5047">J4244/3.142</f>
        <v>39</v>
      </c>
      <c r="J4244" s="20">
        <v>122.538</v>
      </c>
      <c r="K4244" s="19">
        <f t="shared" ref="K4244:K4245" si="5048">2.14*(LOG(H4244,10))+0.2</f>
        <v>-0.67512174096329169</v>
      </c>
      <c r="L4244" s="19">
        <f t="shared" ref="L4244:L4245" si="5049">10^K4244</f>
        <v>0.21128966718860298</v>
      </c>
      <c r="M4244" s="19">
        <f t="shared" ref="M4244:M4245" si="5050">L4244*40/1000</f>
        <v>8.4515866875441176E-3</v>
      </c>
      <c r="N4244" s="19">
        <f t="shared" ref="N4244:N4245" si="5051">0.923*L4244</f>
        <v>0.19502036281508056</v>
      </c>
      <c r="O4244" s="19">
        <f t="shared" ref="O4244:O4245" si="5052">N4244*40/1000</f>
        <v>7.8008145126032226E-3</v>
      </c>
      <c r="P4244" s="19">
        <f t="shared" ref="P4244:P4245" si="5053">M4244+O4244</f>
        <v>1.6252401200147339E-2</v>
      </c>
      <c r="Q4244" s="19">
        <f t="shared" ref="Q4244:Q4245" si="5054">L4244*0.48</f>
        <v>0.10141904025052943</v>
      </c>
      <c r="R4244" s="19">
        <f t="shared" ref="R4244:R4245" si="5055">N4244*0.39</f>
        <v>7.6057941497881421E-2</v>
      </c>
      <c r="S4244" s="64">
        <f t="shared" ref="S4244:S4245" si="5056">R4244+Q4244</f>
        <v>0.17747698174841087</v>
      </c>
      <c r="T4244" s="64">
        <f t="shared" ref="T4244:T4245" si="5057">S4244*40/1000</f>
        <v>7.0990792699364346E-3</v>
      </c>
      <c r="U4244" s="21">
        <f t="shared" ref="U4244:U4245" si="5058">(L4244+N4244)</f>
        <v>0.40631003000368354</v>
      </c>
    </row>
    <row r="4245" spans="1:21" x14ac:dyDescent="0.2">
      <c r="A4245" s="14">
        <v>2020</v>
      </c>
      <c r="B4245" s="15" t="s">
        <v>73</v>
      </c>
      <c r="C4245" s="16" t="s">
        <v>22</v>
      </c>
      <c r="D4245" s="16" t="str">
        <f>A4245&amp;"_"&amp;B4245&amp;"_"&amp;C4245</f>
        <v>2020_2020 Sample Plot # 06_Avi</v>
      </c>
      <c r="E4245" s="17">
        <v>1.4</v>
      </c>
      <c r="F4245" s="17">
        <f t="shared" si="5046"/>
        <v>0.44</v>
      </c>
      <c r="G4245" s="18">
        <v>44</v>
      </c>
      <c r="H4245" s="19">
        <f t="shared" si="4989"/>
        <v>0.4</v>
      </c>
      <c r="I4245" s="20">
        <f t="shared" si="5047"/>
        <v>40</v>
      </c>
      <c r="J4245" s="20">
        <v>125.67999999999999</v>
      </c>
      <c r="K4245" s="19">
        <f t="shared" si="5048"/>
        <v>-0.6515916185581605</v>
      </c>
      <c r="L4245" s="19">
        <f t="shared" si="5049"/>
        <v>0.22305316059538585</v>
      </c>
      <c r="M4245" s="19">
        <f t="shared" si="5050"/>
        <v>8.9221264238154348E-3</v>
      </c>
      <c r="N4245" s="19">
        <f t="shared" si="5051"/>
        <v>0.20587806722954116</v>
      </c>
      <c r="O4245" s="19">
        <f t="shared" si="5052"/>
        <v>8.2351226891816467E-3</v>
      </c>
      <c r="P4245" s="19">
        <f t="shared" si="5053"/>
        <v>1.7157249112997083E-2</v>
      </c>
      <c r="Q4245" s="19">
        <f t="shared" si="5054"/>
        <v>0.10706551708578521</v>
      </c>
      <c r="R4245" s="19">
        <f t="shared" si="5055"/>
        <v>8.0292446219521058E-2</v>
      </c>
      <c r="S4245" s="64">
        <f t="shared" si="5056"/>
        <v>0.18735796330530627</v>
      </c>
      <c r="T4245" s="64">
        <f t="shared" si="5057"/>
        <v>7.4943185322122506E-3</v>
      </c>
      <c r="U4245" s="21">
        <f t="shared" si="5058"/>
        <v>0.42893122782492699</v>
      </c>
    </row>
    <row r="4246" spans="1:21" hidden="1" x14ac:dyDescent="0.2">
      <c r="A4246" s="14"/>
      <c r="B4246" s="15"/>
      <c r="C4246" s="16"/>
      <c r="D4246" s="16"/>
      <c r="E4246" s="17"/>
      <c r="F4246" s="17"/>
      <c r="G4246" s="18"/>
      <c r="H4246" s="19"/>
      <c r="I4246" s="20"/>
      <c r="J4246" s="20"/>
      <c r="K4246" s="19"/>
      <c r="L4246" s="19"/>
      <c r="M4246" s="19"/>
      <c r="N4246" s="19"/>
      <c r="O4246" s="19"/>
      <c r="P4246" s="19"/>
      <c r="Q4246" s="19"/>
      <c r="R4246" s="19"/>
      <c r="S4246" s="19"/>
      <c r="T4246" s="19"/>
      <c r="U4246" s="21"/>
    </row>
    <row r="4247" spans="1:21" x14ac:dyDescent="0.2">
      <c r="A4247" s="14">
        <v>2020</v>
      </c>
      <c r="B4247" s="15" t="s">
        <v>73</v>
      </c>
      <c r="C4247" s="16" t="s">
        <v>22</v>
      </c>
      <c r="D4247" s="16" t="str">
        <f>A4247&amp;"_"&amp;B4247&amp;"_"&amp;C4247</f>
        <v>2020_2020 Sample Plot # 06_Avi</v>
      </c>
      <c r="E4247" s="17">
        <v>1.2</v>
      </c>
      <c r="F4247" s="17">
        <f t="shared" si="5046"/>
        <v>0.25</v>
      </c>
      <c r="G4247" s="18">
        <v>25</v>
      </c>
      <c r="H4247" s="19">
        <f t="shared" si="4989"/>
        <v>0.3</v>
      </c>
      <c r="I4247" s="20">
        <f t="shared" si="5047"/>
        <v>29.999999999999996</v>
      </c>
      <c r="J4247" s="20">
        <v>94.259999999999991</v>
      </c>
      <c r="K4247" s="19">
        <f>2.14*(LOG(H4247,10))+0.2</f>
        <v>-0.9189605148999227</v>
      </c>
      <c r="L4247" s="19">
        <f t="shared" ref="L4247" si="5059">10^K4247</f>
        <v>0.12051455045724237</v>
      </c>
      <c r="M4247" s="19">
        <f t="shared" ref="M4247" si="5060">L4247*40/1000</f>
        <v>4.8205820182896948E-3</v>
      </c>
      <c r="N4247" s="19">
        <f t="shared" ref="N4247" si="5061">0.923*L4247</f>
        <v>0.11123493007203471</v>
      </c>
      <c r="O4247" s="19">
        <f t="shared" ref="O4247" si="5062">N4247*40/1000</f>
        <v>4.4493972028813887E-3</v>
      </c>
      <c r="P4247" s="19">
        <f t="shared" ref="P4247" si="5063">M4247+O4247</f>
        <v>9.2699792211710826E-3</v>
      </c>
      <c r="Q4247" s="19">
        <f t="shared" ref="Q4247" si="5064">L4247*0.48</f>
        <v>5.7846984219476337E-2</v>
      </c>
      <c r="R4247" s="19">
        <f t="shared" ref="R4247" si="5065">N4247*0.39</f>
        <v>4.3381622728093538E-2</v>
      </c>
      <c r="S4247" s="64">
        <f t="shared" ref="S4247" si="5066">R4247+Q4247</f>
        <v>0.10122860694756988</v>
      </c>
      <c r="T4247" s="64">
        <f t="shared" ref="T4247" si="5067">S4247*40/1000</f>
        <v>4.0491442779027947E-3</v>
      </c>
      <c r="U4247" s="21">
        <f t="shared" ref="U4247" si="5068">(L4247+N4247)</f>
        <v>0.23174948052927707</v>
      </c>
    </row>
    <row r="4248" spans="1:21" hidden="1" x14ac:dyDescent="0.2">
      <c r="A4248" s="14"/>
      <c r="B4248" s="15"/>
      <c r="C4248" s="16"/>
      <c r="D4248" s="16"/>
      <c r="E4248" s="17"/>
      <c r="F4248" s="17"/>
      <c r="G4248" s="18"/>
      <c r="H4248" s="19"/>
      <c r="I4248" s="20"/>
      <c r="J4248" s="20"/>
      <c r="K4248" s="19"/>
      <c r="L4248" s="19"/>
      <c r="M4248" s="19"/>
      <c r="N4248" s="19"/>
      <c r="O4248" s="19"/>
      <c r="P4248" s="19"/>
      <c r="Q4248" s="19"/>
      <c r="R4248" s="19"/>
      <c r="S4248" s="19"/>
      <c r="T4248" s="19"/>
      <c r="U4248" s="21"/>
    </row>
    <row r="4249" spans="1:21" hidden="1" x14ac:dyDescent="0.2">
      <c r="A4249" s="14"/>
      <c r="B4249" s="15"/>
      <c r="C4249" s="16"/>
      <c r="D4249" s="16"/>
      <c r="E4249" s="17"/>
      <c r="F4249" s="17"/>
      <c r="G4249" s="18"/>
      <c r="H4249" s="19"/>
      <c r="I4249" s="20"/>
      <c r="J4249" s="20"/>
      <c r="K4249" s="19"/>
      <c r="L4249" s="19"/>
      <c r="M4249" s="19"/>
      <c r="N4249" s="19"/>
      <c r="O4249" s="19"/>
      <c r="P4249" s="19"/>
      <c r="Q4249" s="19"/>
      <c r="R4249" s="19"/>
      <c r="S4249" s="19"/>
      <c r="T4249" s="19"/>
      <c r="U4249" s="21"/>
    </row>
    <row r="4250" spans="1:21" x14ac:dyDescent="0.2">
      <c r="A4250" s="14">
        <v>2020</v>
      </c>
      <c r="B4250" s="15" t="s">
        <v>73</v>
      </c>
      <c r="C4250" s="16" t="s">
        <v>22</v>
      </c>
      <c r="D4250" s="16" t="str">
        <f>A4250&amp;"_"&amp;B4250&amp;"_"&amp;C4250</f>
        <v>2020_2020 Sample Plot # 06_Avi</v>
      </c>
      <c r="E4250" s="17">
        <v>1.2</v>
      </c>
      <c r="F4250" s="17">
        <f t="shared" si="5046"/>
        <v>0.41</v>
      </c>
      <c r="G4250" s="18">
        <v>41</v>
      </c>
      <c r="H4250" s="19">
        <f t="shared" si="4989"/>
        <v>0.43</v>
      </c>
      <c r="I4250" s="20">
        <f t="shared" si="5047"/>
        <v>43</v>
      </c>
      <c r="J4250" s="20">
        <v>135.10599999999999</v>
      </c>
      <c r="K4250" s="19">
        <f>2.14*(LOG(H4250,10))+0.2</f>
        <v>-0.58437750505968489</v>
      </c>
      <c r="L4250" s="19">
        <f t="shared" ref="L4250" si="5069">10^K4250</f>
        <v>0.260388916782819</v>
      </c>
      <c r="M4250" s="19">
        <f t="shared" si="4992"/>
        <v>1.041555667131276E-2</v>
      </c>
      <c r="N4250" s="19">
        <f t="shared" ref="N4250" si="5070">0.923*L4250</f>
        <v>0.24033897019054196</v>
      </c>
      <c r="O4250" s="19">
        <f t="shared" si="4994"/>
        <v>9.6135588076216791E-3</v>
      </c>
      <c r="P4250" s="19">
        <f t="shared" si="4995"/>
        <v>2.0029115478934441E-2</v>
      </c>
      <c r="Q4250" s="19">
        <f t="shared" si="4996"/>
        <v>0.12498668005575311</v>
      </c>
      <c r="R4250" s="19">
        <f t="shared" si="4997"/>
        <v>9.3732198374311362E-2</v>
      </c>
      <c r="S4250" s="64">
        <f t="shared" si="4998"/>
        <v>0.21871887843006449</v>
      </c>
      <c r="T4250" s="64">
        <f t="shared" si="4999"/>
        <v>8.7487551372025796E-3</v>
      </c>
      <c r="U4250" s="21">
        <f t="shared" si="5000"/>
        <v>0.5007278869733609</v>
      </c>
    </row>
    <row r="4251" spans="1:21" hidden="1" x14ac:dyDescent="0.2">
      <c r="A4251" s="14"/>
      <c r="B4251" s="15"/>
      <c r="C4251" s="16"/>
      <c r="D4251" s="16"/>
      <c r="E4251" s="17"/>
      <c r="F4251" s="17"/>
      <c r="G4251" s="18"/>
      <c r="H4251" s="19"/>
      <c r="I4251" s="20"/>
      <c r="J4251" s="20"/>
      <c r="K4251" s="19"/>
      <c r="L4251" s="19"/>
      <c r="M4251" s="19"/>
      <c r="N4251" s="19"/>
      <c r="O4251" s="19"/>
      <c r="P4251" s="19"/>
      <c r="Q4251" s="19"/>
      <c r="R4251" s="19"/>
      <c r="S4251" s="19"/>
      <c r="T4251" s="19"/>
      <c r="U4251" s="21"/>
    </row>
    <row r="4252" spans="1:21" hidden="1" x14ac:dyDescent="0.2">
      <c r="A4252" s="14"/>
      <c r="B4252" s="15"/>
      <c r="C4252" s="16"/>
      <c r="D4252" s="16"/>
      <c r="E4252" s="17"/>
      <c r="F4252" s="17"/>
      <c r="G4252" s="18"/>
      <c r="H4252" s="19"/>
      <c r="I4252" s="20"/>
      <c r="J4252" s="20"/>
      <c r="K4252" s="19"/>
      <c r="L4252" s="19"/>
      <c r="M4252" s="19"/>
      <c r="N4252" s="19"/>
      <c r="O4252" s="19"/>
      <c r="P4252" s="19"/>
      <c r="Q4252" s="19"/>
      <c r="R4252" s="19"/>
      <c r="S4252" s="19"/>
      <c r="T4252" s="19"/>
      <c r="U4252" s="21"/>
    </row>
    <row r="4253" spans="1:21" hidden="1" x14ac:dyDescent="0.2">
      <c r="A4253" s="14"/>
      <c r="B4253" s="15"/>
      <c r="C4253" s="16"/>
      <c r="D4253" s="16"/>
      <c r="E4253" s="17"/>
      <c r="F4253" s="17"/>
      <c r="G4253" s="18"/>
      <c r="H4253" s="19"/>
      <c r="I4253" s="20"/>
      <c r="J4253" s="20"/>
      <c r="K4253" s="19"/>
      <c r="L4253" s="19"/>
      <c r="M4253" s="19"/>
      <c r="N4253" s="19"/>
      <c r="O4253" s="19"/>
      <c r="P4253" s="19"/>
      <c r="Q4253" s="19"/>
      <c r="R4253" s="19"/>
      <c r="S4253" s="19"/>
      <c r="T4253" s="19"/>
      <c r="U4253" s="21"/>
    </row>
    <row r="4254" spans="1:21" hidden="1" x14ac:dyDescent="0.2">
      <c r="A4254" s="14"/>
      <c r="B4254" s="15"/>
      <c r="C4254" s="16"/>
      <c r="D4254" s="16"/>
      <c r="E4254" s="17"/>
      <c r="F4254" s="17"/>
      <c r="G4254" s="18"/>
      <c r="H4254" s="19"/>
      <c r="I4254" s="20"/>
      <c r="J4254" s="20"/>
      <c r="K4254" s="19"/>
      <c r="L4254" s="19"/>
      <c r="M4254" s="19"/>
      <c r="N4254" s="19"/>
      <c r="O4254" s="19"/>
      <c r="P4254" s="19"/>
      <c r="Q4254" s="19"/>
      <c r="R4254" s="19"/>
      <c r="S4254" s="19"/>
      <c r="T4254" s="19"/>
      <c r="U4254" s="21"/>
    </row>
    <row r="4255" spans="1:21" hidden="1" x14ac:dyDescent="0.2">
      <c r="A4255" s="14"/>
      <c r="B4255" s="15"/>
      <c r="C4255" s="16"/>
      <c r="D4255" s="16"/>
      <c r="E4255" s="17"/>
      <c r="F4255" s="17"/>
      <c r="G4255" s="18"/>
      <c r="H4255" s="19"/>
      <c r="I4255" s="20"/>
      <c r="J4255" s="20"/>
      <c r="K4255" s="19"/>
      <c r="L4255" s="19"/>
      <c r="M4255" s="19"/>
      <c r="N4255" s="19"/>
      <c r="O4255" s="19"/>
      <c r="P4255" s="19"/>
      <c r="Q4255" s="19"/>
      <c r="R4255" s="19"/>
      <c r="S4255" s="19"/>
      <c r="T4255" s="19"/>
      <c r="U4255" s="21"/>
    </row>
    <row r="4256" spans="1:21" x14ac:dyDescent="0.2">
      <c r="A4256" s="14">
        <v>2020</v>
      </c>
      <c r="B4256" s="15" t="s">
        <v>73</v>
      </c>
      <c r="C4256" s="16" t="s">
        <v>22</v>
      </c>
      <c r="D4256" s="16" t="str">
        <f>A4256&amp;"_"&amp;B4256&amp;"_"&amp;C4256</f>
        <v>2020_2020 Sample Plot # 06_Avi</v>
      </c>
      <c r="E4256" s="17">
        <v>1.3</v>
      </c>
      <c r="F4256" s="17">
        <f t="shared" si="5046"/>
        <v>0.51</v>
      </c>
      <c r="G4256" s="18">
        <v>51</v>
      </c>
      <c r="H4256" s="19">
        <f t="shared" ref="H4256:H4301" si="5071">I4256/100</f>
        <v>0.71</v>
      </c>
      <c r="I4256" s="20">
        <f t="shared" si="5047"/>
        <v>71</v>
      </c>
      <c r="J4256" s="20">
        <v>223.08199999999999</v>
      </c>
      <c r="K4256" s="19">
        <f>2.14*(LOG(H4256,10))+0.2</f>
        <v>-0.1183071337411789</v>
      </c>
      <c r="L4256" s="19">
        <f t="shared" ref="L4256" si="5072">10^K4256</f>
        <v>0.7615402570759352</v>
      </c>
      <c r="M4256" s="19">
        <f t="shared" ref="M4256:M4301" si="5073">L4256*40/1000</f>
        <v>3.046161028303741E-2</v>
      </c>
      <c r="N4256" s="19">
        <f t="shared" ref="N4256" si="5074">0.923*L4256</f>
        <v>0.70290165728108822</v>
      </c>
      <c r="O4256" s="19">
        <f t="shared" ref="O4256:O4301" si="5075">N4256*40/1000</f>
        <v>2.8116066291243528E-2</v>
      </c>
      <c r="P4256" s="19">
        <f t="shared" ref="P4256:P4301" si="5076">M4256+O4256</f>
        <v>5.8577676574280937E-2</v>
      </c>
      <c r="Q4256" s="19">
        <f t="shared" ref="Q4256:Q4301" si="5077">L4256*0.48</f>
        <v>0.3655393233964489</v>
      </c>
      <c r="R4256" s="19">
        <f t="shared" ref="R4256:R4301" si="5078">N4256*0.39</f>
        <v>0.27413164633962439</v>
      </c>
      <c r="S4256" s="64">
        <f t="shared" ref="S4256:S4301" si="5079">R4256+Q4256</f>
        <v>0.63967096973607329</v>
      </c>
      <c r="T4256" s="64">
        <f t="shared" ref="T4256:T4301" si="5080">S4256*40/1000</f>
        <v>2.5586838789442932E-2</v>
      </c>
      <c r="U4256" s="21">
        <f t="shared" ref="U4256:U4301" si="5081">(L4256+N4256)</f>
        <v>1.4644419143570233</v>
      </c>
    </row>
    <row r="4257" spans="1:21" hidden="1" x14ac:dyDescent="0.2">
      <c r="A4257" s="14"/>
      <c r="B4257" s="15"/>
      <c r="C4257" s="16"/>
      <c r="D4257" s="16"/>
      <c r="E4257" s="17"/>
      <c r="F4257" s="17"/>
      <c r="G4257" s="18"/>
      <c r="H4257" s="19"/>
      <c r="I4257" s="20"/>
      <c r="J4257" s="20"/>
      <c r="K4257" s="19"/>
      <c r="L4257" s="19"/>
      <c r="M4257" s="19"/>
      <c r="N4257" s="19"/>
      <c r="O4257" s="19"/>
      <c r="P4257" s="19"/>
      <c r="Q4257" s="19"/>
      <c r="R4257" s="19"/>
      <c r="S4257" s="19"/>
      <c r="T4257" s="19"/>
      <c r="U4257" s="21"/>
    </row>
    <row r="4258" spans="1:21" hidden="1" x14ac:dyDescent="0.2">
      <c r="A4258" s="14"/>
      <c r="B4258" s="15"/>
      <c r="C4258" s="16"/>
      <c r="D4258" s="16"/>
      <c r="E4258" s="17"/>
      <c r="F4258" s="17"/>
      <c r="G4258" s="18"/>
      <c r="H4258" s="19"/>
      <c r="I4258" s="20"/>
      <c r="J4258" s="20"/>
      <c r="K4258" s="19"/>
      <c r="L4258" s="19"/>
      <c r="M4258" s="19"/>
      <c r="N4258" s="19"/>
      <c r="O4258" s="19"/>
      <c r="P4258" s="19"/>
      <c r="Q4258" s="19"/>
      <c r="R4258" s="19"/>
      <c r="S4258" s="19"/>
      <c r="T4258" s="19"/>
      <c r="U4258" s="21"/>
    </row>
    <row r="4259" spans="1:21" hidden="1" x14ac:dyDescent="0.2">
      <c r="A4259" s="14"/>
      <c r="B4259" s="15"/>
      <c r="C4259" s="16"/>
      <c r="D4259" s="16"/>
      <c r="E4259" s="17"/>
      <c r="F4259" s="17"/>
      <c r="G4259" s="18"/>
      <c r="H4259" s="19"/>
      <c r="I4259" s="20"/>
      <c r="J4259" s="20"/>
      <c r="K4259" s="19"/>
      <c r="L4259" s="19"/>
      <c r="M4259" s="19"/>
      <c r="N4259" s="19"/>
      <c r="O4259" s="19"/>
      <c r="P4259" s="19"/>
      <c r="Q4259" s="19"/>
      <c r="R4259" s="19"/>
      <c r="S4259" s="19"/>
      <c r="T4259" s="19"/>
      <c r="U4259" s="21"/>
    </row>
    <row r="4260" spans="1:21" hidden="1" x14ac:dyDescent="0.2">
      <c r="A4260" s="14"/>
      <c r="B4260" s="15"/>
      <c r="C4260" s="16"/>
      <c r="D4260" s="16"/>
      <c r="E4260" s="17"/>
      <c r="F4260" s="17"/>
      <c r="G4260" s="18"/>
      <c r="H4260" s="19"/>
      <c r="I4260" s="20"/>
      <c r="J4260" s="20"/>
      <c r="K4260" s="19"/>
      <c r="L4260" s="19"/>
      <c r="M4260" s="19"/>
      <c r="N4260" s="19"/>
      <c r="O4260" s="19"/>
      <c r="P4260" s="19"/>
      <c r="Q4260" s="19"/>
      <c r="R4260" s="19"/>
      <c r="S4260" s="19"/>
      <c r="T4260" s="19"/>
      <c r="U4260" s="21"/>
    </row>
    <row r="4261" spans="1:21" x14ac:dyDescent="0.2">
      <c r="A4261" s="14">
        <v>2020</v>
      </c>
      <c r="B4261" s="15" t="s">
        <v>73</v>
      </c>
      <c r="C4261" s="16" t="s">
        <v>22</v>
      </c>
      <c r="D4261" s="16" t="str">
        <f>A4261&amp;"_"&amp;B4261&amp;"_"&amp;C4261</f>
        <v>2020_2020 Sample Plot # 06_Avi</v>
      </c>
      <c r="E4261" s="17">
        <v>2.9</v>
      </c>
      <c r="F4261" s="17">
        <f t="shared" si="5046"/>
        <v>0.45</v>
      </c>
      <c r="G4261" s="18">
        <v>45</v>
      </c>
      <c r="H4261" s="19">
        <f t="shared" si="5071"/>
        <v>1.32</v>
      </c>
      <c r="I4261" s="20">
        <f t="shared" si="5047"/>
        <v>132</v>
      </c>
      <c r="J4261" s="20">
        <v>414.74399999999997</v>
      </c>
      <c r="K4261" s="19">
        <f>2.14*(LOG(H4261,10))+0.2</f>
        <v>0.45802821278051881</v>
      </c>
      <c r="L4261" s="19">
        <f t="shared" ref="L4261" si="5082">10^K4261</f>
        <v>2.8709670806716865</v>
      </c>
      <c r="M4261" s="19">
        <f t="shared" si="5073"/>
        <v>0.11483868322686747</v>
      </c>
      <c r="N4261" s="19">
        <f t="shared" ref="N4261" si="5083">0.923*L4261</f>
        <v>2.649902615459967</v>
      </c>
      <c r="O4261" s="19">
        <f t="shared" si="5075"/>
        <v>0.10599610461839867</v>
      </c>
      <c r="P4261" s="19">
        <f t="shared" si="5076"/>
        <v>0.22083478784526614</v>
      </c>
      <c r="Q4261" s="19">
        <f t="shared" si="5077"/>
        <v>1.3780641987224094</v>
      </c>
      <c r="R4261" s="19">
        <f t="shared" si="5078"/>
        <v>1.0334620200293871</v>
      </c>
      <c r="S4261" s="64">
        <f t="shared" si="5079"/>
        <v>2.4115262187517965</v>
      </c>
      <c r="T4261" s="64">
        <f t="shared" si="5080"/>
        <v>9.6461048750071859E-2</v>
      </c>
      <c r="U4261" s="21">
        <f t="shared" si="5081"/>
        <v>5.520869696131653</v>
      </c>
    </row>
    <row r="4262" spans="1:21" hidden="1" x14ac:dyDescent="0.2">
      <c r="A4262" s="14"/>
      <c r="B4262" s="15"/>
      <c r="C4262" s="16"/>
      <c r="D4262" s="16"/>
      <c r="E4262" s="17"/>
      <c r="F4262" s="17"/>
      <c r="G4262" s="18"/>
      <c r="H4262" s="19"/>
      <c r="I4262" s="20"/>
      <c r="J4262" s="20"/>
      <c r="K4262" s="19"/>
      <c r="L4262" s="19"/>
      <c r="M4262" s="19"/>
      <c r="N4262" s="19"/>
      <c r="O4262" s="19"/>
      <c r="P4262" s="19"/>
      <c r="Q4262" s="19"/>
      <c r="R4262" s="19"/>
      <c r="S4262" s="19"/>
      <c r="T4262" s="19"/>
      <c r="U4262" s="21"/>
    </row>
    <row r="4263" spans="1:21" x14ac:dyDescent="0.2">
      <c r="A4263" s="14">
        <v>2020</v>
      </c>
      <c r="B4263" s="15" t="s">
        <v>73</v>
      </c>
      <c r="C4263" s="16" t="s">
        <v>22</v>
      </c>
      <c r="D4263" s="16" t="str">
        <f>A4263&amp;"_"&amp;B4263&amp;"_"&amp;C4263</f>
        <v>2020_2020 Sample Plot # 06_Avi</v>
      </c>
      <c r="E4263" s="17">
        <v>2.7</v>
      </c>
      <c r="F4263" s="17">
        <f t="shared" si="5046"/>
        <v>0.4</v>
      </c>
      <c r="G4263" s="18">
        <v>40</v>
      </c>
      <c r="H4263" s="19">
        <f t="shared" si="5071"/>
        <v>1.35</v>
      </c>
      <c r="I4263" s="20">
        <f t="shared" si="5047"/>
        <v>135</v>
      </c>
      <c r="J4263" s="20">
        <v>424.16999999999996</v>
      </c>
      <c r="K4263" s="19">
        <f>2.14*(LOG(H4263,10))+0.2</f>
        <v>0.47891426457931313</v>
      </c>
      <c r="L4263" s="19">
        <f t="shared" ref="L4263" si="5084">10^K4263</f>
        <v>3.0124112760291726</v>
      </c>
      <c r="M4263" s="19">
        <f t="shared" ref="M4263" si="5085">L4263*40/1000</f>
        <v>0.12049645104116691</v>
      </c>
      <c r="N4263" s="19">
        <f t="shared" ref="N4263" si="5086">0.923*L4263</f>
        <v>2.7804556077749263</v>
      </c>
      <c r="O4263" s="19">
        <f t="shared" ref="O4263" si="5087">N4263*40/1000</f>
        <v>0.11121822431099704</v>
      </c>
      <c r="P4263" s="19">
        <f t="shared" ref="P4263" si="5088">M4263+O4263</f>
        <v>0.23171467535216395</v>
      </c>
      <c r="Q4263" s="19">
        <f t="shared" ref="Q4263" si="5089">L4263*0.48</f>
        <v>1.4459574124940029</v>
      </c>
      <c r="R4263" s="19">
        <f t="shared" ref="R4263" si="5090">N4263*0.39</f>
        <v>1.0843776870322213</v>
      </c>
      <c r="S4263" s="64">
        <f t="shared" ref="S4263" si="5091">R4263+Q4263</f>
        <v>2.5303350995262242</v>
      </c>
      <c r="T4263" s="64">
        <f t="shared" ref="T4263" si="5092">S4263*40/1000</f>
        <v>0.10121340398104897</v>
      </c>
      <c r="U4263" s="21">
        <f t="shared" ref="U4263" si="5093">(L4263+N4263)</f>
        <v>5.7928668838040984</v>
      </c>
    </row>
    <row r="4264" spans="1:21" hidden="1" x14ac:dyDescent="0.2">
      <c r="A4264" s="14"/>
      <c r="B4264" s="15"/>
      <c r="C4264" s="16"/>
      <c r="D4264" s="16"/>
      <c r="E4264" s="17"/>
      <c r="F4264" s="17"/>
      <c r="G4264" s="18"/>
      <c r="H4264" s="19"/>
      <c r="I4264" s="20"/>
      <c r="J4264" s="20"/>
      <c r="K4264" s="19"/>
      <c r="L4264" s="19"/>
      <c r="M4264" s="19"/>
      <c r="N4264" s="19"/>
      <c r="O4264" s="19"/>
      <c r="P4264" s="19"/>
      <c r="Q4264" s="19"/>
      <c r="R4264" s="19"/>
      <c r="S4264" s="19"/>
      <c r="T4264" s="19"/>
      <c r="U4264" s="21"/>
    </row>
    <row r="4265" spans="1:21" x14ac:dyDescent="0.2">
      <c r="A4265" s="14">
        <v>2020</v>
      </c>
      <c r="B4265" s="15" t="s">
        <v>73</v>
      </c>
      <c r="C4265" s="16" t="s">
        <v>22</v>
      </c>
      <c r="D4265" s="16" t="str">
        <f>A4265&amp;"_"&amp;B4265&amp;"_"&amp;C4265</f>
        <v>2020_2020 Sample Plot # 06_Avi</v>
      </c>
      <c r="E4265" s="17">
        <v>1.1000000000000001</v>
      </c>
      <c r="F4265" s="17">
        <f t="shared" si="5046"/>
        <v>0.38</v>
      </c>
      <c r="G4265" s="18">
        <v>38</v>
      </c>
      <c r="H4265" s="19">
        <f t="shared" si="5071"/>
        <v>0.42</v>
      </c>
      <c r="I4265" s="20">
        <f t="shared" si="5047"/>
        <v>42</v>
      </c>
      <c r="J4265" s="20">
        <v>131.964</v>
      </c>
      <c r="K4265" s="19">
        <f>2.14*(LOG(H4265,10))+0.2</f>
        <v>-0.60624651854849287</v>
      </c>
      <c r="L4265" s="19">
        <f t="shared" ref="L4265" si="5094">10^K4265</f>
        <v>0.24760161977537998</v>
      </c>
      <c r="M4265" s="19">
        <f t="shared" ref="M4265" si="5095">L4265*40/1000</f>
        <v>9.9040647910151984E-3</v>
      </c>
      <c r="N4265" s="19">
        <f t="shared" ref="N4265" si="5096">0.923*L4265</f>
        <v>0.22853629505267573</v>
      </c>
      <c r="O4265" s="19">
        <f t="shared" ref="O4265" si="5097">N4265*40/1000</f>
        <v>9.1414518021070302E-3</v>
      </c>
      <c r="P4265" s="19">
        <f t="shared" ref="P4265" si="5098">M4265+O4265</f>
        <v>1.904551659312223E-2</v>
      </c>
      <c r="Q4265" s="19">
        <f t="shared" ref="Q4265" si="5099">L4265*0.48</f>
        <v>0.11884877749218238</v>
      </c>
      <c r="R4265" s="19">
        <f t="shared" ref="R4265" si="5100">N4265*0.39</f>
        <v>8.9129155070543531E-2</v>
      </c>
      <c r="S4265" s="64">
        <f t="shared" ref="S4265" si="5101">R4265+Q4265</f>
        <v>0.2079779325627259</v>
      </c>
      <c r="T4265" s="64">
        <f t="shared" ref="T4265" si="5102">S4265*40/1000</f>
        <v>8.3191173025090343E-3</v>
      </c>
      <c r="U4265" s="21">
        <f t="shared" ref="U4265" si="5103">(L4265+N4265)</f>
        <v>0.47613791482805568</v>
      </c>
    </row>
    <row r="4266" spans="1:21" hidden="1" x14ac:dyDescent="0.2">
      <c r="A4266" s="14"/>
      <c r="B4266" s="15"/>
      <c r="C4266" s="16"/>
      <c r="D4266" s="16"/>
      <c r="E4266" s="17"/>
      <c r="F4266" s="17"/>
      <c r="G4266" s="18"/>
      <c r="H4266" s="19"/>
      <c r="I4266" s="20"/>
      <c r="J4266" s="20"/>
      <c r="K4266" s="19"/>
      <c r="L4266" s="19"/>
      <c r="M4266" s="19"/>
      <c r="N4266" s="19"/>
      <c r="O4266" s="19"/>
      <c r="P4266" s="19"/>
      <c r="Q4266" s="19"/>
      <c r="R4266" s="19"/>
      <c r="S4266" s="19"/>
      <c r="T4266" s="19"/>
      <c r="U4266" s="21"/>
    </row>
    <row r="4267" spans="1:21" hidden="1" x14ac:dyDescent="0.2">
      <c r="A4267" s="14"/>
      <c r="B4267" s="15"/>
      <c r="C4267" s="16"/>
      <c r="D4267" s="16"/>
      <c r="E4267" s="17"/>
      <c r="F4267" s="17"/>
      <c r="G4267" s="18"/>
      <c r="H4267" s="19"/>
      <c r="I4267" s="20"/>
      <c r="J4267" s="20"/>
      <c r="K4267" s="19"/>
      <c r="L4267" s="19"/>
      <c r="M4267" s="19"/>
      <c r="N4267" s="19"/>
      <c r="O4267" s="19"/>
      <c r="P4267" s="19"/>
      <c r="Q4267" s="19"/>
      <c r="R4267" s="19"/>
      <c r="S4267" s="19"/>
      <c r="T4267" s="19"/>
      <c r="U4267" s="21"/>
    </row>
    <row r="4268" spans="1:21" x14ac:dyDescent="0.2">
      <c r="A4268" s="38">
        <v>2020</v>
      </c>
      <c r="B4268" s="39" t="s">
        <v>73</v>
      </c>
      <c r="C4268" s="40" t="s">
        <v>22</v>
      </c>
      <c r="D4268" s="40" t="str">
        <f>A4268&amp;"_"&amp;B4268&amp;"_"&amp;C4268</f>
        <v>2020_2020 Sample Plot # 06_Avi</v>
      </c>
      <c r="E4268" s="41">
        <v>2.1</v>
      </c>
      <c r="F4268" s="41">
        <f t="shared" si="5046"/>
        <v>0.51</v>
      </c>
      <c r="G4268" s="42">
        <v>51</v>
      </c>
      <c r="H4268" s="43">
        <f t="shared" si="5071"/>
        <v>1.04</v>
      </c>
      <c r="I4268" s="44">
        <f t="shared" si="5047"/>
        <v>104</v>
      </c>
      <c r="J4268" s="44">
        <v>326.76799999999997</v>
      </c>
      <c r="K4268" s="43">
        <f>2.14*(LOG(H4268,10))+0.2</f>
        <v>0.23645134609939</v>
      </c>
      <c r="L4268" s="43">
        <f t="shared" ref="L4268" si="5104">10^K4268</f>
        <v>1.723658979131953</v>
      </c>
      <c r="M4268" s="43">
        <f t="shared" si="5073"/>
        <v>6.8946359165278123E-2</v>
      </c>
      <c r="N4268" s="43">
        <f t="shared" ref="N4268" si="5105">0.923*L4268</f>
        <v>1.5909372377387927</v>
      </c>
      <c r="O4268" s="43">
        <f t="shared" si="5075"/>
        <v>6.3637489509551712E-2</v>
      </c>
      <c r="P4268" s="43">
        <f t="shared" si="5076"/>
        <v>0.13258384867482984</v>
      </c>
      <c r="Q4268" s="43">
        <f t="shared" si="5077"/>
        <v>0.82735630998333742</v>
      </c>
      <c r="R4268" s="43">
        <f t="shared" si="5078"/>
        <v>0.62046552271812916</v>
      </c>
      <c r="S4268" s="65">
        <f t="shared" si="5079"/>
        <v>1.4478218327014667</v>
      </c>
      <c r="T4268" s="65">
        <f t="shared" si="5080"/>
        <v>5.7912873308058666E-2</v>
      </c>
      <c r="U4268" s="45">
        <f t="shared" si="5081"/>
        <v>3.3145962168707457</v>
      </c>
    </row>
    <row r="4269" spans="1:21" hidden="1" x14ac:dyDescent="0.2">
      <c r="A4269" s="6"/>
      <c r="B4269" s="7"/>
      <c r="C4269" s="8"/>
      <c r="D4269" s="8"/>
      <c r="E4269" s="9"/>
      <c r="F4269" s="9"/>
      <c r="G4269" s="10"/>
      <c r="H4269" s="11"/>
      <c r="I4269" s="12"/>
      <c r="J4269" s="12"/>
      <c r="K4269" s="11"/>
      <c r="L4269" s="11"/>
      <c r="M4269" s="11"/>
      <c r="N4269" s="11"/>
      <c r="O4269" s="11"/>
      <c r="P4269" s="11"/>
      <c r="Q4269" s="11"/>
      <c r="R4269" s="11"/>
      <c r="S4269" s="11"/>
      <c r="T4269" s="11"/>
      <c r="U4269" s="13"/>
    </row>
    <row r="4270" spans="1:21" hidden="1" x14ac:dyDescent="0.2">
      <c r="A4270" s="14"/>
      <c r="B4270" s="15"/>
      <c r="C4270" s="16"/>
      <c r="D4270" s="16"/>
      <c r="E4270" s="17"/>
      <c r="F4270" s="17"/>
      <c r="G4270" s="18"/>
      <c r="H4270" s="19"/>
      <c r="I4270" s="20"/>
      <c r="J4270" s="20"/>
      <c r="K4270" s="19"/>
      <c r="L4270" s="19"/>
      <c r="M4270" s="19"/>
      <c r="N4270" s="19"/>
      <c r="O4270" s="19"/>
      <c r="P4270" s="19"/>
      <c r="Q4270" s="19"/>
      <c r="R4270" s="19"/>
      <c r="S4270" s="19"/>
      <c r="T4270" s="19"/>
      <c r="U4270" s="21"/>
    </row>
    <row r="4271" spans="1:21" x14ac:dyDescent="0.2">
      <c r="A4271" s="14">
        <v>2020</v>
      </c>
      <c r="B4271" s="15" t="s">
        <v>74</v>
      </c>
      <c r="C4271" s="16" t="s">
        <v>22</v>
      </c>
      <c r="D4271" s="16" t="str">
        <f>A4271&amp;"_"&amp;B4271&amp;"_"&amp;C4271</f>
        <v>2020_2020 Sample Plot # 07_Avi</v>
      </c>
      <c r="E4271" s="17">
        <v>1.3</v>
      </c>
      <c r="F4271" s="17">
        <f t="shared" si="5046"/>
        <v>0.8</v>
      </c>
      <c r="G4271" s="18">
        <v>80</v>
      </c>
      <c r="H4271" s="19">
        <f t="shared" si="5071"/>
        <v>0.85</v>
      </c>
      <c r="I4271" s="20">
        <f t="shared" si="5047"/>
        <v>85</v>
      </c>
      <c r="J4271" s="20">
        <v>267.07</v>
      </c>
      <c r="K4271" s="19">
        <f t="shared" ref="K4271:K4272" si="5106">2.14*(LOG(H4271,10))+0.2</f>
        <v>4.8956501028586452E-2</v>
      </c>
      <c r="L4271" s="19">
        <f t="shared" ref="L4271:L4272" si="5107">10^K4271</f>
        <v>1.1193257660906129</v>
      </c>
      <c r="M4271" s="19">
        <f t="shared" si="5073"/>
        <v>4.4773030643624513E-2</v>
      </c>
      <c r="N4271" s="19">
        <f t="shared" ref="N4271:N4272" si="5108">0.923*L4271</f>
        <v>1.0331376821016358</v>
      </c>
      <c r="O4271" s="19">
        <f t="shared" si="5075"/>
        <v>4.1325507284065428E-2</v>
      </c>
      <c r="P4271" s="19">
        <f t="shared" si="5076"/>
        <v>8.6098537927689942E-2</v>
      </c>
      <c r="Q4271" s="19">
        <f t="shared" si="5077"/>
        <v>0.53727636772349419</v>
      </c>
      <c r="R4271" s="19">
        <f t="shared" si="5078"/>
        <v>0.40292369601963796</v>
      </c>
      <c r="S4271" s="64">
        <f t="shared" si="5079"/>
        <v>0.94020006374313214</v>
      </c>
      <c r="T4271" s="64">
        <f t="shared" si="5080"/>
        <v>3.7608002549725288E-2</v>
      </c>
      <c r="U4271" s="21">
        <f t="shared" si="5081"/>
        <v>2.1524634481922487</v>
      </c>
    </row>
    <row r="4272" spans="1:21" x14ac:dyDescent="0.2">
      <c r="A4272" s="14">
        <v>2020</v>
      </c>
      <c r="B4272" s="15" t="s">
        <v>74</v>
      </c>
      <c r="C4272" s="16" t="s">
        <v>22</v>
      </c>
      <c r="D4272" s="16" t="str">
        <f>A4272&amp;"_"&amp;B4272&amp;"_"&amp;C4272</f>
        <v>2020_2020 Sample Plot # 07_Avi</v>
      </c>
      <c r="E4272" s="17">
        <v>1.4</v>
      </c>
      <c r="F4272" s="17">
        <f t="shared" si="5046"/>
        <v>0.73</v>
      </c>
      <c r="G4272" s="18">
        <v>73</v>
      </c>
      <c r="H4272" s="19">
        <f t="shared" si="5071"/>
        <v>0.93000000000000016</v>
      </c>
      <c r="I4272" s="20">
        <f t="shared" si="5047"/>
        <v>93.000000000000014</v>
      </c>
      <c r="J4272" s="20">
        <v>292.20600000000002</v>
      </c>
      <c r="K4272" s="19">
        <f t="shared" si="5106"/>
        <v>0.13255350990542131</v>
      </c>
      <c r="L4272" s="19">
        <f t="shared" si="5107"/>
        <v>1.3569177073382628</v>
      </c>
      <c r="M4272" s="19">
        <f t="shared" si="5073"/>
        <v>5.4276708293530512E-2</v>
      </c>
      <c r="N4272" s="19">
        <f t="shared" si="5108"/>
        <v>1.2524350438732166</v>
      </c>
      <c r="O4272" s="19">
        <f t="shared" si="5075"/>
        <v>5.0097401754928661E-2</v>
      </c>
      <c r="P4272" s="19">
        <f t="shared" si="5076"/>
        <v>0.10437411004845917</v>
      </c>
      <c r="Q4272" s="19">
        <f t="shared" si="5077"/>
        <v>0.65132049952236615</v>
      </c>
      <c r="R4272" s="19">
        <f t="shared" si="5078"/>
        <v>0.48844966711055449</v>
      </c>
      <c r="S4272" s="64">
        <f t="shared" si="5079"/>
        <v>1.1397701666329207</v>
      </c>
      <c r="T4272" s="64">
        <f t="shared" si="5080"/>
        <v>4.5590806665316834E-2</v>
      </c>
      <c r="U4272" s="21">
        <f t="shared" si="5081"/>
        <v>2.6093527512114791</v>
      </c>
    </row>
    <row r="4273" spans="1:21" hidden="1" x14ac:dyDescent="0.2">
      <c r="A4273" s="14"/>
      <c r="B4273" s="15"/>
      <c r="C4273" s="16"/>
      <c r="D4273" s="16"/>
      <c r="E4273" s="17"/>
      <c r="F4273" s="17"/>
      <c r="G4273" s="18"/>
      <c r="H4273" s="19"/>
      <c r="I4273" s="20"/>
      <c r="J4273" s="20"/>
      <c r="K4273" s="19"/>
      <c r="L4273" s="19"/>
      <c r="M4273" s="19"/>
      <c r="N4273" s="19"/>
      <c r="O4273" s="19"/>
      <c r="P4273" s="19"/>
      <c r="Q4273" s="19"/>
      <c r="R4273" s="19"/>
      <c r="S4273" s="19"/>
      <c r="T4273" s="19"/>
      <c r="U4273" s="21"/>
    </row>
    <row r="4274" spans="1:21" hidden="1" x14ac:dyDescent="0.2">
      <c r="A4274" s="14"/>
      <c r="B4274" s="15"/>
      <c r="C4274" s="16"/>
      <c r="D4274" s="16"/>
      <c r="E4274" s="17"/>
      <c r="F4274" s="17"/>
      <c r="G4274" s="18"/>
      <c r="H4274" s="19"/>
      <c r="I4274" s="20"/>
      <c r="J4274" s="20"/>
      <c r="K4274" s="19"/>
      <c r="L4274" s="19"/>
      <c r="M4274" s="19"/>
      <c r="N4274" s="19"/>
      <c r="O4274" s="19"/>
      <c r="P4274" s="19"/>
      <c r="Q4274" s="19"/>
      <c r="R4274" s="19"/>
      <c r="S4274" s="19"/>
      <c r="T4274" s="19"/>
      <c r="U4274" s="21"/>
    </row>
    <row r="4275" spans="1:21" hidden="1" x14ac:dyDescent="0.2">
      <c r="A4275" s="14"/>
      <c r="B4275" s="15"/>
      <c r="C4275" s="16"/>
      <c r="D4275" s="16"/>
      <c r="E4275" s="17"/>
      <c r="F4275" s="17"/>
      <c r="G4275" s="18"/>
      <c r="H4275" s="19"/>
      <c r="I4275" s="20"/>
      <c r="J4275" s="20"/>
      <c r="K4275" s="19"/>
      <c r="L4275" s="19"/>
      <c r="M4275" s="19"/>
      <c r="N4275" s="19"/>
      <c r="O4275" s="19"/>
      <c r="P4275" s="19"/>
      <c r="Q4275" s="19"/>
      <c r="R4275" s="19"/>
      <c r="S4275" s="19"/>
      <c r="T4275" s="19"/>
      <c r="U4275" s="21"/>
    </row>
    <row r="4276" spans="1:21" hidden="1" x14ac:dyDescent="0.2">
      <c r="A4276" s="14"/>
      <c r="B4276" s="15"/>
      <c r="C4276" s="16"/>
      <c r="D4276" s="16"/>
      <c r="E4276" s="17"/>
      <c r="F4276" s="17"/>
      <c r="G4276" s="18"/>
      <c r="H4276" s="19"/>
      <c r="I4276" s="20"/>
      <c r="J4276" s="20"/>
      <c r="K4276" s="19"/>
      <c r="L4276" s="19"/>
      <c r="M4276" s="19"/>
      <c r="N4276" s="19"/>
      <c r="O4276" s="19"/>
      <c r="P4276" s="19"/>
      <c r="Q4276" s="19"/>
      <c r="R4276" s="19"/>
      <c r="S4276" s="19"/>
      <c r="T4276" s="19"/>
      <c r="U4276" s="21"/>
    </row>
    <row r="4277" spans="1:21" x14ac:dyDescent="0.2">
      <c r="A4277" s="14">
        <v>2020</v>
      </c>
      <c r="B4277" s="15" t="s">
        <v>74</v>
      </c>
      <c r="C4277" s="16" t="s">
        <v>22</v>
      </c>
      <c r="D4277" s="16" t="str">
        <f>A4277&amp;"_"&amp;B4277&amp;"_"&amp;C4277</f>
        <v>2020_2020 Sample Plot # 07_Avi</v>
      </c>
      <c r="E4277" s="17">
        <v>1.1000000000000001</v>
      </c>
      <c r="F4277" s="17">
        <f t="shared" si="5046"/>
        <v>0.52</v>
      </c>
      <c r="G4277" s="18">
        <v>52</v>
      </c>
      <c r="H4277" s="19">
        <f t="shared" si="5071"/>
        <v>0.95</v>
      </c>
      <c r="I4277" s="20">
        <f t="shared" si="5047"/>
        <v>95</v>
      </c>
      <c r="J4277" s="20">
        <v>298.49</v>
      </c>
      <c r="K4277" s="19">
        <f>2.14*(LOG(H4277,10))+0.2</f>
        <v>0.15232851531813418</v>
      </c>
      <c r="L4277" s="19">
        <f t="shared" ref="L4277" si="5109">10^K4277</f>
        <v>1.42013135180945</v>
      </c>
      <c r="M4277" s="19">
        <f t="shared" si="5073"/>
        <v>5.6805254072378006E-2</v>
      </c>
      <c r="N4277" s="19">
        <f t="shared" ref="N4277" si="5110">0.923*L4277</f>
        <v>1.3107812377201224</v>
      </c>
      <c r="O4277" s="19">
        <f t="shared" si="5075"/>
        <v>5.2431249508804893E-2</v>
      </c>
      <c r="P4277" s="19">
        <f t="shared" si="5076"/>
        <v>0.10923650358118289</v>
      </c>
      <c r="Q4277" s="19">
        <f t="shared" si="5077"/>
        <v>0.68166304886853601</v>
      </c>
      <c r="R4277" s="19">
        <f t="shared" si="5078"/>
        <v>0.51120468271084774</v>
      </c>
      <c r="S4277" s="64">
        <f t="shared" si="5079"/>
        <v>1.1928677315793839</v>
      </c>
      <c r="T4277" s="64">
        <f t="shared" si="5080"/>
        <v>4.7714709263175351E-2</v>
      </c>
      <c r="U4277" s="21">
        <f t="shared" si="5081"/>
        <v>2.7309125895295727</v>
      </c>
    </row>
    <row r="4278" spans="1:21" hidden="1" x14ac:dyDescent="0.2">
      <c r="A4278" s="14"/>
      <c r="B4278" s="15"/>
      <c r="C4278" s="16"/>
      <c r="D4278" s="16"/>
      <c r="E4278" s="17"/>
      <c r="F4278" s="17"/>
      <c r="G4278" s="18"/>
      <c r="H4278" s="19"/>
      <c r="I4278" s="20"/>
      <c r="J4278" s="20"/>
      <c r="K4278" s="19"/>
      <c r="L4278" s="19"/>
      <c r="M4278" s="19"/>
      <c r="N4278" s="19"/>
      <c r="O4278" s="19"/>
      <c r="P4278" s="19"/>
      <c r="Q4278" s="19"/>
      <c r="R4278" s="19"/>
      <c r="S4278" s="19"/>
      <c r="T4278" s="19"/>
      <c r="U4278" s="21"/>
    </row>
    <row r="4279" spans="1:21" hidden="1" x14ac:dyDescent="0.2">
      <c r="A4279" s="14"/>
      <c r="B4279" s="15"/>
      <c r="C4279" s="16"/>
      <c r="D4279" s="16"/>
      <c r="E4279" s="17"/>
      <c r="F4279" s="17"/>
      <c r="G4279" s="18"/>
      <c r="H4279" s="19"/>
      <c r="I4279" s="20"/>
      <c r="J4279" s="20"/>
      <c r="K4279" s="19"/>
      <c r="L4279" s="19"/>
      <c r="M4279" s="19"/>
      <c r="N4279" s="19"/>
      <c r="O4279" s="19"/>
      <c r="P4279" s="19"/>
      <c r="Q4279" s="19"/>
      <c r="R4279" s="19"/>
      <c r="S4279" s="19"/>
      <c r="T4279" s="19"/>
      <c r="U4279" s="21"/>
    </row>
    <row r="4280" spans="1:21" hidden="1" x14ac:dyDescent="0.2">
      <c r="A4280" s="14"/>
      <c r="B4280" s="15"/>
      <c r="C4280" s="16"/>
      <c r="D4280" s="16"/>
      <c r="E4280" s="17"/>
      <c r="F4280" s="17"/>
      <c r="G4280" s="18"/>
      <c r="H4280" s="19"/>
      <c r="I4280" s="20"/>
      <c r="J4280" s="20"/>
      <c r="K4280" s="19"/>
      <c r="L4280" s="19"/>
      <c r="M4280" s="19"/>
      <c r="N4280" s="19"/>
      <c r="O4280" s="19"/>
      <c r="P4280" s="19"/>
      <c r="Q4280" s="19"/>
      <c r="R4280" s="19"/>
      <c r="S4280" s="19"/>
      <c r="T4280" s="19"/>
      <c r="U4280" s="21"/>
    </row>
    <row r="4281" spans="1:21" hidden="1" x14ac:dyDescent="0.2">
      <c r="A4281" s="14"/>
      <c r="B4281" s="15"/>
      <c r="C4281" s="16"/>
      <c r="D4281" s="16"/>
      <c r="E4281" s="17"/>
      <c r="F4281" s="17"/>
      <c r="G4281" s="18"/>
      <c r="H4281" s="19"/>
      <c r="I4281" s="20"/>
      <c r="J4281" s="20"/>
      <c r="K4281" s="19"/>
      <c r="L4281" s="19"/>
      <c r="M4281" s="19"/>
      <c r="N4281" s="19"/>
      <c r="O4281" s="19"/>
      <c r="P4281" s="19"/>
      <c r="Q4281" s="19"/>
      <c r="R4281" s="19"/>
      <c r="S4281" s="19"/>
      <c r="T4281" s="19"/>
      <c r="U4281" s="21"/>
    </row>
    <row r="4282" spans="1:21" x14ac:dyDescent="0.2">
      <c r="A4282" s="14">
        <v>2020</v>
      </c>
      <c r="B4282" s="15" t="s">
        <v>74</v>
      </c>
      <c r="C4282" s="16" t="s">
        <v>22</v>
      </c>
      <c r="D4282" s="16" t="str">
        <f>A4282&amp;"_"&amp;B4282&amp;"_"&amp;C4282</f>
        <v>2020_2020 Sample Plot # 07_Avi</v>
      </c>
      <c r="E4282" s="17">
        <v>1.4</v>
      </c>
      <c r="F4282" s="17">
        <f t="shared" si="5046"/>
        <v>0.73</v>
      </c>
      <c r="G4282" s="18">
        <v>73</v>
      </c>
      <c r="H4282" s="19">
        <f t="shared" si="5071"/>
        <v>0.97</v>
      </c>
      <c r="I4282" s="20">
        <f t="shared" si="5047"/>
        <v>97</v>
      </c>
      <c r="J4282" s="20">
        <v>304.774</v>
      </c>
      <c r="K4282" s="19">
        <f>2.14*(LOG(H4282,10))+0.2</f>
        <v>0.17169151132976396</v>
      </c>
      <c r="L4282" s="19">
        <f t="shared" ref="L4282" si="5111">10^K4282</f>
        <v>1.4848805251618</v>
      </c>
      <c r="M4282" s="19">
        <f t="shared" si="5073"/>
        <v>5.9395221006472002E-2</v>
      </c>
      <c r="N4282" s="19">
        <f t="shared" ref="N4282" si="5112">0.923*L4282</f>
        <v>1.3705447247243414</v>
      </c>
      <c r="O4282" s="19">
        <f t="shared" si="5075"/>
        <v>5.4821788988973656E-2</v>
      </c>
      <c r="P4282" s="19">
        <f t="shared" si="5076"/>
        <v>0.11421700999544565</v>
      </c>
      <c r="Q4282" s="19">
        <f t="shared" si="5077"/>
        <v>0.71274265207766396</v>
      </c>
      <c r="R4282" s="19">
        <f t="shared" si="5078"/>
        <v>0.5345124426424932</v>
      </c>
      <c r="S4282" s="64">
        <f t="shared" si="5079"/>
        <v>1.2472550947201571</v>
      </c>
      <c r="T4282" s="64">
        <f t="shared" si="5080"/>
        <v>4.9890203788806285E-2</v>
      </c>
      <c r="U4282" s="21">
        <f t="shared" si="5081"/>
        <v>2.8554252498861414</v>
      </c>
    </row>
    <row r="4283" spans="1:21" hidden="1" x14ac:dyDescent="0.2">
      <c r="A4283" s="14"/>
      <c r="B4283" s="15"/>
      <c r="C4283" s="16"/>
      <c r="D4283" s="16"/>
      <c r="E4283" s="17"/>
      <c r="F4283" s="17"/>
      <c r="G4283" s="18"/>
      <c r="H4283" s="19"/>
      <c r="I4283" s="20"/>
      <c r="J4283" s="20"/>
      <c r="K4283" s="19"/>
      <c r="L4283" s="19"/>
      <c r="M4283" s="19"/>
      <c r="N4283" s="19"/>
      <c r="O4283" s="19"/>
      <c r="P4283" s="19"/>
      <c r="Q4283" s="19"/>
      <c r="R4283" s="19"/>
      <c r="S4283" s="19"/>
      <c r="T4283" s="19"/>
      <c r="U4283" s="21"/>
    </row>
    <row r="4284" spans="1:21" x14ac:dyDescent="0.2">
      <c r="A4284" s="14">
        <v>2020</v>
      </c>
      <c r="B4284" s="15" t="s">
        <v>74</v>
      </c>
      <c r="C4284" s="16" t="s">
        <v>22</v>
      </c>
      <c r="D4284" s="16" t="str">
        <f>A4284&amp;"_"&amp;B4284&amp;"_"&amp;C4284</f>
        <v>2020_2020 Sample Plot # 07_Avi</v>
      </c>
      <c r="E4284" s="17">
        <v>1.2</v>
      </c>
      <c r="F4284" s="17">
        <f t="shared" si="5046"/>
        <v>0.4</v>
      </c>
      <c r="G4284" s="18">
        <v>40</v>
      </c>
      <c r="H4284" s="19">
        <f t="shared" si="5071"/>
        <v>0.6</v>
      </c>
      <c r="I4284" s="20">
        <f t="shared" si="5047"/>
        <v>59.999999999999993</v>
      </c>
      <c r="J4284" s="20">
        <v>188.51999999999998</v>
      </c>
      <c r="K4284" s="19">
        <f t="shared" ref="K4284:K4285" si="5113">2.14*(LOG(H4284,10))+0.2</f>
        <v>-0.27475632417900264</v>
      </c>
      <c r="L4284" s="19">
        <f t="shared" ref="L4284:L4285" si="5114">10^K4284</f>
        <v>0.53118239874562168</v>
      </c>
      <c r="M4284" s="19">
        <f t="shared" ref="M4284:M4285" si="5115">L4284*40/1000</f>
        <v>2.1247295949824867E-2</v>
      </c>
      <c r="N4284" s="19">
        <f t="shared" ref="N4284:N4285" si="5116">0.923*L4284</f>
        <v>0.49028135404220885</v>
      </c>
      <c r="O4284" s="19">
        <f t="shared" ref="O4284:O4285" si="5117">N4284*40/1000</f>
        <v>1.9611254161688355E-2</v>
      </c>
      <c r="P4284" s="19">
        <f t="shared" ref="P4284:P4285" si="5118">M4284+O4284</f>
        <v>4.0858550111513223E-2</v>
      </c>
      <c r="Q4284" s="19">
        <f t="shared" ref="Q4284:Q4285" si="5119">L4284*0.48</f>
        <v>0.2549675513978984</v>
      </c>
      <c r="R4284" s="19">
        <f t="shared" ref="R4284:R4285" si="5120">N4284*0.39</f>
        <v>0.19120972807646147</v>
      </c>
      <c r="S4284" s="64">
        <f t="shared" ref="S4284:S4285" si="5121">R4284+Q4284</f>
        <v>0.44617727947435987</v>
      </c>
      <c r="T4284" s="64">
        <f t="shared" ref="T4284:T4285" si="5122">S4284*40/1000</f>
        <v>1.7847091178974397E-2</v>
      </c>
      <c r="U4284" s="21">
        <f t="shared" ref="U4284:U4285" si="5123">(L4284+N4284)</f>
        <v>1.0214637527878305</v>
      </c>
    </row>
    <row r="4285" spans="1:21" x14ac:dyDescent="0.2">
      <c r="A4285" s="14">
        <v>2020</v>
      </c>
      <c r="B4285" s="15" t="s">
        <v>74</v>
      </c>
      <c r="C4285" s="16" t="s">
        <v>22</v>
      </c>
      <c r="D4285" s="16" t="str">
        <f>A4285&amp;"_"&amp;B4285&amp;"_"&amp;C4285</f>
        <v>2020_2020 Sample Plot # 07_Avi</v>
      </c>
      <c r="E4285" s="17">
        <v>1.5</v>
      </c>
      <c r="F4285" s="17">
        <f t="shared" si="5046"/>
        <v>0.6</v>
      </c>
      <c r="G4285" s="18">
        <v>60</v>
      </c>
      <c r="H4285" s="19">
        <f t="shared" si="5071"/>
        <v>0.94</v>
      </c>
      <c r="I4285" s="20">
        <f t="shared" si="5047"/>
        <v>94</v>
      </c>
      <c r="J4285" s="20">
        <v>295.34800000000001</v>
      </c>
      <c r="K4285" s="19">
        <f t="shared" si="5113"/>
        <v>0.14249360670335509</v>
      </c>
      <c r="L4285" s="19">
        <f t="shared" si="5114"/>
        <v>1.3883328719783115</v>
      </c>
      <c r="M4285" s="19">
        <f t="shared" si="5115"/>
        <v>5.5533314879132462E-2</v>
      </c>
      <c r="N4285" s="19">
        <f t="shared" si="5116"/>
        <v>1.2814312408359816</v>
      </c>
      <c r="O4285" s="19">
        <f t="shared" si="5117"/>
        <v>5.1257249633439264E-2</v>
      </c>
      <c r="P4285" s="19">
        <f t="shared" si="5118"/>
        <v>0.10679056451257173</v>
      </c>
      <c r="Q4285" s="19">
        <f t="shared" si="5119"/>
        <v>0.66639977854958943</v>
      </c>
      <c r="R4285" s="19">
        <f t="shared" si="5120"/>
        <v>0.49975818392603283</v>
      </c>
      <c r="S4285" s="64">
        <f t="shared" si="5121"/>
        <v>1.1661579624756222</v>
      </c>
      <c r="T4285" s="64">
        <f t="shared" si="5122"/>
        <v>4.6646318499024883E-2</v>
      </c>
      <c r="U4285" s="21">
        <f t="shared" si="5123"/>
        <v>2.6697641128142928</v>
      </c>
    </row>
    <row r="4286" spans="1:21" hidden="1" x14ac:dyDescent="0.2">
      <c r="A4286" s="14"/>
      <c r="B4286" s="15"/>
      <c r="C4286" s="16"/>
      <c r="D4286" s="16"/>
      <c r="E4286" s="17"/>
      <c r="F4286" s="17"/>
      <c r="G4286" s="18"/>
      <c r="H4286" s="19"/>
      <c r="I4286" s="20"/>
      <c r="J4286" s="20"/>
      <c r="K4286" s="19"/>
      <c r="L4286" s="19"/>
      <c r="M4286" s="19"/>
      <c r="N4286" s="19"/>
      <c r="O4286" s="19"/>
      <c r="P4286" s="19"/>
      <c r="Q4286" s="19"/>
      <c r="R4286" s="19"/>
      <c r="S4286" s="19"/>
      <c r="T4286" s="19"/>
      <c r="U4286" s="21"/>
    </row>
    <row r="4287" spans="1:21" hidden="1" x14ac:dyDescent="0.2">
      <c r="A4287" s="14"/>
      <c r="B4287" s="15"/>
      <c r="C4287" s="16"/>
      <c r="D4287" s="16"/>
      <c r="E4287" s="17"/>
      <c r="F4287" s="17"/>
      <c r="G4287" s="18"/>
      <c r="H4287" s="19"/>
      <c r="I4287" s="20"/>
      <c r="J4287" s="20"/>
      <c r="K4287" s="19"/>
      <c r="L4287" s="19"/>
      <c r="M4287" s="19"/>
      <c r="N4287" s="19"/>
      <c r="O4287" s="19"/>
      <c r="P4287" s="19"/>
      <c r="Q4287" s="19"/>
      <c r="R4287" s="19"/>
      <c r="S4287" s="19"/>
      <c r="T4287" s="19"/>
      <c r="U4287" s="21"/>
    </row>
    <row r="4288" spans="1:21" hidden="1" x14ac:dyDescent="0.2">
      <c r="A4288" s="14"/>
      <c r="B4288" s="15"/>
      <c r="C4288" s="16"/>
      <c r="D4288" s="16"/>
      <c r="E4288" s="17"/>
      <c r="F4288" s="17"/>
      <c r="G4288" s="18"/>
      <c r="H4288" s="19"/>
      <c r="I4288" s="20"/>
      <c r="J4288" s="20"/>
      <c r="K4288" s="19"/>
      <c r="L4288" s="19"/>
      <c r="M4288" s="19"/>
      <c r="N4288" s="19"/>
      <c r="O4288" s="19"/>
      <c r="P4288" s="19"/>
      <c r="Q4288" s="19"/>
      <c r="R4288" s="19"/>
      <c r="S4288" s="19"/>
      <c r="T4288" s="19"/>
      <c r="U4288" s="21"/>
    </row>
    <row r="4289" spans="1:21" x14ac:dyDescent="0.2">
      <c r="A4289" s="14">
        <v>2020</v>
      </c>
      <c r="B4289" s="15" t="s">
        <v>74</v>
      </c>
      <c r="C4289" s="16" t="s">
        <v>22</v>
      </c>
      <c r="D4289" s="16" t="str">
        <f>A4289&amp;"_"&amp;B4289&amp;"_"&amp;C4289</f>
        <v>2020_2020 Sample Plot # 07_Avi</v>
      </c>
      <c r="E4289" s="17">
        <v>2.5</v>
      </c>
      <c r="F4289" s="17">
        <f t="shared" si="5046"/>
        <v>0.8</v>
      </c>
      <c r="G4289" s="18">
        <v>80</v>
      </c>
      <c r="H4289" s="19">
        <f t="shared" si="5071"/>
        <v>1.1200000000000001</v>
      </c>
      <c r="I4289" s="20">
        <f t="shared" si="5047"/>
        <v>112</v>
      </c>
      <c r="J4289" s="20">
        <v>351.904</v>
      </c>
      <c r="K4289" s="19">
        <f>2.14*(LOG(H4289,10))+0.2</f>
        <v>0.30532656851418871</v>
      </c>
      <c r="L4289" s="19">
        <f t="shared" ref="L4289" si="5124">10^K4289</f>
        <v>2.0198846486538922</v>
      </c>
      <c r="M4289" s="19">
        <f t="shared" si="5073"/>
        <v>8.0795385946155693E-2</v>
      </c>
      <c r="N4289" s="19">
        <f t="shared" ref="N4289" si="5125">0.923*L4289</f>
        <v>1.8643535307075425</v>
      </c>
      <c r="O4289" s="19">
        <f t="shared" si="5075"/>
        <v>7.4574141228301694E-2</v>
      </c>
      <c r="P4289" s="19">
        <f t="shared" si="5076"/>
        <v>0.1553695271744574</v>
      </c>
      <c r="Q4289" s="19">
        <f t="shared" si="5077"/>
        <v>0.96954463135386826</v>
      </c>
      <c r="R4289" s="19">
        <f t="shared" si="5078"/>
        <v>0.72709787697594164</v>
      </c>
      <c r="S4289" s="64">
        <f t="shared" si="5079"/>
        <v>1.69664250832981</v>
      </c>
      <c r="T4289" s="64">
        <f t="shared" si="5080"/>
        <v>6.7865700333192391E-2</v>
      </c>
      <c r="U4289" s="21">
        <f t="shared" si="5081"/>
        <v>3.8842381793614349</v>
      </c>
    </row>
    <row r="4290" spans="1:21" hidden="1" x14ac:dyDescent="0.2">
      <c r="A4290" s="14"/>
      <c r="B4290" s="15"/>
      <c r="C4290" s="16"/>
      <c r="D4290" s="16"/>
      <c r="E4290" s="17"/>
      <c r="F4290" s="17"/>
      <c r="G4290" s="18"/>
      <c r="H4290" s="19"/>
      <c r="I4290" s="20"/>
      <c r="J4290" s="20"/>
      <c r="K4290" s="19"/>
      <c r="L4290" s="19"/>
      <c r="M4290" s="19"/>
      <c r="N4290" s="19"/>
      <c r="O4290" s="19"/>
      <c r="P4290" s="19"/>
      <c r="Q4290" s="19"/>
      <c r="R4290" s="19"/>
      <c r="S4290" s="19"/>
      <c r="T4290" s="19"/>
      <c r="U4290" s="21"/>
    </row>
    <row r="4291" spans="1:21" hidden="1" x14ac:dyDescent="0.2">
      <c r="A4291" s="14"/>
      <c r="B4291" s="15"/>
      <c r="C4291" s="16"/>
      <c r="D4291" s="16"/>
      <c r="E4291" s="17"/>
      <c r="F4291" s="17"/>
      <c r="G4291" s="18"/>
      <c r="H4291" s="19"/>
      <c r="I4291" s="20"/>
      <c r="J4291" s="20"/>
      <c r="K4291" s="19"/>
      <c r="L4291" s="19"/>
      <c r="M4291" s="19"/>
      <c r="N4291" s="19"/>
      <c r="O4291" s="19"/>
      <c r="P4291" s="19"/>
      <c r="Q4291" s="19"/>
      <c r="R4291" s="19"/>
      <c r="S4291" s="19"/>
      <c r="T4291" s="19"/>
      <c r="U4291" s="21"/>
    </row>
    <row r="4292" spans="1:21" hidden="1" x14ac:dyDescent="0.2">
      <c r="A4292" s="14"/>
      <c r="B4292" s="15"/>
      <c r="C4292" s="16"/>
      <c r="D4292" s="16"/>
      <c r="E4292" s="17"/>
      <c r="F4292" s="17"/>
      <c r="G4292" s="18"/>
      <c r="H4292" s="19"/>
      <c r="I4292" s="20"/>
      <c r="J4292" s="20"/>
      <c r="K4292" s="19"/>
      <c r="L4292" s="19"/>
      <c r="M4292" s="19"/>
      <c r="N4292" s="19"/>
      <c r="O4292" s="19"/>
      <c r="P4292" s="19"/>
      <c r="Q4292" s="19"/>
      <c r="R4292" s="19"/>
      <c r="S4292" s="19"/>
      <c r="T4292" s="19"/>
      <c r="U4292" s="21"/>
    </row>
    <row r="4293" spans="1:21" x14ac:dyDescent="0.2">
      <c r="A4293" s="14">
        <v>2020</v>
      </c>
      <c r="B4293" s="15" t="s">
        <v>74</v>
      </c>
      <c r="C4293" s="16" t="s">
        <v>22</v>
      </c>
      <c r="D4293" s="16" t="str">
        <f>A4293&amp;"_"&amp;B4293&amp;"_"&amp;C4293</f>
        <v>2020_2020 Sample Plot # 07_Avi</v>
      </c>
      <c r="E4293" s="17">
        <v>1.4</v>
      </c>
      <c r="F4293" s="17">
        <f t="shared" si="5046"/>
        <v>0.55000000000000004</v>
      </c>
      <c r="G4293" s="18">
        <v>55</v>
      </c>
      <c r="H4293" s="19">
        <f t="shared" si="5071"/>
        <v>1.08</v>
      </c>
      <c r="I4293" s="20">
        <f t="shared" si="5047"/>
        <v>108.00000000000001</v>
      </c>
      <c r="J4293" s="20">
        <v>339.33600000000001</v>
      </c>
      <c r="K4293" s="19">
        <f>2.14*(LOG(H4293,10))+0.2</f>
        <v>0.27152683674207245</v>
      </c>
      <c r="L4293" s="19">
        <f t="shared" ref="L4293" si="5126">10^K4293</f>
        <v>1.8686451445262409</v>
      </c>
      <c r="M4293" s="19">
        <f t="shared" si="5073"/>
        <v>7.474580578104964E-2</v>
      </c>
      <c r="N4293" s="19">
        <f t="shared" ref="N4293" si="5127">0.923*L4293</f>
        <v>1.7247594683977203</v>
      </c>
      <c r="O4293" s="19">
        <f t="shared" si="5075"/>
        <v>6.8990378735908825E-2</v>
      </c>
      <c r="P4293" s="19">
        <f t="shared" si="5076"/>
        <v>0.14373618451695847</v>
      </c>
      <c r="Q4293" s="19">
        <f t="shared" si="5077"/>
        <v>0.89694966937259557</v>
      </c>
      <c r="R4293" s="19">
        <f t="shared" si="5078"/>
        <v>0.6726561926751109</v>
      </c>
      <c r="S4293" s="64">
        <f t="shared" si="5079"/>
        <v>1.5696058620477065</v>
      </c>
      <c r="T4293" s="64">
        <f t="shared" si="5080"/>
        <v>6.2784234481908258E-2</v>
      </c>
      <c r="U4293" s="21">
        <f t="shared" si="5081"/>
        <v>3.593404612923961</v>
      </c>
    </row>
    <row r="4294" spans="1:21" hidden="1" x14ac:dyDescent="0.2">
      <c r="A4294" s="14"/>
      <c r="B4294" s="15"/>
      <c r="C4294" s="16"/>
      <c r="D4294" s="16"/>
      <c r="E4294" s="17"/>
      <c r="F4294" s="17"/>
      <c r="G4294" s="18"/>
      <c r="H4294" s="19"/>
      <c r="I4294" s="20"/>
      <c r="J4294" s="20"/>
      <c r="K4294" s="19"/>
      <c r="L4294" s="19"/>
      <c r="M4294" s="19"/>
      <c r="N4294" s="19"/>
      <c r="O4294" s="19"/>
      <c r="P4294" s="19"/>
      <c r="Q4294" s="19"/>
      <c r="R4294" s="19"/>
      <c r="S4294" s="19"/>
      <c r="T4294" s="19"/>
      <c r="U4294" s="21"/>
    </row>
    <row r="4295" spans="1:21" hidden="1" x14ac:dyDescent="0.2">
      <c r="A4295" s="14"/>
      <c r="B4295" s="15"/>
      <c r="C4295" s="16"/>
      <c r="D4295" s="16"/>
      <c r="E4295" s="17"/>
      <c r="F4295" s="17"/>
      <c r="G4295" s="18"/>
      <c r="H4295" s="19"/>
      <c r="I4295" s="20"/>
      <c r="J4295" s="20"/>
      <c r="K4295" s="19"/>
      <c r="L4295" s="19"/>
      <c r="M4295" s="19"/>
      <c r="N4295" s="19"/>
      <c r="O4295" s="19"/>
      <c r="P4295" s="19"/>
      <c r="Q4295" s="19"/>
      <c r="R4295" s="19"/>
      <c r="S4295" s="19"/>
      <c r="T4295" s="19"/>
      <c r="U4295" s="21"/>
    </row>
    <row r="4296" spans="1:21" hidden="1" x14ac:dyDescent="0.2">
      <c r="A4296" s="14"/>
      <c r="B4296" s="15"/>
      <c r="C4296" s="16"/>
      <c r="D4296" s="16"/>
      <c r="E4296" s="17"/>
      <c r="F4296" s="17"/>
      <c r="G4296" s="18"/>
      <c r="H4296" s="19"/>
      <c r="I4296" s="20"/>
      <c r="J4296" s="20"/>
      <c r="K4296" s="19"/>
      <c r="L4296" s="19"/>
      <c r="M4296" s="19"/>
      <c r="N4296" s="19"/>
      <c r="O4296" s="19"/>
      <c r="P4296" s="19"/>
      <c r="Q4296" s="19"/>
      <c r="R4296" s="19"/>
      <c r="S4296" s="19"/>
      <c r="T4296" s="19"/>
      <c r="U4296" s="21"/>
    </row>
    <row r="4297" spans="1:21" hidden="1" x14ac:dyDescent="0.2">
      <c r="A4297" s="14"/>
      <c r="B4297" s="15"/>
      <c r="C4297" s="16"/>
      <c r="D4297" s="16"/>
      <c r="E4297" s="17"/>
      <c r="F4297" s="17"/>
      <c r="G4297" s="18"/>
      <c r="H4297" s="19"/>
      <c r="I4297" s="20"/>
      <c r="J4297" s="20"/>
      <c r="K4297" s="19"/>
      <c r="L4297" s="19"/>
      <c r="M4297" s="19"/>
      <c r="N4297" s="19"/>
      <c r="O4297" s="19"/>
      <c r="P4297" s="19"/>
      <c r="Q4297" s="19"/>
      <c r="R4297" s="19"/>
      <c r="S4297" s="19"/>
      <c r="T4297" s="19"/>
      <c r="U4297" s="21"/>
    </row>
    <row r="4298" spans="1:21" hidden="1" x14ac:dyDescent="0.2">
      <c r="A4298" s="14"/>
      <c r="B4298" s="15"/>
      <c r="C4298" s="16"/>
      <c r="D4298" s="16"/>
      <c r="E4298" s="17"/>
      <c r="F4298" s="17"/>
      <c r="G4298" s="18"/>
      <c r="H4298" s="19"/>
      <c r="I4298" s="20"/>
      <c r="J4298" s="20"/>
      <c r="K4298" s="19"/>
      <c r="L4298" s="19"/>
      <c r="M4298" s="19"/>
      <c r="N4298" s="19"/>
      <c r="O4298" s="19"/>
      <c r="P4298" s="19"/>
      <c r="Q4298" s="19"/>
      <c r="R4298" s="19"/>
      <c r="S4298" s="19"/>
      <c r="T4298" s="19"/>
      <c r="U4298" s="21"/>
    </row>
    <row r="4299" spans="1:21" hidden="1" x14ac:dyDescent="0.2">
      <c r="A4299" s="14"/>
      <c r="B4299" s="15"/>
      <c r="C4299" s="16"/>
      <c r="D4299" s="16"/>
      <c r="E4299" s="17"/>
      <c r="F4299" s="17"/>
      <c r="G4299" s="18"/>
      <c r="H4299" s="19"/>
      <c r="I4299" s="20"/>
      <c r="J4299" s="20"/>
      <c r="K4299" s="19"/>
      <c r="L4299" s="19"/>
      <c r="M4299" s="19"/>
      <c r="N4299" s="19"/>
      <c r="O4299" s="19"/>
      <c r="P4299" s="19"/>
      <c r="Q4299" s="19"/>
      <c r="R4299" s="19"/>
      <c r="S4299" s="19"/>
      <c r="T4299" s="19"/>
      <c r="U4299" s="21"/>
    </row>
    <row r="4300" spans="1:21" hidden="1" x14ac:dyDescent="0.2">
      <c r="A4300" s="14"/>
      <c r="B4300" s="15"/>
      <c r="C4300" s="16"/>
      <c r="D4300" s="16"/>
      <c r="E4300" s="17"/>
      <c r="F4300" s="17"/>
      <c r="G4300" s="18"/>
      <c r="H4300" s="19"/>
      <c r="I4300" s="20"/>
      <c r="J4300" s="20"/>
      <c r="K4300" s="19"/>
      <c r="L4300" s="19"/>
      <c r="M4300" s="19"/>
      <c r="N4300" s="19"/>
      <c r="O4300" s="19"/>
      <c r="P4300" s="19"/>
      <c r="Q4300" s="19"/>
      <c r="R4300" s="19"/>
      <c r="S4300" s="19"/>
      <c r="T4300" s="19"/>
      <c r="U4300" s="21"/>
    </row>
    <row r="4301" spans="1:21" x14ac:dyDescent="0.2">
      <c r="A4301" s="14">
        <v>2020</v>
      </c>
      <c r="B4301" s="15" t="s">
        <v>74</v>
      </c>
      <c r="C4301" s="16" t="s">
        <v>22</v>
      </c>
      <c r="D4301" s="16" t="str">
        <f>A4301&amp;"_"&amp;B4301&amp;"_"&amp;C4301</f>
        <v>2020_2020 Sample Plot # 07_Avi</v>
      </c>
      <c r="E4301" s="17">
        <v>1.7</v>
      </c>
      <c r="F4301" s="17">
        <f t="shared" si="5046"/>
        <v>0.6</v>
      </c>
      <c r="G4301" s="18">
        <v>60</v>
      </c>
      <c r="H4301" s="19">
        <f t="shared" si="5071"/>
        <v>0.98</v>
      </c>
      <c r="I4301" s="20">
        <f t="shared" si="5047"/>
        <v>98</v>
      </c>
      <c r="J4301" s="20">
        <v>307.916</v>
      </c>
      <c r="K4301" s="19">
        <f>2.14*(LOG(H4301,10))+0.2</f>
        <v>0.18122380198193899</v>
      </c>
      <c r="L4301" s="19">
        <f t="shared" ref="L4301" si="5128">10^K4301</f>
        <v>1.517832340035735</v>
      </c>
      <c r="M4301" s="19">
        <f t="shared" si="5073"/>
        <v>6.0713293601429401E-2</v>
      </c>
      <c r="N4301" s="19">
        <f t="shared" ref="N4301" si="5129">0.923*L4301</f>
        <v>1.4009592498529835</v>
      </c>
      <c r="O4301" s="19">
        <f t="shared" si="5075"/>
        <v>5.6038369994119333E-2</v>
      </c>
      <c r="P4301" s="19">
        <f t="shared" si="5076"/>
        <v>0.11675166359554873</v>
      </c>
      <c r="Q4301" s="19">
        <f t="shared" si="5077"/>
        <v>0.72855952321715278</v>
      </c>
      <c r="R4301" s="19">
        <f t="shared" si="5078"/>
        <v>0.54637410744266357</v>
      </c>
      <c r="S4301" s="64">
        <f t="shared" si="5079"/>
        <v>1.2749336306598162</v>
      </c>
      <c r="T4301" s="64">
        <f t="shared" si="5080"/>
        <v>5.0997345226392654E-2</v>
      </c>
      <c r="U4301" s="21">
        <f t="shared" si="5081"/>
        <v>2.9187915898887185</v>
      </c>
    </row>
    <row r="4302" spans="1:21" hidden="1" x14ac:dyDescent="0.2">
      <c r="A4302" s="14"/>
      <c r="B4302" s="15"/>
      <c r="C4302" s="16"/>
      <c r="D4302" s="16"/>
      <c r="E4302" s="17"/>
      <c r="F4302" s="17"/>
      <c r="G4302" s="18"/>
      <c r="H4302" s="19"/>
      <c r="I4302" s="20"/>
      <c r="J4302" s="20"/>
      <c r="K4302" s="19"/>
      <c r="L4302" s="19"/>
      <c r="M4302" s="19"/>
      <c r="N4302" s="19"/>
      <c r="O4302" s="19"/>
      <c r="P4302" s="19"/>
      <c r="Q4302" s="19"/>
      <c r="R4302" s="19"/>
      <c r="S4302" s="19"/>
      <c r="T4302" s="19"/>
      <c r="U4302" s="21"/>
    </row>
    <row r="4303" spans="1:21" hidden="1" x14ac:dyDescent="0.2">
      <c r="A4303" s="14"/>
      <c r="B4303" s="15"/>
      <c r="C4303" s="16"/>
      <c r="D4303" s="16"/>
      <c r="E4303" s="17"/>
      <c r="F4303" s="17"/>
      <c r="G4303" s="18"/>
      <c r="H4303" s="19"/>
      <c r="I4303" s="20"/>
      <c r="J4303" s="20"/>
      <c r="K4303" s="19"/>
      <c r="L4303" s="19"/>
      <c r="M4303" s="19"/>
      <c r="N4303" s="19"/>
      <c r="O4303" s="19"/>
      <c r="P4303" s="19"/>
      <c r="Q4303" s="19"/>
      <c r="R4303" s="19"/>
      <c r="S4303" s="19"/>
      <c r="T4303" s="19"/>
      <c r="U4303" s="21"/>
    </row>
    <row r="4304" spans="1:21" hidden="1" x14ac:dyDescent="0.2">
      <c r="A4304" s="14"/>
      <c r="B4304" s="15"/>
      <c r="C4304" s="16"/>
      <c r="D4304" s="16"/>
      <c r="E4304" s="17"/>
      <c r="F4304" s="17"/>
      <c r="G4304" s="18"/>
      <c r="H4304" s="19"/>
      <c r="I4304" s="20"/>
      <c r="J4304" s="20"/>
      <c r="K4304" s="19"/>
      <c r="L4304" s="19"/>
      <c r="M4304" s="19"/>
      <c r="N4304" s="19"/>
      <c r="O4304" s="19"/>
      <c r="P4304" s="19"/>
      <c r="Q4304" s="19"/>
      <c r="R4304" s="19"/>
      <c r="S4304" s="19"/>
      <c r="T4304" s="19"/>
      <c r="U4304" s="21"/>
    </row>
    <row r="4305" spans="1:21" hidden="1" x14ac:dyDescent="0.2">
      <c r="A4305" s="14"/>
      <c r="B4305" s="15"/>
      <c r="C4305" s="16"/>
      <c r="D4305" s="16"/>
      <c r="E4305" s="17"/>
      <c r="F4305" s="17"/>
      <c r="G4305" s="18"/>
      <c r="H4305" s="19"/>
      <c r="I4305" s="20"/>
      <c r="J4305" s="20"/>
      <c r="K4305" s="19"/>
      <c r="L4305" s="19"/>
      <c r="M4305" s="19"/>
      <c r="N4305" s="19"/>
      <c r="O4305" s="19"/>
      <c r="P4305" s="19"/>
      <c r="Q4305" s="19"/>
      <c r="R4305" s="19"/>
      <c r="S4305" s="19"/>
      <c r="T4305" s="19"/>
      <c r="U4305" s="21"/>
    </row>
    <row r="4306" spans="1:21" hidden="1" x14ac:dyDescent="0.2">
      <c r="A4306" s="14"/>
      <c r="B4306" s="15"/>
      <c r="C4306" s="16"/>
      <c r="D4306" s="16"/>
      <c r="E4306" s="17"/>
      <c r="F4306" s="17"/>
      <c r="G4306" s="18"/>
      <c r="H4306" s="19"/>
      <c r="I4306" s="20"/>
      <c r="J4306" s="20"/>
      <c r="K4306" s="19"/>
      <c r="L4306" s="19"/>
      <c r="M4306" s="19"/>
      <c r="N4306" s="19"/>
      <c r="O4306" s="19"/>
      <c r="P4306" s="19"/>
      <c r="Q4306" s="19"/>
      <c r="R4306" s="19"/>
      <c r="S4306" s="19"/>
      <c r="T4306" s="19"/>
      <c r="U4306" s="21"/>
    </row>
    <row r="4307" spans="1:21" hidden="1" x14ac:dyDescent="0.2">
      <c r="A4307" s="14"/>
      <c r="B4307" s="15"/>
      <c r="C4307" s="16"/>
      <c r="D4307" s="16"/>
      <c r="E4307" s="17"/>
      <c r="F4307" s="17"/>
      <c r="G4307" s="18"/>
      <c r="H4307" s="19"/>
      <c r="I4307" s="20"/>
      <c r="J4307" s="20"/>
      <c r="K4307" s="19"/>
      <c r="L4307" s="19"/>
      <c r="M4307" s="19"/>
      <c r="N4307" s="19"/>
      <c r="O4307" s="19"/>
      <c r="P4307" s="19"/>
      <c r="Q4307" s="19"/>
      <c r="R4307" s="19"/>
      <c r="S4307" s="19"/>
      <c r="T4307" s="19"/>
      <c r="U4307" s="21"/>
    </row>
    <row r="4308" spans="1:21" hidden="1" x14ac:dyDescent="0.2">
      <c r="A4308" s="14"/>
      <c r="B4308" s="15"/>
      <c r="C4308" s="16"/>
      <c r="D4308" s="16"/>
      <c r="E4308" s="17"/>
      <c r="F4308" s="17"/>
      <c r="G4308" s="18"/>
      <c r="H4308" s="19"/>
      <c r="I4308" s="20"/>
      <c r="J4308" s="20"/>
      <c r="K4308" s="19"/>
      <c r="L4308" s="19"/>
      <c r="M4308" s="19"/>
      <c r="N4308" s="19"/>
      <c r="O4308" s="19"/>
      <c r="P4308" s="19"/>
      <c r="Q4308" s="19"/>
      <c r="R4308" s="19"/>
      <c r="S4308" s="19"/>
      <c r="T4308" s="19"/>
      <c r="U4308" s="21"/>
    </row>
    <row r="4309" spans="1:21" hidden="1" x14ac:dyDescent="0.2">
      <c r="A4309" s="14"/>
      <c r="B4309" s="15"/>
      <c r="C4309" s="16"/>
      <c r="D4309" s="16"/>
      <c r="E4309" s="17"/>
      <c r="F4309" s="17"/>
      <c r="G4309" s="18"/>
      <c r="H4309" s="19"/>
      <c r="I4309" s="20"/>
      <c r="J4309" s="20"/>
      <c r="K4309" s="19"/>
      <c r="L4309" s="19"/>
      <c r="M4309" s="19"/>
      <c r="N4309" s="19"/>
      <c r="O4309" s="19"/>
      <c r="P4309" s="19"/>
      <c r="Q4309" s="19"/>
      <c r="R4309" s="19"/>
      <c r="S4309" s="19"/>
      <c r="T4309" s="19"/>
      <c r="U4309" s="21"/>
    </row>
    <row r="4310" spans="1:21" hidden="1" x14ac:dyDescent="0.2">
      <c r="A4310" s="14"/>
      <c r="B4310" s="15"/>
      <c r="C4310" s="16"/>
      <c r="D4310" s="16"/>
      <c r="E4310" s="17"/>
      <c r="F4310" s="17"/>
      <c r="G4310" s="18"/>
      <c r="H4310" s="19"/>
      <c r="I4310" s="20"/>
      <c r="J4310" s="20"/>
      <c r="K4310" s="19"/>
      <c r="L4310" s="19"/>
      <c r="M4310" s="19"/>
      <c r="N4310" s="19"/>
      <c r="O4310" s="19"/>
      <c r="P4310" s="19"/>
      <c r="Q4310" s="19"/>
      <c r="R4310" s="19"/>
      <c r="S4310" s="19"/>
      <c r="T4310" s="19"/>
      <c r="U4310" s="21"/>
    </row>
    <row r="4311" spans="1:21" hidden="1" x14ac:dyDescent="0.2">
      <c r="A4311" s="14"/>
      <c r="B4311" s="15"/>
      <c r="C4311" s="16"/>
      <c r="D4311" s="16"/>
      <c r="E4311" s="17"/>
      <c r="F4311" s="17"/>
      <c r="G4311" s="18"/>
      <c r="H4311" s="19"/>
      <c r="I4311" s="20"/>
      <c r="J4311" s="20"/>
      <c r="K4311" s="19"/>
      <c r="L4311" s="19"/>
      <c r="M4311" s="19"/>
      <c r="N4311" s="19"/>
      <c r="O4311" s="19"/>
      <c r="P4311" s="19"/>
      <c r="Q4311" s="19"/>
      <c r="R4311" s="19"/>
      <c r="S4311" s="19"/>
      <c r="T4311" s="19"/>
      <c r="U4311" s="21"/>
    </row>
    <row r="4312" spans="1:21" hidden="1" x14ac:dyDescent="0.2">
      <c r="A4312" s="14"/>
      <c r="B4312" s="15"/>
      <c r="C4312" s="16"/>
      <c r="D4312" s="16"/>
      <c r="E4312" s="17"/>
      <c r="F4312" s="17"/>
      <c r="G4312" s="18"/>
      <c r="H4312" s="19"/>
      <c r="I4312" s="20"/>
      <c r="J4312" s="20"/>
      <c r="K4312" s="19"/>
      <c r="L4312" s="19"/>
      <c r="M4312" s="19"/>
      <c r="N4312" s="19"/>
      <c r="O4312" s="19"/>
      <c r="P4312" s="19"/>
      <c r="Q4312" s="19"/>
      <c r="R4312" s="19"/>
      <c r="S4312" s="19"/>
      <c r="T4312" s="19"/>
      <c r="U4312" s="21"/>
    </row>
    <row r="4313" spans="1:21" hidden="1" x14ac:dyDescent="0.2">
      <c r="A4313" s="14"/>
      <c r="B4313" s="15"/>
      <c r="C4313" s="16"/>
      <c r="D4313" s="16"/>
      <c r="E4313" s="17"/>
      <c r="F4313" s="17"/>
      <c r="G4313" s="18"/>
      <c r="H4313" s="19"/>
      <c r="I4313" s="20"/>
      <c r="J4313" s="20"/>
      <c r="K4313" s="19"/>
      <c r="L4313" s="19"/>
      <c r="M4313" s="19"/>
      <c r="N4313" s="19"/>
      <c r="O4313" s="19"/>
      <c r="P4313" s="19"/>
      <c r="Q4313" s="19"/>
      <c r="R4313" s="19"/>
      <c r="S4313" s="19"/>
      <c r="T4313" s="19"/>
      <c r="U4313" s="21"/>
    </row>
    <row r="4314" spans="1:21" hidden="1" x14ac:dyDescent="0.2">
      <c r="A4314" s="14"/>
      <c r="B4314" s="15"/>
      <c r="C4314" s="16"/>
      <c r="D4314" s="16"/>
      <c r="E4314" s="17"/>
      <c r="F4314" s="17"/>
      <c r="G4314" s="18"/>
      <c r="H4314" s="19"/>
      <c r="I4314" s="20"/>
      <c r="J4314" s="20"/>
      <c r="K4314" s="19"/>
      <c r="L4314" s="19"/>
      <c r="M4314" s="19"/>
      <c r="N4314" s="19"/>
      <c r="O4314" s="19"/>
      <c r="P4314" s="19"/>
      <c r="Q4314" s="19"/>
      <c r="R4314" s="19"/>
      <c r="S4314" s="19"/>
      <c r="T4314" s="19"/>
      <c r="U4314" s="21"/>
    </row>
    <row r="4315" spans="1:21" hidden="1" x14ac:dyDescent="0.2">
      <c r="A4315" s="14"/>
      <c r="B4315" s="15"/>
      <c r="C4315" s="16"/>
      <c r="D4315" s="16"/>
      <c r="E4315" s="17"/>
      <c r="F4315" s="17"/>
      <c r="G4315" s="18"/>
      <c r="H4315" s="19"/>
      <c r="I4315" s="20"/>
      <c r="J4315" s="20"/>
      <c r="K4315" s="19"/>
      <c r="L4315" s="19"/>
      <c r="M4315" s="19"/>
      <c r="N4315" s="19"/>
      <c r="O4315" s="19"/>
      <c r="P4315" s="19"/>
      <c r="Q4315" s="19"/>
      <c r="R4315" s="19"/>
      <c r="S4315" s="19"/>
      <c r="T4315" s="19"/>
      <c r="U4315" s="21"/>
    </row>
    <row r="4316" spans="1:21" hidden="1" x14ac:dyDescent="0.2">
      <c r="A4316" s="14"/>
      <c r="B4316" s="15"/>
      <c r="C4316" s="16"/>
      <c r="D4316" s="16"/>
      <c r="E4316" s="17"/>
      <c r="F4316" s="17"/>
      <c r="G4316" s="18"/>
      <c r="H4316" s="19"/>
      <c r="I4316" s="20"/>
      <c r="J4316" s="20"/>
      <c r="K4316" s="19"/>
      <c r="L4316" s="19"/>
      <c r="M4316" s="19"/>
      <c r="N4316" s="19"/>
      <c r="O4316" s="19"/>
      <c r="P4316" s="19"/>
      <c r="Q4316" s="19"/>
      <c r="R4316" s="19"/>
      <c r="S4316" s="19"/>
      <c r="T4316" s="19"/>
      <c r="U4316" s="21"/>
    </row>
    <row r="4317" spans="1:21" hidden="1" x14ac:dyDescent="0.2">
      <c r="A4317" s="14"/>
      <c r="B4317" s="15"/>
      <c r="C4317" s="16"/>
      <c r="D4317" s="16"/>
      <c r="E4317" s="17"/>
      <c r="F4317" s="17"/>
      <c r="G4317" s="18"/>
      <c r="H4317" s="19"/>
      <c r="I4317" s="20"/>
      <c r="J4317" s="20"/>
      <c r="K4317" s="19"/>
      <c r="L4317" s="19"/>
      <c r="M4317" s="19"/>
      <c r="N4317" s="19"/>
      <c r="O4317" s="19"/>
      <c r="P4317" s="19"/>
      <c r="Q4317" s="19"/>
      <c r="R4317" s="19"/>
      <c r="S4317" s="19"/>
      <c r="T4317" s="19"/>
      <c r="U4317" s="21"/>
    </row>
    <row r="4318" spans="1:21" hidden="1" x14ac:dyDescent="0.2">
      <c r="A4318" s="14"/>
      <c r="B4318" s="15"/>
      <c r="C4318" s="16"/>
      <c r="D4318" s="16"/>
      <c r="E4318" s="17"/>
      <c r="F4318" s="17"/>
      <c r="G4318" s="18"/>
      <c r="H4318" s="19"/>
      <c r="I4318" s="20"/>
      <c r="J4318" s="20"/>
      <c r="K4318" s="19"/>
      <c r="L4318" s="19"/>
      <c r="M4318" s="19"/>
      <c r="N4318" s="19"/>
      <c r="O4318" s="19"/>
      <c r="P4318" s="19"/>
      <c r="Q4318" s="19"/>
      <c r="R4318" s="19"/>
      <c r="S4318" s="19"/>
      <c r="T4318" s="19"/>
      <c r="U4318" s="21"/>
    </row>
    <row r="4319" spans="1:21" hidden="1" x14ac:dyDescent="0.2">
      <c r="A4319" s="14"/>
      <c r="B4319" s="15"/>
      <c r="C4319" s="16"/>
      <c r="D4319" s="16"/>
      <c r="E4319" s="17"/>
      <c r="F4319" s="17"/>
      <c r="G4319" s="18"/>
      <c r="H4319" s="19"/>
      <c r="I4319" s="20"/>
      <c r="J4319" s="20"/>
      <c r="K4319" s="19"/>
      <c r="L4319" s="19"/>
      <c r="M4319" s="19"/>
      <c r="N4319" s="19"/>
      <c r="O4319" s="19"/>
      <c r="P4319" s="19"/>
      <c r="Q4319" s="19"/>
      <c r="R4319" s="19"/>
      <c r="S4319" s="19"/>
      <c r="T4319" s="19"/>
      <c r="U4319" s="21"/>
    </row>
    <row r="4320" spans="1:21" hidden="1" x14ac:dyDescent="0.2">
      <c r="A4320" s="14"/>
      <c r="B4320" s="15"/>
      <c r="C4320" s="16"/>
      <c r="D4320" s="16"/>
      <c r="E4320" s="17"/>
      <c r="F4320" s="17"/>
      <c r="G4320" s="18"/>
      <c r="H4320" s="19"/>
      <c r="I4320" s="20"/>
      <c r="J4320" s="20"/>
      <c r="K4320" s="19"/>
      <c r="L4320" s="19"/>
      <c r="M4320" s="19"/>
      <c r="N4320" s="19"/>
      <c r="O4320" s="19"/>
      <c r="P4320" s="19"/>
      <c r="Q4320" s="19"/>
      <c r="R4320" s="19"/>
      <c r="S4320" s="19"/>
      <c r="T4320" s="19"/>
      <c r="U4320" s="21"/>
    </row>
    <row r="4321" spans="1:21" hidden="1" x14ac:dyDescent="0.2">
      <c r="A4321" s="14"/>
      <c r="B4321" s="15"/>
      <c r="C4321" s="16"/>
      <c r="D4321" s="16"/>
      <c r="E4321" s="17"/>
      <c r="F4321" s="17"/>
      <c r="G4321" s="18"/>
      <c r="H4321" s="19"/>
      <c r="I4321" s="20"/>
      <c r="J4321" s="20"/>
      <c r="K4321" s="19"/>
      <c r="L4321" s="19"/>
      <c r="M4321" s="19"/>
      <c r="N4321" s="19"/>
      <c r="O4321" s="19"/>
      <c r="P4321" s="19"/>
      <c r="Q4321" s="19"/>
      <c r="R4321" s="19"/>
      <c r="S4321" s="19"/>
      <c r="T4321" s="19"/>
      <c r="U4321" s="21"/>
    </row>
    <row r="4322" spans="1:21" hidden="1" x14ac:dyDescent="0.2">
      <c r="A4322" s="14"/>
      <c r="B4322" s="15"/>
      <c r="C4322" s="16"/>
      <c r="D4322" s="16"/>
      <c r="E4322" s="17"/>
      <c r="F4322" s="17"/>
      <c r="G4322" s="18"/>
      <c r="H4322" s="19"/>
      <c r="I4322" s="20"/>
      <c r="J4322" s="20"/>
      <c r="K4322" s="19"/>
      <c r="L4322" s="19"/>
      <c r="M4322" s="19"/>
      <c r="N4322" s="19"/>
      <c r="O4322" s="19"/>
      <c r="P4322" s="19"/>
      <c r="Q4322" s="19"/>
      <c r="R4322" s="19"/>
      <c r="S4322" s="19"/>
      <c r="T4322" s="19"/>
      <c r="U4322" s="21"/>
    </row>
    <row r="4323" spans="1:21" hidden="1" x14ac:dyDescent="0.2">
      <c r="A4323" s="14"/>
      <c r="B4323" s="15"/>
      <c r="C4323" s="16"/>
      <c r="D4323" s="16"/>
      <c r="E4323" s="17"/>
      <c r="F4323" s="17"/>
      <c r="G4323" s="18"/>
      <c r="H4323" s="19"/>
      <c r="I4323" s="20"/>
      <c r="J4323" s="20"/>
      <c r="K4323" s="19"/>
      <c r="L4323" s="19"/>
      <c r="M4323" s="19"/>
      <c r="N4323" s="19"/>
      <c r="O4323" s="19"/>
      <c r="P4323" s="19"/>
      <c r="Q4323" s="19"/>
      <c r="R4323" s="19"/>
      <c r="S4323" s="19"/>
      <c r="T4323" s="19"/>
      <c r="U4323" s="21"/>
    </row>
    <row r="4324" spans="1:21" hidden="1" x14ac:dyDescent="0.2">
      <c r="A4324" s="14"/>
      <c r="B4324" s="15"/>
      <c r="C4324" s="16"/>
      <c r="D4324" s="16"/>
      <c r="E4324" s="17"/>
      <c r="F4324" s="17"/>
      <c r="G4324" s="18"/>
      <c r="H4324" s="19"/>
      <c r="I4324" s="20"/>
      <c r="J4324" s="20"/>
      <c r="K4324" s="19"/>
      <c r="L4324" s="19"/>
      <c r="M4324" s="19"/>
      <c r="N4324" s="19"/>
      <c r="O4324" s="19"/>
      <c r="P4324" s="19"/>
      <c r="Q4324" s="19"/>
      <c r="R4324" s="19"/>
      <c r="S4324" s="19"/>
      <c r="T4324" s="19"/>
      <c r="U4324" s="21"/>
    </row>
    <row r="4325" spans="1:21" hidden="1" x14ac:dyDescent="0.2">
      <c r="A4325" s="14"/>
      <c r="B4325" s="15"/>
      <c r="C4325" s="16"/>
      <c r="D4325" s="16"/>
      <c r="E4325" s="17"/>
      <c r="F4325" s="17"/>
      <c r="G4325" s="18"/>
      <c r="H4325" s="19"/>
      <c r="I4325" s="20"/>
      <c r="J4325" s="20"/>
      <c r="K4325" s="19"/>
      <c r="L4325" s="19"/>
      <c r="M4325" s="19"/>
      <c r="N4325" s="19"/>
      <c r="O4325" s="19"/>
      <c r="P4325" s="19"/>
      <c r="Q4325" s="19"/>
      <c r="R4325" s="19"/>
      <c r="S4325" s="19"/>
      <c r="T4325" s="19"/>
      <c r="U4325" s="21"/>
    </row>
    <row r="4326" spans="1:21" hidden="1" x14ac:dyDescent="0.2">
      <c r="A4326" s="14"/>
      <c r="B4326" s="15"/>
      <c r="C4326" s="16"/>
      <c r="D4326" s="16"/>
      <c r="E4326" s="17"/>
      <c r="F4326" s="17"/>
      <c r="G4326" s="18"/>
      <c r="H4326" s="19"/>
      <c r="I4326" s="20"/>
      <c r="J4326" s="20"/>
      <c r="K4326" s="19"/>
      <c r="L4326" s="19"/>
      <c r="M4326" s="19"/>
      <c r="N4326" s="19"/>
      <c r="O4326" s="19"/>
      <c r="P4326" s="19"/>
      <c r="Q4326" s="19"/>
      <c r="R4326" s="19"/>
      <c r="S4326" s="19"/>
      <c r="T4326" s="19"/>
      <c r="U4326" s="21"/>
    </row>
    <row r="4327" spans="1:21" hidden="1" x14ac:dyDescent="0.2">
      <c r="A4327" s="14"/>
      <c r="B4327" s="15"/>
      <c r="C4327" s="16"/>
      <c r="D4327" s="16"/>
      <c r="E4327" s="17"/>
      <c r="F4327" s="17"/>
      <c r="G4327" s="18"/>
      <c r="H4327" s="19"/>
      <c r="I4327" s="20"/>
      <c r="J4327" s="20"/>
      <c r="K4327" s="19"/>
      <c r="L4327" s="19"/>
      <c r="M4327" s="19"/>
      <c r="N4327" s="19"/>
      <c r="O4327" s="19"/>
      <c r="P4327" s="19"/>
      <c r="Q4327" s="19"/>
      <c r="R4327" s="19"/>
      <c r="S4327" s="19"/>
      <c r="T4327" s="19"/>
      <c r="U4327" s="21"/>
    </row>
    <row r="4328" spans="1:21" hidden="1" x14ac:dyDescent="0.2">
      <c r="A4328" s="14"/>
      <c r="B4328" s="15"/>
      <c r="C4328" s="16"/>
      <c r="D4328" s="16"/>
      <c r="E4328" s="17"/>
      <c r="F4328" s="17"/>
      <c r="G4328" s="18"/>
      <c r="H4328" s="19"/>
      <c r="I4328" s="20"/>
      <c r="J4328" s="20"/>
      <c r="K4328" s="19"/>
      <c r="L4328" s="19"/>
      <c r="M4328" s="19"/>
      <c r="N4328" s="19"/>
      <c r="O4328" s="19"/>
      <c r="P4328" s="19"/>
      <c r="Q4328" s="19"/>
      <c r="R4328" s="19"/>
      <c r="S4328" s="19"/>
      <c r="T4328" s="19"/>
      <c r="U4328" s="21"/>
    </row>
    <row r="4329" spans="1:21" hidden="1" x14ac:dyDescent="0.2">
      <c r="A4329" s="14"/>
      <c r="B4329" s="15"/>
      <c r="C4329" s="16"/>
      <c r="D4329" s="16"/>
      <c r="E4329" s="17"/>
      <c r="F4329" s="17"/>
      <c r="G4329" s="18"/>
      <c r="H4329" s="19"/>
      <c r="I4329" s="20"/>
      <c r="J4329" s="20"/>
      <c r="K4329" s="19"/>
      <c r="L4329" s="19"/>
      <c r="M4329" s="19"/>
      <c r="N4329" s="19"/>
      <c r="O4329" s="19"/>
      <c r="P4329" s="19"/>
      <c r="Q4329" s="19"/>
      <c r="R4329" s="19"/>
      <c r="S4329" s="19"/>
      <c r="T4329" s="19"/>
      <c r="U4329" s="21"/>
    </row>
    <row r="4330" spans="1:21" hidden="1" x14ac:dyDescent="0.2">
      <c r="A4330" s="14"/>
      <c r="B4330" s="15"/>
      <c r="C4330" s="16"/>
      <c r="D4330" s="16"/>
      <c r="E4330" s="17"/>
      <c r="F4330" s="17"/>
      <c r="G4330" s="18"/>
      <c r="H4330" s="19"/>
      <c r="I4330" s="20"/>
      <c r="J4330" s="20"/>
      <c r="K4330" s="19"/>
      <c r="L4330" s="19"/>
      <c r="M4330" s="19"/>
      <c r="N4330" s="19"/>
      <c r="O4330" s="19"/>
      <c r="P4330" s="19"/>
      <c r="Q4330" s="19"/>
      <c r="R4330" s="19"/>
      <c r="S4330" s="19"/>
      <c r="T4330" s="19"/>
      <c r="U4330" s="21"/>
    </row>
    <row r="4331" spans="1:21" hidden="1" x14ac:dyDescent="0.2">
      <c r="A4331" s="14"/>
      <c r="B4331" s="15"/>
      <c r="C4331" s="16"/>
      <c r="D4331" s="16"/>
      <c r="E4331" s="17"/>
      <c r="F4331" s="17"/>
      <c r="G4331" s="18"/>
      <c r="H4331" s="19"/>
      <c r="I4331" s="20"/>
      <c r="J4331" s="20"/>
      <c r="K4331" s="19"/>
      <c r="L4331" s="19"/>
      <c r="M4331" s="19"/>
      <c r="N4331" s="19"/>
      <c r="O4331" s="19"/>
      <c r="P4331" s="19"/>
      <c r="Q4331" s="19"/>
      <c r="R4331" s="19"/>
      <c r="S4331" s="19"/>
      <c r="T4331" s="19"/>
      <c r="U4331" s="21"/>
    </row>
    <row r="4332" spans="1:21" hidden="1" x14ac:dyDescent="0.2">
      <c r="A4332" s="14"/>
      <c r="B4332" s="15"/>
      <c r="C4332" s="16"/>
      <c r="D4332" s="16"/>
      <c r="E4332" s="17"/>
      <c r="F4332" s="17"/>
      <c r="G4332" s="18"/>
      <c r="H4332" s="19"/>
      <c r="I4332" s="20"/>
      <c r="J4332" s="20"/>
      <c r="K4332" s="19"/>
      <c r="L4332" s="19"/>
      <c r="M4332" s="19"/>
      <c r="N4332" s="19"/>
      <c r="O4332" s="19"/>
      <c r="P4332" s="19"/>
      <c r="Q4332" s="19"/>
      <c r="R4332" s="19"/>
      <c r="S4332" s="19"/>
      <c r="T4332" s="19"/>
      <c r="U4332" s="21"/>
    </row>
    <row r="4333" spans="1:21" hidden="1" x14ac:dyDescent="0.2">
      <c r="A4333" s="14"/>
      <c r="B4333" s="15"/>
      <c r="C4333" s="16"/>
      <c r="D4333" s="16"/>
      <c r="E4333" s="17"/>
      <c r="F4333" s="17"/>
      <c r="G4333" s="18"/>
      <c r="H4333" s="19"/>
      <c r="I4333" s="20"/>
      <c r="J4333" s="20"/>
      <c r="K4333" s="19"/>
      <c r="L4333" s="19"/>
      <c r="M4333" s="19"/>
      <c r="N4333" s="19"/>
      <c r="O4333" s="19"/>
      <c r="P4333" s="19"/>
      <c r="Q4333" s="19"/>
      <c r="R4333" s="19"/>
      <c r="S4333" s="19"/>
      <c r="T4333" s="19"/>
      <c r="U4333" s="21"/>
    </row>
    <row r="4334" spans="1:21" hidden="1" x14ac:dyDescent="0.2">
      <c r="A4334" s="14"/>
      <c r="B4334" s="15"/>
      <c r="C4334" s="16"/>
      <c r="D4334" s="16"/>
      <c r="E4334" s="17"/>
      <c r="F4334" s="17"/>
      <c r="G4334" s="18"/>
      <c r="H4334" s="19"/>
      <c r="I4334" s="20"/>
      <c r="J4334" s="20"/>
      <c r="K4334" s="19"/>
      <c r="L4334" s="19"/>
      <c r="M4334" s="19"/>
      <c r="N4334" s="19"/>
      <c r="O4334" s="19"/>
      <c r="P4334" s="19"/>
      <c r="Q4334" s="19"/>
      <c r="R4334" s="19"/>
      <c r="S4334" s="19"/>
      <c r="T4334" s="19"/>
      <c r="U4334" s="21"/>
    </row>
    <row r="4335" spans="1:21" x14ac:dyDescent="0.2">
      <c r="A4335" s="14">
        <v>2020</v>
      </c>
      <c r="B4335" s="15" t="s">
        <v>74</v>
      </c>
      <c r="C4335" s="16" t="s">
        <v>22</v>
      </c>
      <c r="D4335" s="16" t="str">
        <f>A4335&amp;"_"&amp;B4335&amp;"_"&amp;C4335</f>
        <v>2020_2020 Sample Plot # 07_Avi</v>
      </c>
      <c r="E4335" s="17">
        <v>1.4</v>
      </c>
      <c r="F4335" s="17">
        <f t="shared" ref="F4335" si="5130">G4335/100</f>
        <v>0.6</v>
      </c>
      <c r="G4335" s="18">
        <v>60</v>
      </c>
      <c r="H4335" s="19">
        <f t="shared" ref="H4335" si="5131">I4335/100</f>
        <v>0.75</v>
      </c>
      <c r="I4335" s="20">
        <f t="shared" ref="I4335" si="5132">J4335/3.142</f>
        <v>75</v>
      </c>
      <c r="J4335" s="20">
        <v>235.65</v>
      </c>
      <c r="K4335" s="19">
        <f>2.14*(LOG(H4335,10))+0.2</f>
        <v>-6.7368896341761852E-2</v>
      </c>
      <c r="L4335" s="19">
        <f t="shared" ref="L4335" si="5133">10^K4335</f>
        <v>0.85631017333428494</v>
      </c>
      <c r="M4335" s="19">
        <f t="shared" ref="M4335" si="5134">L4335*40/1000</f>
        <v>3.42524069333714E-2</v>
      </c>
      <c r="N4335" s="19">
        <f t="shared" ref="N4335" si="5135">0.923*L4335</f>
        <v>0.790374289987545</v>
      </c>
      <c r="O4335" s="19">
        <f t="shared" ref="O4335" si="5136">N4335*40/1000</f>
        <v>3.1614971599501801E-2</v>
      </c>
      <c r="P4335" s="19">
        <f t="shared" ref="P4335" si="5137">M4335+O4335</f>
        <v>6.5867378532873194E-2</v>
      </c>
      <c r="Q4335" s="19">
        <f t="shared" ref="Q4335" si="5138">L4335*0.48</f>
        <v>0.41102888320045677</v>
      </c>
      <c r="R4335" s="19">
        <f t="shared" ref="R4335" si="5139">N4335*0.39</f>
        <v>0.30824597309514257</v>
      </c>
      <c r="S4335" s="64">
        <f t="shared" ref="S4335" si="5140">R4335+Q4335</f>
        <v>0.71927485629559929</v>
      </c>
      <c r="T4335" s="64">
        <f t="shared" ref="T4335" si="5141">S4335*40/1000</f>
        <v>2.8770994251823973E-2</v>
      </c>
      <c r="U4335" s="21">
        <f t="shared" ref="U4335" si="5142">(L4335+N4335)</f>
        <v>1.6466844633218298</v>
      </c>
    </row>
    <row r="4336" spans="1:21" hidden="1" x14ac:dyDescent="0.2">
      <c r="A4336" s="14"/>
      <c r="B4336" s="15"/>
      <c r="C4336" s="16"/>
      <c r="D4336" s="16"/>
      <c r="E4336" s="17"/>
      <c r="F4336" s="17"/>
      <c r="G4336" s="18"/>
      <c r="H4336" s="19"/>
      <c r="I4336" s="20"/>
      <c r="J4336" s="20"/>
      <c r="K4336" s="19"/>
      <c r="L4336" s="19"/>
      <c r="M4336" s="19"/>
      <c r="N4336" s="19"/>
      <c r="O4336" s="19"/>
      <c r="P4336" s="19"/>
      <c r="Q4336" s="19"/>
      <c r="R4336" s="19"/>
      <c r="S4336" s="19"/>
      <c r="T4336" s="19"/>
      <c r="U4336" s="21"/>
    </row>
    <row r="4337" spans="1:21" hidden="1" x14ac:dyDescent="0.2">
      <c r="A4337" s="14"/>
      <c r="B4337" s="15"/>
      <c r="C4337" s="16"/>
      <c r="D4337" s="16"/>
      <c r="E4337" s="17"/>
      <c r="F4337" s="17"/>
      <c r="G4337" s="18"/>
      <c r="H4337" s="19"/>
      <c r="I4337" s="20"/>
      <c r="J4337" s="20"/>
      <c r="K4337" s="19"/>
      <c r="L4337" s="19"/>
      <c r="M4337" s="19"/>
      <c r="N4337" s="19"/>
      <c r="O4337" s="19"/>
      <c r="P4337" s="19"/>
      <c r="Q4337" s="19"/>
      <c r="R4337" s="19"/>
      <c r="S4337" s="19"/>
      <c r="T4337" s="19"/>
      <c r="U4337" s="21"/>
    </row>
    <row r="4338" spans="1:21" hidden="1" x14ac:dyDescent="0.2">
      <c r="A4338" s="14"/>
      <c r="B4338" s="15"/>
      <c r="C4338" s="16"/>
      <c r="D4338" s="16"/>
      <c r="E4338" s="17"/>
      <c r="F4338" s="17"/>
      <c r="G4338" s="18"/>
      <c r="H4338" s="19"/>
      <c r="I4338" s="20"/>
      <c r="J4338" s="20"/>
      <c r="K4338" s="19"/>
      <c r="L4338" s="19"/>
      <c r="M4338" s="19"/>
      <c r="N4338" s="19"/>
      <c r="O4338" s="19"/>
      <c r="P4338" s="19"/>
      <c r="Q4338" s="19"/>
      <c r="R4338" s="19"/>
      <c r="S4338" s="19"/>
      <c r="T4338" s="19"/>
      <c r="U4338" s="21"/>
    </row>
    <row r="4339" spans="1:21" hidden="1" x14ac:dyDescent="0.2">
      <c r="A4339" s="14"/>
      <c r="B4339" s="15"/>
      <c r="C4339" s="16"/>
      <c r="D4339" s="16"/>
      <c r="E4339" s="17"/>
      <c r="F4339" s="17"/>
      <c r="G4339" s="18"/>
      <c r="H4339" s="19"/>
      <c r="I4339" s="20"/>
      <c r="J4339" s="20"/>
      <c r="K4339" s="19"/>
      <c r="L4339" s="19"/>
      <c r="M4339" s="19"/>
      <c r="N4339" s="19"/>
      <c r="O4339" s="19"/>
      <c r="P4339" s="19"/>
      <c r="Q4339" s="19"/>
      <c r="R4339" s="19"/>
      <c r="S4339" s="19"/>
      <c r="T4339" s="19"/>
      <c r="U4339" s="21"/>
    </row>
    <row r="4340" spans="1:21" ht="16" hidden="1" thickBot="1" x14ac:dyDescent="0.25">
      <c r="A4340" s="23"/>
      <c r="B4340" s="24"/>
      <c r="C4340" s="25"/>
      <c r="D4340" s="25"/>
      <c r="E4340" s="26"/>
      <c r="F4340" s="26"/>
      <c r="G4340" s="27"/>
      <c r="H4340" s="28"/>
      <c r="I4340" s="29"/>
      <c r="J4340" s="29"/>
      <c r="K4340" s="28"/>
      <c r="L4340" s="28"/>
      <c r="M4340" s="28"/>
      <c r="N4340" s="28"/>
      <c r="O4340" s="28"/>
      <c r="P4340" s="28"/>
      <c r="Q4340" s="28"/>
      <c r="R4340" s="28"/>
      <c r="S4340" s="28"/>
      <c r="T4340" s="28"/>
      <c r="U4340" s="30"/>
    </row>
  </sheetData>
  <autoFilter ref="A1:U4340" xr:uid="{DE414741-68E7-41BF-9084-3E49EA93DA4D}">
    <filterColumn colId="1">
      <filters>
        <filter val="2020 Sample Plot # 02"/>
        <filter val="2020 Sample Plot # 04"/>
        <filter val="2020 Sample Plot # 05"/>
        <filter val="2020 Sample Plot # 06"/>
        <filter val="2020 Sample Plot # 07"/>
      </filters>
    </filterColumn>
  </autoFilter>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6251D8256F8C542A1B88248DB047506" ma:contentTypeVersion="9" ma:contentTypeDescription="Een nieuw document maken." ma:contentTypeScope="" ma:versionID="da0d70205cd4355c2276126c87431c3b">
  <xsd:schema xmlns:xsd="http://www.w3.org/2001/XMLSchema" xmlns:xs="http://www.w3.org/2001/XMLSchema" xmlns:p="http://schemas.microsoft.com/office/2006/metadata/properties" xmlns:ns3="be5fed2f-463d-462d-97c8-65fe1ec5a4dd" xmlns:ns4="0117fb72-fe18-467f-b244-32cbca37baca" targetNamespace="http://schemas.microsoft.com/office/2006/metadata/properties" ma:root="true" ma:fieldsID="e569b915fbf17e8c8ba640d460630864" ns3:_="" ns4:_="">
    <xsd:import namespace="be5fed2f-463d-462d-97c8-65fe1ec5a4dd"/>
    <xsd:import namespace="0117fb72-fe18-467f-b244-32cbca37baca"/>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LengthInSeconds"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e5fed2f-463d-462d-97c8-65fe1ec5a4d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117fb72-fe18-467f-b244-32cbca37baca"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element name="SharingHintHash" ma:index="12" nillable="true" ma:displayName="Hint-hash delen"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E7B8CF7-67CA-4047-82C9-F581E554D60A}">
  <ds:schemaRefs>
    <ds:schemaRef ds:uri="http://schemas.openxmlformats.org/package/2006/metadata/core-properties"/>
    <ds:schemaRef ds:uri="http://schemas.microsoft.com/office/2006/documentManagement/types"/>
    <ds:schemaRef ds:uri="http://purl.org/dc/terms/"/>
    <ds:schemaRef ds:uri="http://schemas.microsoft.com/office/infopath/2007/PartnerControls"/>
    <ds:schemaRef ds:uri="http://purl.org/dc/elements/1.1/"/>
    <ds:schemaRef ds:uri="http://schemas.microsoft.com/office/2006/metadata/properties"/>
    <ds:schemaRef ds:uri="be5fed2f-463d-462d-97c8-65fe1ec5a4dd"/>
    <ds:schemaRef ds:uri="http://purl.org/dc/dcmitype/"/>
    <ds:schemaRef ds:uri="0117fb72-fe18-467f-b244-32cbca37baca"/>
    <ds:schemaRef ds:uri="http://www.w3.org/XML/1998/namespace"/>
  </ds:schemaRefs>
</ds:datastoreItem>
</file>

<file path=customXml/itemProps2.xml><?xml version="1.0" encoding="utf-8"?>
<ds:datastoreItem xmlns:ds="http://schemas.openxmlformats.org/officeDocument/2006/customXml" ds:itemID="{3AB126F2-4581-4508-84E1-16204A87CD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e5fed2f-463d-462d-97c8-65fe1ec5a4dd"/>
    <ds:schemaRef ds:uri="0117fb72-fe18-467f-b244-32cbca37ba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BB51D6F-59F3-414F-AE23-DD05B5385EC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Site 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Cindy Meyepa</dc:creator>
  <cp:lastModifiedBy>Microsoft Office User</cp:lastModifiedBy>
  <dcterms:created xsi:type="dcterms:W3CDTF">2022-11-17T06:28:27Z</dcterms:created>
  <dcterms:modified xsi:type="dcterms:W3CDTF">2023-02-10T22:42:23Z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0x01010096251D8256F8C542A1B88248DB047506</vt:lpwstr>
  </property>
</Properties>
</file>