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patron/Library/Mobile Documents/com~apple~CloudDocs/Documents/Silvestrum/EDS222-Stats/mangrove-analysis/data/"/>
    </mc:Choice>
  </mc:AlternateContent>
  <xr:revisionPtr revIDLastSave="0" documentId="13_ncr:1_{BE8352FD-C4E6-174F-8E13-C8EE5BE1CC2E}" xr6:coauthVersionLast="47" xr6:coauthVersionMax="47" xr10:uidLastSave="{00000000-0000-0000-0000-000000000000}"/>
  <bookViews>
    <workbookView xWindow="1520" yWindow="1120" windowWidth="27240" windowHeight="16300" xr2:uid="{A258B522-37F5-BD4D-AD51-AA3E1B9B6C5E}"/>
  </bookViews>
  <sheets>
    <sheet name="sitec" sheetId="1" r:id="rId1"/>
  </sheets>
  <definedNames>
    <definedName name="_xlnm._FilterDatabase" localSheetId="0" hidden="1">sitec!$A$1:$N$162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CC162" i="1"/>
  <c r="CA162" i="1"/>
  <c r="AI162" i="1"/>
  <c r="AE162" i="1"/>
  <c r="AF162" i="1" s="1"/>
  <c r="AC162" i="1"/>
  <c r="AD162" i="1" s="1"/>
  <c r="AB162" i="1"/>
  <c r="Z162" i="1"/>
  <c r="X162" i="1"/>
  <c r="CC161" i="1"/>
  <c r="CA161" i="1"/>
  <c r="AI161" i="1"/>
  <c r="AE161" i="1"/>
  <c r="AF161" i="1" s="1"/>
  <c r="AC161" i="1"/>
  <c r="AD161" i="1" s="1"/>
  <c r="AB161" i="1"/>
  <c r="Z161" i="1"/>
  <c r="X161" i="1"/>
  <c r="CC160" i="1"/>
  <c r="CA160" i="1"/>
  <c r="AI160" i="1"/>
  <c r="AE160" i="1"/>
  <c r="AF160" i="1" s="1"/>
  <c r="AC160" i="1"/>
  <c r="AB160" i="1"/>
  <c r="Z160" i="1"/>
  <c r="X160" i="1"/>
  <c r="CC159" i="1"/>
  <c r="CA159" i="1"/>
  <c r="AI159" i="1"/>
  <c r="AE159" i="1"/>
  <c r="AF159" i="1" s="1"/>
  <c r="AC159" i="1"/>
  <c r="AB159" i="1"/>
  <c r="Z159" i="1"/>
  <c r="X159" i="1"/>
  <c r="CC158" i="1"/>
  <c r="CA158" i="1"/>
  <c r="AI158" i="1"/>
  <c r="AE158" i="1"/>
  <c r="AF158" i="1" s="1"/>
  <c r="AC158" i="1"/>
  <c r="AD158" i="1" s="1"/>
  <c r="AB158" i="1"/>
  <c r="Z158" i="1"/>
  <c r="X158" i="1"/>
  <c r="CE157" i="1"/>
  <c r="CC157" i="1"/>
  <c r="CA157" i="1"/>
  <c r="AI157" i="1"/>
  <c r="AE157" i="1"/>
  <c r="AF157" i="1" s="1"/>
  <c r="AC157" i="1"/>
  <c r="AB157" i="1"/>
  <c r="Z157" i="1"/>
  <c r="X157" i="1"/>
  <c r="CE156" i="1"/>
  <c r="CC156" i="1"/>
  <c r="CA156" i="1"/>
  <c r="AI156" i="1"/>
  <c r="AE156" i="1"/>
  <c r="AF156" i="1" s="1"/>
  <c r="AC156" i="1"/>
  <c r="AD156" i="1" s="1"/>
  <c r="AB156" i="1"/>
  <c r="Z156" i="1"/>
  <c r="X156" i="1"/>
  <c r="CP155" i="1"/>
  <c r="AI155" i="1"/>
  <c r="AE155" i="1"/>
  <c r="AF155" i="1" s="1"/>
  <c r="AC155" i="1"/>
  <c r="AD155" i="1" s="1"/>
  <c r="AB155" i="1"/>
  <c r="Z155" i="1"/>
  <c r="X155" i="1"/>
  <c r="CP154" i="1"/>
  <c r="AI154" i="1"/>
  <c r="AE154" i="1"/>
  <c r="AF154" i="1" s="1"/>
  <c r="AC154" i="1"/>
  <c r="AD154" i="1" s="1"/>
  <c r="AB154" i="1"/>
  <c r="Z154" i="1"/>
  <c r="X154" i="1"/>
  <c r="CP153" i="1"/>
  <c r="AI153" i="1"/>
  <c r="AE153" i="1"/>
  <c r="AC153" i="1"/>
  <c r="AD153" i="1" s="1"/>
  <c r="AB153" i="1"/>
  <c r="Z153" i="1"/>
  <c r="X153" i="1"/>
  <c r="CP148" i="1"/>
  <c r="AI148" i="1"/>
  <c r="AE148" i="1"/>
  <c r="AF148" i="1" s="1"/>
  <c r="AC148" i="1"/>
  <c r="AB148" i="1"/>
  <c r="Z148" i="1"/>
  <c r="X148" i="1"/>
  <c r="CP147" i="1"/>
  <c r="AI147" i="1"/>
  <c r="AE147" i="1"/>
  <c r="AF147" i="1" s="1"/>
  <c r="AC147" i="1"/>
  <c r="AD147" i="1" s="1"/>
  <c r="AB147" i="1"/>
  <c r="Z147" i="1"/>
  <c r="X147" i="1"/>
  <c r="CP146" i="1"/>
  <c r="AI146" i="1"/>
  <c r="AE146" i="1"/>
  <c r="AF146" i="1" s="1"/>
  <c r="AC146" i="1"/>
  <c r="AB146" i="1"/>
  <c r="Z146" i="1"/>
  <c r="X146" i="1"/>
  <c r="CP145" i="1"/>
  <c r="AI145" i="1"/>
  <c r="AE145" i="1"/>
  <c r="AF145" i="1" s="1"/>
  <c r="AC145" i="1"/>
  <c r="AD145" i="1" s="1"/>
  <c r="AB145" i="1"/>
  <c r="Z145" i="1"/>
  <c r="X145" i="1"/>
  <c r="CP143" i="1"/>
  <c r="AI143" i="1"/>
  <c r="AE143" i="1"/>
  <c r="AF143" i="1" s="1"/>
  <c r="AC143" i="1"/>
  <c r="AB143" i="1"/>
  <c r="Z143" i="1"/>
  <c r="X143" i="1"/>
  <c r="CP141" i="1"/>
  <c r="AI141" i="1"/>
  <c r="AE141" i="1"/>
  <c r="AF141" i="1" s="1"/>
  <c r="AC141" i="1"/>
  <c r="AD141" i="1" s="1"/>
  <c r="AB141" i="1"/>
  <c r="Z141" i="1"/>
  <c r="X141" i="1"/>
  <c r="CP139" i="1"/>
  <c r="AE139" i="1"/>
  <c r="AF139" i="1" s="1"/>
  <c r="AC139" i="1"/>
  <c r="AD139" i="1" s="1"/>
  <c r="AB139" i="1"/>
  <c r="Z139" i="1"/>
  <c r="X139" i="1"/>
  <c r="CP138" i="1"/>
  <c r="AI138" i="1"/>
  <c r="AE138" i="1"/>
  <c r="AF138" i="1" s="1"/>
  <c r="AC138" i="1"/>
  <c r="AB138" i="1"/>
  <c r="Z138" i="1"/>
  <c r="X138" i="1"/>
  <c r="CE137" i="1"/>
  <c r="CC137" i="1"/>
  <c r="CA137" i="1"/>
  <c r="AI137" i="1"/>
  <c r="AE137" i="1"/>
  <c r="AF137" i="1" s="1"/>
  <c r="AC137" i="1"/>
  <c r="AB137" i="1"/>
  <c r="Z137" i="1"/>
  <c r="X137" i="1"/>
  <c r="AI136" i="1"/>
  <c r="CE135" i="1"/>
  <c r="CC135" i="1"/>
  <c r="AI135" i="1"/>
  <c r="AE135" i="1"/>
  <c r="AF135" i="1" s="1"/>
  <c r="AC135" i="1"/>
  <c r="AD135" i="1" s="1"/>
  <c r="AB135" i="1"/>
  <c r="Z135" i="1"/>
  <c r="X135" i="1"/>
  <c r="CP134" i="1"/>
  <c r="AI134" i="1"/>
  <c r="AE134" i="1"/>
  <c r="AF134" i="1" s="1"/>
  <c r="AC134" i="1"/>
  <c r="AD134" i="1" s="1"/>
  <c r="AB134" i="1"/>
  <c r="Z134" i="1"/>
  <c r="X134" i="1"/>
  <c r="CP133" i="1"/>
  <c r="AI133" i="1"/>
  <c r="AE133" i="1"/>
  <c r="AF133" i="1" s="1"/>
  <c r="AC133" i="1"/>
  <c r="AD133" i="1" s="1"/>
  <c r="AB133" i="1"/>
  <c r="Z133" i="1"/>
  <c r="X133" i="1"/>
  <c r="CP132" i="1"/>
  <c r="AI132" i="1"/>
  <c r="AE132" i="1"/>
  <c r="AF132" i="1" s="1"/>
  <c r="AC132" i="1"/>
  <c r="AD132" i="1" s="1"/>
  <c r="AB132" i="1"/>
  <c r="Z132" i="1"/>
  <c r="X132" i="1"/>
  <c r="CP131" i="1"/>
  <c r="AI131" i="1"/>
  <c r="AE131" i="1"/>
  <c r="AF131" i="1" s="1"/>
  <c r="AC131" i="1"/>
  <c r="AD131" i="1" s="1"/>
  <c r="AB131" i="1"/>
  <c r="Z131" i="1"/>
  <c r="X131" i="1"/>
  <c r="CP130" i="1"/>
  <c r="AI130" i="1"/>
  <c r="AE130" i="1"/>
  <c r="AF130" i="1" s="1"/>
  <c r="AC130" i="1"/>
  <c r="AD130" i="1" s="1"/>
  <c r="AB130" i="1"/>
  <c r="Z130" i="1"/>
  <c r="X130" i="1"/>
  <c r="CP129" i="1"/>
  <c r="AI129" i="1"/>
  <c r="AE129" i="1"/>
  <c r="AF129" i="1" s="1"/>
  <c r="AC129" i="1"/>
  <c r="AD129" i="1" s="1"/>
  <c r="AB129" i="1"/>
  <c r="Z129" i="1"/>
  <c r="X129" i="1"/>
  <c r="CP128" i="1"/>
  <c r="AI128" i="1"/>
  <c r="AE128" i="1"/>
  <c r="AF128" i="1" s="1"/>
  <c r="AC128" i="1"/>
  <c r="AD128" i="1" s="1"/>
  <c r="AB128" i="1"/>
  <c r="Z128" i="1"/>
  <c r="X128" i="1"/>
  <c r="CP127" i="1"/>
  <c r="AI127" i="1"/>
  <c r="AE127" i="1"/>
  <c r="AF127" i="1" s="1"/>
  <c r="AC127" i="1"/>
  <c r="AD127" i="1" s="1"/>
  <c r="AB127" i="1"/>
  <c r="Z127" i="1"/>
  <c r="X127" i="1"/>
  <c r="CP126" i="1"/>
  <c r="AI126" i="1"/>
  <c r="AE126" i="1"/>
  <c r="AF126" i="1" s="1"/>
  <c r="AC126" i="1"/>
  <c r="AD126" i="1" s="1"/>
  <c r="AB126" i="1"/>
  <c r="Z126" i="1"/>
  <c r="X126" i="1"/>
  <c r="CP125" i="1"/>
  <c r="AI125" i="1"/>
  <c r="AE125" i="1"/>
  <c r="AF125" i="1" s="1"/>
  <c r="AC125" i="1"/>
  <c r="AD125" i="1" s="1"/>
  <c r="AB125" i="1"/>
  <c r="Z125" i="1"/>
  <c r="X125" i="1"/>
  <c r="CP124" i="1"/>
  <c r="AI124" i="1"/>
  <c r="AE124" i="1"/>
  <c r="AF124" i="1" s="1"/>
  <c r="AC124" i="1"/>
  <c r="AD124" i="1" s="1"/>
  <c r="AB124" i="1"/>
  <c r="Z124" i="1"/>
  <c r="X124" i="1"/>
  <c r="CP123" i="1"/>
  <c r="AI123" i="1"/>
  <c r="AE123" i="1"/>
  <c r="AF123" i="1" s="1"/>
  <c r="AC123" i="1"/>
  <c r="AD123" i="1" s="1"/>
  <c r="AB123" i="1"/>
  <c r="Z123" i="1"/>
  <c r="X123" i="1"/>
  <c r="CP122" i="1"/>
  <c r="AI122" i="1"/>
  <c r="AE122" i="1"/>
  <c r="AF122" i="1" s="1"/>
  <c r="AC122" i="1"/>
  <c r="AD122" i="1" s="1"/>
  <c r="AB122" i="1"/>
  <c r="Z122" i="1"/>
  <c r="X122" i="1"/>
  <c r="CP121" i="1"/>
  <c r="AI121" i="1"/>
  <c r="AE121" i="1"/>
  <c r="AF121" i="1" s="1"/>
  <c r="AC121" i="1"/>
  <c r="AD121" i="1" s="1"/>
  <c r="AB121" i="1"/>
  <c r="Z121" i="1"/>
  <c r="X121" i="1"/>
  <c r="CP120" i="1"/>
  <c r="AI120" i="1"/>
  <c r="AE120" i="1"/>
  <c r="AF120" i="1" s="1"/>
  <c r="AC120" i="1"/>
  <c r="AD120" i="1" s="1"/>
  <c r="AB120" i="1"/>
  <c r="Z120" i="1"/>
  <c r="X120" i="1"/>
  <c r="CP119" i="1"/>
  <c r="AI119" i="1"/>
  <c r="AE119" i="1"/>
  <c r="AF119" i="1" s="1"/>
  <c r="AC119" i="1"/>
  <c r="AD119" i="1" s="1"/>
  <c r="AB119" i="1"/>
  <c r="Z119" i="1"/>
  <c r="X119" i="1"/>
  <c r="CE118" i="1"/>
  <c r="CC118" i="1"/>
  <c r="CA118" i="1"/>
  <c r="AI118" i="1"/>
  <c r="AE118" i="1"/>
  <c r="AF118" i="1" s="1"/>
  <c r="AC118" i="1"/>
  <c r="AB118" i="1"/>
  <c r="Z118" i="1"/>
  <c r="X118" i="1"/>
  <c r="CP117" i="1"/>
  <c r="AI117" i="1"/>
  <c r="AE117" i="1"/>
  <c r="AF117" i="1" s="1"/>
  <c r="AC117" i="1"/>
  <c r="AD117" i="1" s="1"/>
  <c r="AB117" i="1"/>
  <c r="Z117" i="1"/>
  <c r="X117" i="1"/>
  <c r="CP116" i="1"/>
  <c r="AI116" i="1"/>
  <c r="AE116" i="1"/>
  <c r="AF116" i="1" s="1"/>
  <c r="AC116" i="1"/>
  <c r="AD116" i="1" s="1"/>
  <c r="AB116" i="1"/>
  <c r="Z116" i="1"/>
  <c r="X116" i="1"/>
  <c r="CP115" i="1"/>
  <c r="AI115" i="1"/>
  <c r="AE115" i="1"/>
  <c r="AF115" i="1" s="1"/>
  <c r="AC115" i="1"/>
  <c r="AD115" i="1" s="1"/>
  <c r="AB115" i="1"/>
  <c r="Z115" i="1"/>
  <c r="X115" i="1"/>
  <c r="CP114" i="1"/>
  <c r="AI114" i="1"/>
  <c r="AE114" i="1"/>
  <c r="AF114" i="1" s="1"/>
  <c r="AC114" i="1"/>
  <c r="AB114" i="1"/>
  <c r="Z114" i="1"/>
  <c r="X114" i="1"/>
  <c r="CP113" i="1"/>
  <c r="AI113" i="1"/>
  <c r="AE113" i="1"/>
  <c r="AF113" i="1" s="1"/>
  <c r="AC113" i="1"/>
  <c r="AD113" i="1" s="1"/>
  <c r="AB113" i="1"/>
  <c r="Z113" i="1"/>
  <c r="X113" i="1"/>
  <c r="CP112" i="1"/>
  <c r="AI112" i="1"/>
  <c r="AE112" i="1"/>
  <c r="AF112" i="1" s="1"/>
  <c r="AC112" i="1"/>
  <c r="AD112" i="1" s="1"/>
  <c r="AB112" i="1"/>
  <c r="Z112" i="1"/>
  <c r="X112" i="1"/>
  <c r="CP111" i="1"/>
  <c r="AI111" i="1"/>
  <c r="AE111" i="1"/>
  <c r="AF111" i="1" s="1"/>
  <c r="AC111" i="1"/>
  <c r="AD111" i="1" s="1"/>
  <c r="AB111" i="1"/>
  <c r="Z111" i="1"/>
  <c r="X111" i="1"/>
  <c r="CP110" i="1"/>
  <c r="AI110" i="1"/>
  <c r="AE110" i="1"/>
  <c r="AF110" i="1" s="1"/>
  <c r="AC110" i="1"/>
  <c r="AB110" i="1"/>
  <c r="Z110" i="1"/>
  <c r="X110" i="1"/>
  <c r="CP109" i="1"/>
  <c r="AI109" i="1"/>
  <c r="AE109" i="1"/>
  <c r="AF109" i="1" s="1"/>
  <c r="AC109" i="1"/>
  <c r="AD109" i="1" s="1"/>
  <c r="AB109" i="1"/>
  <c r="Z109" i="1"/>
  <c r="X109" i="1"/>
  <c r="CP108" i="1"/>
  <c r="AI108" i="1"/>
  <c r="AE108" i="1"/>
  <c r="AF108" i="1" s="1"/>
  <c r="AC108" i="1"/>
  <c r="AD108" i="1" s="1"/>
  <c r="AB108" i="1"/>
  <c r="Z108" i="1"/>
  <c r="X108" i="1"/>
  <c r="CP107" i="1"/>
  <c r="AI107" i="1"/>
  <c r="AE107" i="1"/>
  <c r="AF107" i="1" s="1"/>
  <c r="AC107" i="1"/>
  <c r="AD107" i="1" s="1"/>
  <c r="AB107" i="1"/>
  <c r="Z107" i="1"/>
  <c r="X107" i="1"/>
  <c r="CP106" i="1"/>
  <c r="AI106" i="1"/>
  <c r="AE106" i="1"/>
  <c r="AF106" i="1" s="1"/>
  <c r="AC106" i="1"/>
  <c r="AB106" i="1"/>
  <c r="Z106" i="1"/>
  <c r="X106" i="1"/>
  <c r="CP105" i="1"/>
  <c r="AI105" i="1"/>
  <c r="AE105" i="1"/>
  <c r="AF105" i="1" s="1"/>
  <c r="AC105" i="1"/>
  <c r="AD105" i="1" s="1"/>
  <c r="AB105" i="1"/>
  <c r="Z105" i="1"/>
  <c r="X105" i="1"/>
  <c r="CP104" i="1"/>
  <c r="AI104" i="1"/>
  <c r="AE104" i="1"/>
  <c r="AF104" i="1" s="1"/>
  <c r="AC104" i="1"/>
  <c r="AD104" i="1" s="1"/>
  <c r="AB104" i="1"/>
  <c r="Z104" i="1"/>
  <c r="X104" i="1"/>
  <c r="CP103" i="1"/>
  <c r="AI103" i="1"/>
  <c r="AE103" i="1"/>
  <c r="AF103" i="1" s="1"/>
  <c r="AC103" i="1"/>
  <c r="AD103" i="1" s="1"/>
  <c r="AB103" i="1"/>
  <c r="Z103" i="1"/>
  <c r="X103" i="1"/>
  <c r="CP102" i="1"/>
  <c r="AI102" i="1"/>
  <c r="AE102" i="1"/>
  <c r="AF102" i="1" s="1"/>
  <c r="AC102" i="1"/>
  <c r="AB102" i="1"/>
  <c r="Z102" i="1"/>
  <c r="X102" i="1"/>
  <c r="CP101" i="1"/>
  <c r="AI101" i="1"/>
  <c r="AE101" i="1"/>
  <c r="AF101" i="1" s="1"/>
  <c r="AC101" i="1"/>
  <c r="AD101" i="1" s="1"/>
  <c r="AB101" i="1"/>
  <c r="Z101" i="1"/>
  <c r="X101" i="1"/>
  <c r="CP100" i="1"/>
  <c r="AI100" i="1"/>
  <c r="AE100" i="1"/>
  <c r="AF100" i="1" s="1"/>
  <c r="AC100" i="1"/>
  <c r="AD100" i="1" s="1"/>
  <c r="AB100" i="1"/>
  <c r="Z100" i="1"/>
  <c r="X100" i="1"/>
  <c r="CP99" i="1"/>
  <c r="AI99" i="1"/>
  <c r="AE99" i="1"/>
  <c r="AF99" i="1" s="1"/>
  <c r="AC99" i="1"/>
  <c r="AD99" i="1" s="1"/>
  <c r="AB99" i="1"/>
  <c r="Z99" i="1"/>
  <c r="X99" i="1"/>
  <c r="CP98" i="1"/>
  <c r="AI98" i="1"/>
  <c r="AE98" i="1"/>
  <c r="AF98" i="1" s="1"/>
  <c r="AC98" i="1"/>
  <c r="AB98" i="1"/>
  <c r="Z98" i="1"/>
  <c r="X98" i="1"/>
  <c r="CP97" i="1"/>
  <c r="AI97" i="1"/>
  <c r="AE97" i="1"/>
  <c r="AF97" i="1" s="1"/>
  <c r="AC97" i="1"/>
  <c r="AD97" i="1" s="1"/>
  <c r="AB97" i="1"/>
  <c r="Z97" i="1"/>
  <c r="X97" i="1"/>
  <c r="CP96" i="1"/>
  <c r="AI96" i="1"/>
  <c r="AE96" i="1"/>
  <c r="AF96" i="1" s="1"/>
  <c r="AC96" i="1"/>
  <c r="AD96" i="1" s="1"/>
  <c r="AB96" i="1"/>
  <c r="Z96" i="1"/>
  <c r="X96" i="1"/>
  <c r="CP94" i="1"/>
  <c r="AI94" i="1"/>
  <c r="AE94" i="1"/>
  <c r="AF94" i="1" s="1"/>
  <c r="AC94" i="1"/>
  <c r="AD94" i="1" s="1"/>
  <c r="AB94" i="1"/>
  <c r="Z94" i="1"/>
  <c r="X94" i="1"/>
  <c r="CP93" i="1"/>
  <c r="AI93" i="1"/>
  <c r="AE93" i="1"/>
  <c r="AF93" i="1" s="1"/>
  <c r="AC93" i="1"/>
  <c r="AB93" i="1"/>
  <c r="Z93" i="1"/>
  <c r="X93" i="1"/>
  <c r="CP92" i="1"/>
  <c r="AI92" i="1"/>
  <c r="AE92" i="1"/>
  <c r="AF92" i="1" s="1"/>
  <c r="AC92" i="1"/>
  <c r="AD92" i="1" s="1"/>
  <c r="AB92" i="1"/>
  <c r="Z92" i="1"/>
  <c r="X92" i="1"/>
  <c r="CP91" i="1"/>
  <c r="AI91" i="1"/>
  <c r="AE91" i="1"/>
  <c r="AF91" i="1" s="1"/>
  <c r="AC91" i="1"/>
  <c r="AD91" i="1" s="1"/>
  <c r="AB91" i="1"/>
  <c r="Z91" i="1"/>
  <c r="X91" i="1"/>
  <c r="CP90" i="1"/>
  <c r="AI90" i="1"/>
  <c r="AE90" i="1"/>
  <c r="AF90" i="1" s="1"/>
  <c r="AC90" i="1"/>
  <c r="AD90" i="1" s="1"/>
  <c r="AB90" i="1"/>
  <c r="Z90" i="1"/>
  <c r="X90" i="1"/>
  <c r="CP89" i="1"/>
  <c r="AI89" i="1"/>
  <c r="AE89" i="1"/>
  <c r="AF89" i="1" s="1"/>
  <c r="AC89" i="1"/>
  <c r="AB89" i="1"/>
  <c r="Z89" i="1"/>
  <c r="X89" i="1"/>
  <c r="CP88" i="1"/>
  <c r="AI88" i="1"/>
  <c r="AE88" i="1"/>
  <c r="AF88" i="1" s="1"/>
  <c r="AC88" i="1"/>
  <c r="AD88" i="1" s="1"/>
  <c r="AB88" i="1"/>
  <c r="Z88" i="1"/>
  <c r="X88" i="1"/>
  <c r="CP87" i="1"/>
  <c r="AI87" i="1"/>
  <c r="AE87" i="1"/>
  <c r="AF87" i="1" s="1"/>
  <c r="AC87" i="1"/>
  <c r="AD87" i="1" s="1"/>
  <c r="AB87" i="1"/>
  <c r="Z87" i="1"/>
  <c r="X87" i="1"/>
  <c r="CP86" i="1"/>
  <c r="AI86" i="1"/>
  <c r="AE86" i="1"/>
  <c r="AF86" i="1" s="1"/>
  <c r="AC86" i="1"/>
  <c r="AD86" i="1" s="1"/>
  <c r="AB86" i="1"/>
  <c r="Z86" i="1"/>
  <c r="X86" i="1"/>
  <c r="CP85" i="1"/>
  <c r="AI85" i="1"/>
  <c r="AE85" i="1"/>
  <c r="AF85" i="1" s="1"/>
  <c r="AC85" i="1"/>
  <c r="AB85" i="1"/>
  <c r="Z85" i="1"/>
  <c r="X85" i="1"/>
  <c r="CP84" i="1"/>
  <c r="AI84" i="1"/>
  <c r="AE84" i="1"/>
  <c r="AF84" i="1" s="1"/>
  <c r="AC84" i="1"/>
  <c r="AD84" i="1" s="1"/>
  <c r="AB84" i="1"/>
  <c r="Z84" i="1"/>
  <c r="X84" i="1"/>
  <c r="CP83" i="1"/>
  <c r="AI83" i="1"/>
  <c r="AE83" i="1"/>
  <c r="AF83" i="1" s="1"/>
  <c r="AC83" i="1"/>
  <c r="AD83" i="1" s="1"/>
  <c r="AB83" i="1"/>
  <c r="Z83" i="1"/>
  <c r="X83" i="1"/>
  <c r="CP82" i="1"/>
  <c r="AI82" i="1"/>
  <c r="AE82" i="1"/>
  <c r="AF82" i="1" s="1"/>
  <c r="AC82" i="1"/>
  <c r="AD82" i="1" s="1"/>
  <c r="AB82" i="1"/>
  <c r="Z82" i="1"/>
  <c r="X82" i="1"/>
  <c r="CP81" i="1"/>
  <c r="AI81" i="1"/>
  <c r="AE81" i="1"/>
  <c r="AF81" i="1" s="1"/>
  <c r="AC81" i="1"/>
  <c r="AB81" i="1"/>
  <c r="Z81" i="1"/>
  <c r="X81" i="1"/>
  <c r="CP80" i="1"/>
  <c r="AI80" i="1"/>
  <c r="AE80" i="1"/>
  <c r="AF80" i="1" s="1"/>
  <c r="AC80" i="1"/>
  <c r="AD80" i="1" s="1"/>
  <c r="AB80" i="1"/>
  <c r="Z80" i="1"/>
  <c r="X80" i="1"/>
  <c r="CP79" i="1"/>
  <c r="AI79" i="1"/>
  <c r="AE79" i="1"/>
  <c r="AF79" i="1" s="1"/>
  <c r="AC79" i="1"/>
  <c r="AD79" i="1" s="1"/>
  <c r="AB79" i="1"/>
  <c r="Z79" i="1"/>
  <c r="X79" i="1"/>
  <c r="CP78" i="1"/>
  <c r="AI78" i="1"/>
  <c r="AE78" i="1"/>
  <c r="AF78" i="1" s="1"/>
  <c r="AC78" i="1"/>
  <c r="AB78" i="1"/>
  <c r="Z78" i="1"/>
  <c r="X78" i="1"/>
  <c r="CP77" i="1"/>
  <c r="AI77" i="1"/>
  <c r="AE77" i="1"/>
  <c r="AF77" i="1" s="1"/>
  <c r="AC77" i="1"/>
  <c r="AD77" i="1" s="1"/>
  <c r="AB77" i="1"/>
  <c r="Z77" i="1"/>
  <c r="X77" i="1"/>
  <c r="CP76" i="1"/>
  <c r="AI76" i="1"/>
  <c r="AE76" i="1"/>
  <c r="AF76" i="1" s="1"/>
  <c r="AC76" i="1"/>
  <c r="AB76" i="1"/>
  <c r="Z76" i="1"/>
  <c r="X76" i="1"/>
  <c r="CP75" i="1"/>
  <c r="AI75" i="1"/>
  <c r="AE75" i="1"/>
  <c r="AF75" i="1" s="1"/>
  <c r="AC75" i="1"/>
  <c r="AD75" i="1" s="1"/>
  <c r="AB75" i="1"/>
  <c r="Z75" i="1"/>
  <c r="X75" i="1"/>
  <c r="CP74" i="1"/>
  <c r="AI74" i="1"/>
  <c r="AE74" i="1"/>
  <c r="AF74" i="1" s="1"/>
  <c r="AC74" i="1"/>
  <c r="AB74" i="1"/>
  <c r="Z74" i="1"/>
  <c r="X74" i="1"/>
  <c r="CP73" i="1"/>
  <c r="AI73" i="1"/>
  <c r="AE73" i="1"/>
  <c r="AC73" i="1"/>
  <c r="AD73" i="1" s="1"/>
  <c r="AB73" i="1"/>
  <c r="Z73" i="1"/>
  <c r="X73" i="1"/>
  <c r="CE71" i="1"/>
  <c r="CC71" i="1"/>
  <c r="CA71" i="1"/>
  <c r="AI71" i="1"/>
  <c r="AE71" i="1"/>
  <c r="AF71" i="1" s="1"/>
  <c r="AC71" i="1"/>
  <c r="AB71" i="1"/>
  <c r="Z71" i="1"/>
  <c r="X71" i="1"/>
  <c r="CE70" i="1"/>
  <c r="CC70" i="1"/>
  <c r="CA70" i="1"/>
  <c r="AI70" i="1"/>
  <c r="AE70" i="1"/>
  <c r="AF70" i="1" s="1"/>
  <c r="AC70" i="1"/>
  <c r="AB70" i="1"/>
  <c r="Z70" i="1"/>
  <c r="X70" i="1"/>
  <c r="CE69" i="1"/>
  <c r="CC69" i="1"/>
  <c r="CA69" i="1"/>
  <c r="AI69" i="1"/>
  <c r="AE69" i="1"/>
  <c r="AF69" i="1" s="1"/>
  <c r="AC69" i="1"/>
  <c r="AD69" i="1" s="1"/>
  <c r="AB69" i="1"/>
  <c r="Z69" i="1"/>
  <c r="X69" i="1"/>
  <c r="CE68" i="1"/>
  <c r="CC68" i="1"/>
  <c r="CA68" i="1"/>
  <c r="AI68" i="1"/>
  <c r="AE68" i="1"/>
  <c r="AC68" i="1"/>
  <c r="AD68" i="1" s="1"/>
  <c r="AB68" i="1"/>
  <c r="Z68" i="1"/>
  <c r="X68" i="1"/>
  <c r="CP67" i="1"/>
  <c r="AI67" i="1"/>
  <c r="AE67" i="1"/>
  <c r="AF67" i="1" s="1"/>
  <c r="AC67" i="1"/>
  <c r="AB67" i="1"/>
  <c r="Z67" i="1"/>
  <c r="X67" i="1"/>
  <c r="CP66" i="1"/>
  <c r="AI66" i="1"/>
  <c r="AE66" i="1"/>
  <c r="AC66" i="1"/>
  <c r="AD66" i="1" s="1"/>
  <c r="AB66" i="1"/>
  <c r="Z66" i="1"/>
  <c r="X66" i="1"/>
  <c r="CP63" i="1"/>
  <c r="AI63" i="1"/>
  <c r="AE63" i="1"/>
  <c r="AF63" i="1" s="1"/>
  <c r="AC63" i="1"/>
  <c r="AB63" i="1"/>
  <c r="Z63" i="1"/>
  <c r="X63" i="1"/>
  <c r="CP62" i="1"/>
  <c r="AI62" i="1"/>
  <c r="AE62" i="1"/>
  <c r="AC62" i="1"/>
  <c r="AD62" i="1" s="1"/>
  <c r="AB62" i="1"/>
  <c r="Z62" i="1"/>
  <c r="X62" i="1"/>
  <c r="CP61" i="1"/>
  <c r="AI61" i="1"/>
  <c r="AE61" i="1"/>
  <c r="AF61" i="1" s="1"/>
  <c r="AC61" i="1"/>
  <c r="AB61" i="1"/>
  <c r="Z61" i="1"/>
  <c r="X61" i="1"/>
  <c r="CP60" i="1"/>
  <c r="AI60" i="1"/>
  <c r="AE60" i="1"/>
  <c r="AC60" i="1"/>
  <c r="AD60" i="1" s="1"/>
  <c r="AB60" i="1"/>
  <c r="Z60" i="1"/>
  <c r="X60" i="1"/>
  <c r="CP59" i="1"/>
  <c r="AI59" i="1"/>
  <c r="AE59" i="1"/>
  <c r="AF59" i="1" s="1"/>
  <c r="AC59" i="1"/>
  <c r="AB59" i="1"/>
  <c r="Z59" i="1"/>
  <c r="X59" i="1"/>
  <c r="CP58" i="1"/>
  <c r="AI58" i="1"/>
  <c r="AE58" i="1"/>
  <c r="AC58" i="1"/>
  <c r="AD58" i="1" s="1"/>
  <c r="AB58" i="1"/>
  <c r="Z58" i="1"/>
  <c r="X58" i="1"/>
  <c r="CP57" i="1"/>
  <c r="AI57" i="1"/>
  <c r="AE57" i="1"/>
  <c r="AF57" i="1" s="1"/>
  <c r="AC57" i="1"/>
  <c r="AB57" i="1"/>
  <c r="Z57" i="1"/>
  <c r="X57" i="1"/>
  <c r="CP56" i="1"/>
  <c r="AI56" i="1"/>
  <c r="AE56" i="1"/>
  <c r="AC56" i="1"/>
  <c r="AD56" i="1" s="1"/>
  <c r="AB56" i="1"/>
  <c r="Z56" i="1"/>
  <c r="X56" i="1"/>
  <c r="CC55" i="1"/>
  <c r="CA55" i="1"/>
  <c r="AI55" i="1"/>
  <c r="AE55" i="1"/>
  <c r="AF55" i="1" s="1"/>
  <c r="AC55" i="1"/>
  <c r="AB55" i="1"/>
  <c r="Z55" i="1"/>
  <c r="X55" i="1"/>
  <c r="CC54" i="1"/>
  <c r="CA54" i="1"/>
  <c r="AI54" i="1"/>
  <c r="AE54" i="1"/>
  <c r="AF54" i="1" s="1"/>
  <c r="AC54" i="1"/>
  <c r="AD54" i="1" s="1"/>
  <c r="AB54" i="1"/>
  <c r="Z54" i="1"/>
  <c r="X54" i="1"/>
  <c r="CC53" i="1"/>
  <c r="CA53" i="1"/>
  <c r="AI53" i="1"/>
  <c r="AE53" i="1"/>
  <c r="AF53" i="1" s="1"/>
  <c r="AC53" i="1"/>
  <c r="AB53" i="1"/>
  <c r="Z53" i="1"/>
  <c r="X53" i="1"/>
  <c r="CP52" i="1"/>
  <c r="AI52" i="1"/>
  <c r="AE52" i="1"/>
  <c r="AF52" i="1" s="1"/>
  <c r="AC52" i="1"/>
  <c r="AD52" i="1" s="1"/>
  <c r="AB52" i="1"/>
  <c r="Z52" i="1"/>
  <c r="X52" i="1"/>
  <c r="CP51" i="1"/>
  <c r="CP50" i="1"/>
  <c r="CP49" i="1"/>
  <c r="CP48" i="1"/>
  <c r="CE46" i="1"/>
  <c r="CC46" i="1"/>
  <c r="CA46" i="1"/>
  <c r="AI46" i="1"/>
  <c r="AE46" i="1"/>
  <c r="AF46" i="1" s="1"/>
  <c r="AC46" i="1"/>
  <c r="AB46" i="1"/>
  <c r="Z46" i="1"/>
  <c r="X46" i="1"/>
  <c r="CE45" i="1"/>
  <c r="CC45" i="1"/>
  <c r="CA45" i="1"/>
  <c r="AI45" i="1"/>
  <c r="AE45" i="1"/>
  <c r="AF45" i="1" s="1"/>
  <c r="AC45" i="1"/>
  <c r="AD45" i="1" s="1"/>
  <c r="AB45" i="1"/>
  <c r="Z45" i="1"/>
  <c r="X45" i="1"/>
  <c r="CP44" i="1"/>
  <c r="AI44" i="1"/>
  <c r="AE44" i="1"/>
  <c r="AF44" i="1" s="1"/>
  <c r="AC44" i="1"/>
  <c r="AB44" i="1"/>
  <c r="Z44" i="1"/>
  <c r="X44" i="1"/>
  <c r="CP43" i="1"/>
  <c r="AI43" i="1"/>
  <c r="AE43" i="1"/>
  <c r="AF43" i="1" s="1"/>
  <c r="AC43" i="1"/>
  <c r="AD43" i="1" s="1"/>
  <c r="AB43" i="1"/>
  <c r="Z43" i="1"/>
  <c r="X43" i="1"/>
  <c r="CE42" i="1"/>
  <c r="CC42" i="1"/>
  <c r="CA42" i="1"/>
  <c r="AI42" i="1"/>
  <c r="AE42" i="1"/>
  <c r="AF42" i="1" s="1"/>
  <c r="AC42" i="1"/>
  <c r="AD42" i="1" s="1"/>
  <c r="AB42" i="1"/>
  <c r="Z42" i="1"/>
  <c r="X42" i="1"/>
  <c r="CP41" i="1"/>
  <c r="AI41" i="1"/>
  <c r="AE41" i="1"/>
  <c r="AF41" i="1" s="1"/>
  <c r="AC41" i="1"/>
  <c r="AB41" i="1"/>
  <c r="Z41" i="1"/>
  <c r="X41" i="1"/>
  <c r="CE40" i="1"/>
  <c r="CC40" i="1"/>
  <c r="CA40" i="1"/>
  <c r="AI40" i="1"/>
  <c r="AE40" i="1"/>
  <c r="AF40" i="1" s="1"/>
  <c r="AC40" i="1"/>
  <c r="AD40" i="1" s="1"/>
  <c r="AB40" i="1"/>
  <c r="Z40" i="1"/>
  <c r="X40" i="1"/>
  <c r="CE39" i="1"/>
  <c r="CC39" i="1"/>
  <c r="CA39" i="1"/>
  <c r="AI39" i="1"/>
  <c r="AE39" i="1"/>
  <c r="AF39" i="1" s="1"/>
  <c r="AC39" i="1"/>
  <c r="AD39" i="1" s="1"/>
  <c r="AB39" i="1"/>
  <c r="Z39" i="1"/>
  <c r="X39" i="1"/>
  <c r="CE38" i="1"/>
  <c r="CC38" i="1"/>
  <c r="CA38" i="1"/>
  <c r="AI38" i="1"/>
  <c r="AE38" i="1"/>
  <c r="AF38" i="1" s="1"/>
  <c r="AC38" i="1"/>
  <c r="AD38" i="1" s="1"/>
  <c r="AB38" i="1"/>
  <c r="Z38" i="1"/>
  <c r="X38" i="1"/>
  <c r="CC37" i="1"/>
  <c r="CA37" i="1"/>
  <c r="AI37" i="1"/>
  <c r="AE37" i="1"/>
  <c r="AF37" i="1" s="1"/>
  <c r="AC37" i="1"/>
  <c r="AB37" i="1"/>
  <c r="Z37" i="1"/>
  <c r="X37" i="1"/>
  <c r="CE36" i="1"/>
  <c r="CC36" i="1"/>
  <c r="CA36" i="1"/>
  <c r="AI36" i="1"/>
  <c r="AE36" i="1"/>
  <c r="AF36" i="1" s="1"/>
  <c r="AC36" i="1"/>
  <c r="AD36" i="1" s="1"/>
  <c r="AB36" i="1"/>
  <c r="Z36" i="1"/>
  <c r="X36" i="1"/>
  <c r="CE35" i="1"/>
  <c r="CC35" i="1"/>
  <c r="CA35" i="1"/>
  <c r="AI35" i="1"/>
  <c r="AE35" i="1"/>
  <c r="AC35" i="1"/>
  <c r="AD35" i="1" s="1"/>
  <c r="AB35" i="1"/>
  <c r="Z35" i="1"/>
  <c r="X35" i="1"/>
  <c r="CC34" i="1"/>
  <c r="CA34" i="1"/>
  <c r="AI34" i="1"/>
  <c r="AE34" i="1"/>
  <c r="AF34" i="1" s="1"/>
  <c r="AC34" i="1"/>
  <c r="AB34" i="1"/>
  <c r="Z34" i="1"/>
  <c r="X34" i="1"/>
  <c r="CE33" i="1"/>
  <c r="CC33" i="1"/>
  <c r="CA33" i="1"/>
  <c r="AI33" i="1"/>
  <c r="AE33" i="1"/>
  <c r="AF33" i="1" s="1"/>
  <c r="AC33" i="1"/>
  <c r="AD33" i="1" s="1"/>
  <c r="AB33" i="1"/>
  <c r="Z33" i="1"/>
  <c r="X33" i="1"/>
  <c r="CE32" i="1"/>
  <c r="CC32" i="1"/>
  <c r="CA32" i="1"/>
  <c r="AI32" i="1"/>
  <c r="AE32" i="1"/>
  <c r="AF32" i="1" s="1"/>
  <c r="AC32" i="1"/>
  <c r="AD32" i="1" s="1"/>
  <c r="AB32" i="1"/>
  <c r="Z32" i="1"/>
  <c r="X32" i="1"/>
  <c r="CE31" i="1"/>
  <c r="CC31" i="1"/>
  <c r="CA31" i="1"/>
  <c r="AI31" i="1"/>
  <c r="AE31" i="1"/>
  <c r="AF31" i="1" s="1"/>
  <c r="AC31" i="1"/>
  <c r="AD31" i="1" s="1"/>
  <c r="AB31" i="1"/>
  <c r="Z31" i="1"/>
  <c r="X31" i="1"/>
  <c r="CE30" i="1"/>
  <c r="CC30" i="1"/>
  <c r="CA30" i="1"/>
  <c r="AI30" i="1"/>
  <c r="AE30" i="1"/>
  <c r="AF30" i="1" s="1"/>
  <c r="AC30" i="1"/>
  <c r="AB30" i="1"/>
  <c r="Z30" i="1"/>
  <c r="X30" i="1"/>
  <c r="CE29" i="1"/>
  <c r="CC29" i="1"/>
  <c r="CA29" i="1"/>
  <c r="AI29" i="1"/>
  <c r="AE29" i="1"/>
  <c r="AF29" i="1" s="1"/>
  <c r="AC29" i="1"/>
  <c r="AD29" i="1" s="1"/>
  <c r="AB29" i="1"/>
  <c r="Z29" i="1"/>
  <c r="X29" i="1"/>
  <c r="CE28" i="1"/>
  <c r="CC28" i="1"/>
  <c r="CA28" i="1"/>
  <c r="AI28" i="1"/>
  <c r="AE28" i="1"/>
  <c r="AF28" i="1" s="1"/>
  <c r="AC28" i="1"/>
  <c r="AD28" i="1" s="1"/>
  <c r="AB28" i="1"/>
  <c r="Z28" i="1"/>
  <c r="X28" i="1"/>
  <c r="CE27" i="1"/>
  <c r="CC27" i="1"/>
  <c r="CA27" i="1"/>
  <c r="AI27" i="1"/>
  <c r="AE27" i="1"/>
  <c r="AF27" i="1" s="1"/>
  <c r="AC27" i="1"/>
  <c r="AD27" i="1" s="1"/>
  <c r="AB27" i="1"/>
  <c r="Z27" i="1"/>
  <c r="X27" i="1"/>
  <c r="CE26" i="1"/>
  <c r="CC26" i="1"/>
  <c r="CA26" i="1"/>
  <c r="AI26" i="1"/>
  <c r="AE26" i="1"/>
  <c r="AF26" i="1" s="1"/>
  <c r="AC26" i="1"/>
  <c r="AB26" i="1"/>
  <c r="Z26" i="1"/>
  <c r="X26" i="1"/>
  <c r="CE25" i="1"/>
  <c r="CC25" i="1"/>
  <c r="CA25" i="1"/>
  <c r="AI25" i="1"/>
  <c r="AE25" i="1"/>
  <c r="AF25" i="1" s="1"/>
  <c r="AC25" i="1"/>
  <c r="AD25" i="1" s="1"/>
  <c r="AB25" i="1"/>
  <c r="Z25" i="1"/>
  <c r="X25" i="1"/>
  <c r="CE24" i="1"/>
  <c r="CC24" i="1"/>
  <c r="CA24" i="1"/>
  <c r="AI24" i="1"/>
  <c r="AE24" i="1"/>
  <c r="AF24" i="1" s="1"/>
  <c r="AC24" i="1"/>
  <c r="AD24" i="1" s="1"/>
  <c r="AB24" i="1"/>
  <c r="Z24" i="1"/>
  <c r="X24" i="1"/>
  <c r="CE23" i="1"/>
  <c r="CC23" i="1"/>
  <c r="CA23" i="1"/>
  <c r="AI23" i="1"/>
  <c r="AE23" i="1"/>
  <c r="AF23" i="1" s="1"/>
  <c r="AC23" i="1"/>
  <c r="AD23" i="1" s="1"/>
  <c r="AB23" i="1"/>
  <c r="Z23" i="1"/>
  <c r="X23" i="1"/>
  <c r="CP22" i="1"/>
  <c r="AI22" i="1"/>
  <c r="AE22" i="1"/>
  <c r="AF22" i="1" s="1"/>
  <c r="AC22" i="1"/>
  <c r="AD22" i="1" s="1"/>
  <c r="AB22" i="1"/>
  <c r="Z22" i="1"/>
  <c r="X22" i="1"/>
  <c r="CE21" i="1"/>
  <c r="CC21" i="1"/>
  <c r="CA21" i="1"/>
  <c r="AI21" i="1"/>
  <c r="AE21" i="1"/>
  <c r="AF21" i="1" s="1"/>
  <c r="AC21" i="1"/>
  <c r="AD21" i="1" s="1"/>
  <c r="AB21" i="1"/>
  <c r="Z21" i="1"/>
  <c r="X21" i="1"/>
  <c r="CE20" i="1"/>
  <c r="CC20" i="1"/>
  <c r="CA20" i="1"/>
  <c r="AI20" i="1"/>
  <c r="AE20" i="1"/>
  <c r="AF20" i="1" s="1"/>
  <c r="AC20" i="1"/>
  <c r="AB20" i="1"/>
  <c r="Z20" i="1"/>
  <c r="X20" i="1"/>
  <c r="CE19" i="1"/>
  <c r="CC19" i="1"/>
  <c r="CA19" i="1"/>
  <c r="AI19" i="1"/>
  <c r="AE19" i="1"/>
  <c r="AF19" i="1" s="1"/>
  <c r="AC19" i="1"/>
  <c r="AB19" i="1"/>
  <c r="Z19" i="1"/>
  <c r="X19" i="1"/>
  <c r="CE18" i="1"/>
  <c r="CC18" i="1"/>
  <c r="CA18" i="1"/>
  <c r="AI18" i="1"/>
  <c r="AE18" i="1"/>
  <c r="AF18" i="1" s="1"/>
  <c r="AC18" i="1"/>
  <c r="AD18" i="1" s="1"/>
  <c r="AB18" i="1"/>
  <c r="Z18" i="1"/>
  <c r="X18" i="1"/>
  <c r="CP17" i="1"/>
  <c r="AI17" i="1"/>
  <c r="AE17" i="1"/>
  <c r="AF17" i="1" s="1"/>
  <c r="AC17" i="1"/>
  <c r="AB17" i="1"/>
  <c r="Z17" i="1"/>
  <c r="X17" i="1"/>
  <c r="CP16" i="1"/>
  <c r="AI16" i="1"/>
  <c r="AE16" i="1"/>
  <c r="AF16" i="1" s="1"/>
  <c r="AC16" i="1"/>
  <c r="AD16" i="1" s="1"/>
  <c r="AB16" i="1"/>
  <c r="Z16" i="1"/>
  <c r="X16" i="1"/>
  <c r="CP15" i="1"/>
  <c r="AI15" i="1"/>
  <c r="AE15" i="1"/>
  <c r="AF15" i="1" s="1"/>
  <c r="AC15" i="1"/>
  <c r="AD15" i="1" s="1"/>
  <c r="AB15" i="1"/>
  <c r="Z15" i="1"/>
  <c r="X15" i="1"/>
  <c r="CP14" i="1"/>
  <c r="AI14" i="1"/>
  <c r="AE14" i="1"/>
  <c r="AF14" i="1" s="1"/>
  <c r="AC14" i="1"/>
  <c r="AD14" i="1" s="1"/>
  <c r="AB14" i="1"/>
  <c r="Z14" i="1"/>
  <c r="X14" i="1"/>
  <c r="CP13" i="1"/>
  <c r="AI13" i="1"/>
  <c r="AE13" i="1"/>
  <c r="AF13" i="1" s="1"/>
  <c r="AC13" i="1"/>
  <c r="AB13" i="1"/>
  <c r="Z13" i="1"/>
  <c r="X13" i="1"/>
  <c r="CE12" i="1"/>
  <c r="CC12" i="1"/>
  <c r="CA12" i="1"/>
  <c r="AI12" i="1"/>
  <c r="AE12" i="1"/>
  <c r="AF12" i="1" s="1"/>
  <c r="AC12" i="1"/>
  <c r="AB12" i="1"/>
  <c r="Z12" i="1"/>
  <c r="X12" i="1"/>
  <c r="CP11" i="1"/>
  <c r="AI11" i="1"/>
  <c r="AE11" i="1"/>
  <c r="AF11" i="1" s="1"/>
  <c r="AC11" i="1"/>
  <c r="AD11" i="1" s="1"/>
  <c r="AB11" i="1"/>
  <c r="Z11" i="1"/>
  <c r="X11" i="1"/>
  <c r="CE10" i="1"/>
  <c r="CC10" i="1"/>
  <c r="CA10" i="1"/>
  <c r="AI10" i="1"/>
  <c r="AE10" i="1"/>
  <c r="AF10" i="1" s="1"/>
  <c r="AC10" i="1"/>
  <c r="AB10" i="1"/>
  <c r="Z10" i="1"/>
  <c r="X10" i="1"/>
  <c r="CP9" i="1"/>
  <c r="AI9" i="1"/>
  <c r="AE9" i="1"/>
  <c r="AF9" i="1" s="1"/>
  <c r="AC9" i="1"/>
  <c r="AD9" i="1" s="1"/>
  <c r="AB9" i="1"/>
  <c r="Z9" i="1"/>
  <c r="X9" i="1"/>
  <c r="CE8" i="1"/>
  <c r="CC8" i="1"/>
  <c r="CA8" i="1"/>
  <c r="AI8" i="1"/>
  <c r="AE8" i="1"/>
  <c r="AF8" i="1" s="1"/>
  <c r="AC8" i="1"/>
  <c r="AD8" i="1" s="1"/>
  <c r="AB8" i="1"/>
  <c r="Z8" i="1"/>
  <c r="X8" i="1"/>
  <c r="CC7" i="1"/>
  <c r="CA7" i="1"/>
  <c r="AI7" i="1"/>
  <c r="AE7" i="1"/>
  <c r="AF7" i="1" s="1"/>
  <c r="AC7" i="1"/>
  <c r="AB7" i="1"/>
  <c r="Z7" i="1"/>
  <c r="X7" i="1"/>
  <c r="CP6" i="1"/>
  <c r="AE6" i="1"/>
  <c r="AF6" i="1" s="1"/>
  <c r="AC6" i="1"/>
  <c r="AD6" i="1" s="1"/>
  <c r="AB6" i="1"/>
  <c r="Z6" i="1"/>
  <c r="X6" i="1"/>
  <c r="CP5" i="1"/>
  <c r="AE5" i="1"/>
  <c r="AF5" i="1" s="1"/>
  <c r="AC5" i="1"/>
  <c r="AB5" i="1"/>
  <c r="Z5" i="1"/>
  <c r="X5" i="1"/>
  <c r="CP4" i="1"/>
  <c r="AE4" i="1"/>
  <c r="AF4" i="1" s="1"/>
  <c r="AC4" i="1"/>
  <c r="AD4" i="1" s="1"/>
  <c r="AB4" i="1"/>
  <c r="Z4" i="1"/>
  <c r="X4" i="1"/>
  <c r="CP3" i="1"/>
  <c r="AE3" i="1"/>
  <c r="AF3" i="1" s="1"/>
  <c r="AC3" i="1"/>
  <c r="AD3" i="1" s="1"/>
  <c r="AB3" i="1"/>
  <c r="Z3" i="1"/>
  <c r="X3" i="1"/>
  <c r="CE2" i="1"/>
  <c r="CC2" i="1"/>
  <c r="CA2" i="1"/>
  <c r="AE2" i="1"/>
  <c r="AC2" i="1"/>
  <c r="AD2" i="1" s="1"/>
  <c r="Z2" i="1"/>
  <c r="X2" i="1"/>
  <c r="AG8" i="1" l="1"/>
  <c r="AH8" i="1" s="1"/>
  <c r="AG147" i="1"/>
  <c r="AH147" i="1" s="1"/>
  <c r="AG14" i="1"/>
  <c r="AH14" i="1" s="1"/>
  <c r="AJ14" i="1" s="1"/>
  <c r="AG141" i="1"/>
  <c r="AH141" i="1" s="1"/>
  <c r="AJ141" i="1" s="1"/>
  <c r="AG6" i="1"/>
  <c r="AH6" i="1" s="1"/>
  <c r="AJ6" i="1" s="1"/>
  <c r="AG54" i="1"/>
  <c r="AH54" i="1" s="1"/>
  <c r="AJ54" i="1" s="1"/>
  <c r="AG96" i="1"/>
  <c r="AH96" i="1" s="1"/>
  <c r="AJ96" i="1" s="1"/>
  <c r="AG112" i="1"/>
  <c r="AH112" i="1" s="1"/>
  <c r="AJ112" i="1" s="1"/>
  <c r="AG91" i="1"/>
  <c r="AH91" i="1" s="1"/>
  <c r="AJ91" i="1" s="1"/>
  <c r="AG155" i="1"/>
  <c r="AH155" i="1" s="1"/>
  <c r="AJ155" i="1" s="1"/>
  <c r="AG3" i="1"/>
  <c r="AH3" i="1" s="1"/>
  <c r="AJ3" i="1" s="1"/>
  <c r="AG100" i="1"/>
  <c r="AH100" i="1" s="1"/>
  <c r="AJ100" i="1" s="1"/>
  <c r="AG108" i="1"/>
  <c r="AH108" i="1" s="1"/>
  <c r="AJ108" i="1" s="1"/>
  <c r="AG116" i="1"/>
  <c r="AH116" i="1" s="1"/>
  <c r="AJ116" i="1" s="1"/>
  <c r="AJ147" i="1"/>
  <c r="AG94" i="1"/>
  <c r="AH94" i="1" s="1"/>
  <c r="AJ94" i="1" s="1"/>
  <c r="AG39" i="1"/>
  <c r="AH39" i="1" s="1"/>
  <c r="AJ39" i="1" s="1"/>
  <c r="AG45" i="1"/>
  <c r="AH45" i="1" s="1"/>
  <c r="AJ45" i="1" s="1"/>
  <c r="AG82" i="1"/>
  <c r="AH82" i="1" s="1"/>
  <c r="AJ82" i="1" s="1"/>
  <c r="AG90" i="1"/>
  <c r="AH90" i="1" s="1"/>
  <c r="AJ90" i="1" s="1"/>
  <c r="AG18" i="1"/>
  <c r="AH18" i="1" s="1"/>
  <c r="AJ18" i="1" s="1"/>
  <c r="AG22" i="1"/>
  <c r="AH22" i="1" s="1"/>
  <c r="AJ22" i="1" s="1"/>
  <c r="AG99" i="1"/>
  <c r="AH99" i="1" s="1"/>
  <c r="AJ99" i="1" s="1"/>
  <c r="AG107" i="1"/>
  <c r="AH107" i="1" s="1"/>
  <c r="AJ107" i="1" s="1"/>
  <c r="AG115" i="1"/>
  <c r="AH115" i="1" s="1"/>
  <c r="AJ115" i="1" s="1"/>
  <c r="AG135" i="1"/>
  <c r="AH135" i="1" s="1"/>
  <c r="AJ135" i="1" s="1"/>
  <c r="AG83" i="1"/>
  <c r="AH83" i="1" s="1"/>
  <c r="AJ83" i="1" s="1"/>
  <c r="AG56" i="1"/>
  <c r="AH56" i="1" s="1"/>
  <c r="AJ56" i="1" s="1"/>
  <c r="AG58" i="1"/>
  <c r="AH58" i="1" s="1"/>
  <c r="AJ58" i="1" s="1"/>
  <c r="AG60" i="1"/>
  <c r="AH60" i="1" s="1"/>
  <c r="AJ60" i="1" s="1"/>
  <c r="AG62" i="1"/>
  <c r="AH62" i="1" s="1"/>
  <c r="AJ62" i="1" s="1"/>
  <c r="AG66" i="1"/>
  <c r="AH66" i="1" s="1"/>
  <c r="AJ66" i="1" s="1"/>
  <c r="AG68" i="1"/>
  <c r="AH68" i="1" s="1"/>
  <c r="AJ68" i="1" s="1"/>
  <c r="AG69" i="1"/>
  <c r="AH69" i="1" s="1"/>
  <c r="AJ69" i="1" s="1"/>
  <c r="AG86" i="1"/>
  <c r="AH86" i="1" s="1"/>
  <c r="AJ86" i="1" s="1"/>
  <c r="AG87" i="1"/>
  <c r="AH87" i="1" s="1"/>
  <c r="AJ87" i="1" s="1"/>
  <c r="AG103" i="1"/>
  <c r="AH103" i="1" s="1"/>
  <c r="AJ103" i="1" s="1"/>
  <c r="AG145" i="1"/>
  <c r="AH145" i="1" s="1"/>
  <c r="AJ145" i="1" s="1"/>
  <c r="AJ8" i="1"/>
  <c r="AG9" i="1"/>
  <c r="AH9" i="1" s="1"/>
  <c r="AJ9" i="1" s="1"/>
  <c r="AG29" i="1"/>
  <c r="AH29" i="1" s="1"/>
  <c r="AJ29" i="1" s="1"/>
  <c r="AG36" i="1"/>
  <c r="AH36" i="1" s="1"/>
  <c r="AJ36" i="1" s="1"/>
  <c r="AG139" i="1"/>
  <c r="AH139" i="1" s="1"/>
  <c r="AG73" i="1"/>
  <c r="AH73" i="1" s="1"/>
  <c r="AJ73" i="1" s="1"/>
  <c r="AG24" i="1"/>
  <c r="AH24" i="1" s="1"/>
  <c r="AJ24" i="1" s="1"/>
  <c r="AG52" i="1"/>
  <c r="AH52" i="1" s="1"/>
  <c r="AJ52" i="1" s="1"/>
  <c r="AG104" i="1"/>
  <c r="AH104" i="1" s="1"/>
  <c r="AJ104" i="1" s="1"/>
  <c r="AG21" i="1"/>
  <c r="AH21" i="1" s="1"/>
  <c r="AJ21" i="1" s="1"/>
  <c r="AG79" i="1"/>
  <c r="AH79" i="1" s="1"/>
  <c r="AJ79" i="1" s="1"/>
  <c r="AG111" i="1"/>
  <c r="AH111" i="1" s="1"/>
  <c r="AJ111" i="1" s="1"/>
  <c r="AG23" i="1"/>
  <c r="AH23" i="1" s="1"/>
  <c r="AJ23" i="1" s="1"/>
  <c r="AG28" i="1"/>
  <c r="AH28" i="1" s="1"/>
  <c r="AJ28" i="1" s="1"/>
  <c r="AG33" i="1"/>
  <c r="AH33" i="1" s="1"/>
  <c r="AJ33" i="1" s="1"/>
  <c r="AG38" i="1"/>
  <c r="AH38" i="1" s="1"/>
  <c r="AJ38" i="1" s="1"/>
  <c r="AG75" i="1"/>
  <c r="AH75" i="1" s="1"/>
  <c r="AJ75" i="1" s="1"/>
  <c r="AG77" i="1"/>
  <c r="AH77" i="1" s="1"/>
  <c r="AJ77" i="1" s="1"/>
  <c r="AD159" i="1"/>
  <c r="AG159" i="1" s="1"/>
  <c r="AH159" i="1" s="1"/>
  <c r="AJ159" i="1" s="1"/>
  <c r="AG127" i="1"/>
  <c r="AH127" i="1" s="1"/>
  <c r="AJ127" i="1" s="1"/>
  <c r="AG128" i="1"/>
  <c r="AH128" i="1" s="1"/>
  <c r="AJ128" i="1" s="1"/>
  <c r="AD10" i="1"/>
  <c r="AG10" i="1" s="1"/>
  <c r="AH10" i="1" s="1"/>
  <c r="AJ10" i="1" s="1"/>
  <c r="AG35" i="1"/>
  <c r="AH35" i="1" s="1"/>
  <c r="AJ35" i="1" s="1"/>
  <c r="AD53" i="1"/>
  <c r="AG53" i="1" s="1"/>
  <c r="AH53" i="1" s="1"/>
  <c r="AJ53" i="1" s="1"/>
  <c r="AG4" i="1"/>
  <c r="AH4" i="1" s="1"/>
  <c r="AJ4" i="1" s="1"/>
  <c r="AG11" i="1"/>
  <c r="AH11" i="1" s="1"/>
  <c r="AJ11" i="1" s="1"/>
  <c r="AG15" i="1"/>
  <c r="AH15" i="1" s="1"/>
  <c r="AJ15" i="1" s="1"/>
  <c r="AG16" i="1"/>
  <c r="AH16" i="1" s="1"/>
  <c r="AJ16" i="1" s="1"/>
  <c r="AD17" i="1"/>
  <c r="AG17" i="1" s="1"/>
  <c r="AH17" i="1" s="1"/>
  <c r="AJ17" i="1" s="1"/>
  <c r="AG25" i="1"/>
  <c r="AH25" i="1" s="1"/>
  <c r="AJ25" i="1" s="1"/>
  <c r="AG31" i="1"/>
  <c r="AH31" i="1" s="1"/>
  <c r="AJ31" i="1" s="1"/>
  <c r="AG40" i="1"/>
  <c r="AH40" i="1" s="1"/>
  <c r="AJ40" i="1" s="1"/>
  <c r="AG42" i="1"/>
  <c r="AH42" i="1" s="1"/>
  <c r="AJ42" i="1" s="1"/>
  <c r="AD13" i="1"/>
  <c r="AG13" i="1" s="1"/>
  <c r="AH13" i="1" s="1"/>
  <c r="AJ13" i="1" s="1"/>
  <c r="AD20" i="1"/>
  <c r="AG20" i="1" s="1"/>
  <c r="AH20" i="1" s="1"/>
  <c r="AJ20" i="1" s="1"/>
  <c r="AG27" i="1"/>
  <c r="AH27" i="1" s="1"/>
  <c r="AJ27" i="1" s="1"/>
  <c r="AG32" i="1"/>
  <c r="AH32" i="1" s="1"/>
  <c r="AJ32" i="1" s="1"/>
  <c r="AG43" i="1"/>
  <c r="AH43" i="1" s="1"/>
  <c r="AJ43" i="1" s="1"/>
  <c r="AD44" i="1"/>
  <c r="AG44" i="1" s="1"/>
  <c r="AH44" i="1" s="1"/>
  <c r="AJ44" i="1" s="1"/>
  <c r="AG120" i="1"/>
  <c r="AH120" i="1" s="1"/>
  <c r="AJ120" i="1" s="1"/>
  <c r="AG161" i="1"/>
  <c r="AH161" i="1" s="1"/>
  <c r="AJ161" i="1" s="1"/>
  <c r="AG119" i="1"/>
  <c r="AH119" i="1" s="1"/>
  <c r="AJ119" i="1" s="1"/>
  <c r="AD137" i="1"/>
  <c r="AG137" i="1" s="1"/>
  <c r="AH137" i="1" s="1"/>
  <c r="AJ137" i="1" s="1"/>
  <c r="AD160" i="1"/>
  <c r="AG160" i="1" s="1"/>
  <c r="AH160" i="1" s="1"/>
  <c r="AJ160" i="1" s="1"/>
  <c r="AD7" i="1"/>
  <c r="AG7" i="1" s="1"/>
  <c r="AH7" i="1" s="1"/>
  <c r="AJ7" i="1" s="1"/>
  <c r="AF35" i="1"/>
  <c r="AF56" i="1"/>
  <c r="AF58" i="1"/>
  <c r="AF60" i="1"/>
  <c r="AF62" i="1"/>
  <c r="AF66" i="1"/>
  <c r="AF68" i="1"/>
  <c r="AD71" i="1"/>
  <c r="AG71" i="1" s="1"/>
  <c r="AH71" i="1" s="1"/>
  <c r="AJ71" i="1" s="1"/>
  <c r="AF73" i="1"/>
  <c r="AG80" i="1"/>
  <c r="AH80" i="1" s="1"/>
  <c r="AJ80" i="1" s="1"/>
  <c r="AD81" i="1"/>
  <c r="AG81" i="1" s="1"/>
  <c r="AH81" i="1" s="1"/>
  <c r="AJ81" i="1" s="1"/>
  <c r="AG84" i="1"/>
  <c r="AH84" i="1" s="1"/>
  <c r="AJ84" i="1" s="1"/>
  <c r="AD85" i="1"/>
  <c r="AG85" i="1" s="1"/>
  <c r="AH85" i="1" s="1"/>
  <c r="AJ85" i="1" s="1"/>
  <c r="AG88" i="1"/>
  <c r="AH88" i="1" s="1"/>
  <c r="AJ88" i="1" s="1"/>
  <c r="AD89" i="1"/>
  <c r="AG89" i="1" s="1"/>
  <c r="AH89" i="1" s="1"/>
  <c r="AJ89" i="1" s="1"/>
  <c r="AG92" i="1"/>
  <c r="AH92" i="1" s="1"/>
  <c r="AJ92" i="1" s="1"/>
  <c r="AD93" i="1"/>
  <c r="AG93" i="1" s="1"/>
  <c r="AH93" i="1" s="1"/>
  <c r="AJ93" i="1" s="1"/>
  <c r="AG97" i="1"/>
  <c r="AH97" i="1" s="1"/>
  <c r="AJ97" i="1" s="1"/>
  <c r="AD98" i="1"/>
  <c r="AG98" i="1" s="1"/>
  <c r="AH98" i="1" s="1"/>
  <c r="AJ98" i="1" s="1"/>
  <c r="AG101" i="1"/>
  <c r="AH101" i="1" s="1"/>
  <c r="AJ101" i="1" s="1"/>
  <c r="AD102" i="1"/>
  <c r="AG102" i="1" s="1"/>
  <c r="AH102" i="1" s="1"/>
  <c r="AJ102" i="1" s="1"/>
  <c r="AG105" i="1"/>
  <c r="AH105" i="1" s="1"/>
  <c r="AJ105" i="1" s="1"/>
  <c r="AD106" i="1"/>
  <c r="AG106" i="1" s="1"/>
  <c r="AH106" i="1" s="1"/>
  <c r="AJ106" i="1" s="1"/>
  <c r="AG109" i="1"/>
  <c r="AH109" i="1" s="1"/>
  <c r="AJ109" i="1" s="1"/>
  <c r="AD110" i="1"/>
  <c r="AG110" i="1" s="1"/>
  <c r="AH110" i="1" s="1"/>
  <c r="AJ110" i="1" s="1"/>
  <c r="AG113" i="1"/>
  <c r="AH113" i="1" s="1"/>
  <c r="AJ113" i="1" s="1"/>
  <c r="AD114" i="1"/>
  <c r="AG114" i="1" s="1"/>
  <c r="AH114" i="1" s="1"/>
  <c r="AJ114" i="1" s="1"/>
  <c r="AG117" i="1"/>
  <c r="AH117" i="1" s="1"/>
  <c r="AJ117" i="1" s="1"/>
  <c r="AD118" i="1"/>
  <c r="AG118" i="1" s="1"/>
  <c r="AH118" i="1" s="1"/>
  <c r="AJ118" i="1" s="1"/>
  <c r="AF2" i="1"/>
  <c r="AD12" i="1"/>
  <c r="AG12" i="1" s="1"/>
  <c r="AH12" i="1" s="1"/>
  <c r="AJ12" i="1" s="1"/>
  <c r="AD19" i="1"/>
  <c r="AG19" i="1" s="1"/>
  <c r="AH19" i="1" s="1"/>
  <c r="AJ19" i="1" s="1"/>
  <c r="AD26" i="1"/>
  <c r="AG26" i="1" s="1"/>
  <c r="AH26" i="1" s="1"/>
  <c r="AJ26" i="1" s="1"/>
  <c r="AD30" i="1"/>
  <c r="AD34" i="1"/>
  <c r="AG34" i="1" s="1"/>
  <c r="AH34" i="1" s="1"/>
  <c r="AJ34" i="1" s="1"/>
  <c r="AD41" i="1"/>
  <c r="AG41" i="1" s="1"/>
  <c r="AH41" i="1" s="1"/>
  <c r="AJ41" i="1" s="1"/>
  <c r="AD46" i="1"/>
  <c r="AG46" i="1" s="1"/>
  <c r="AH46" i="1" s="1"/>
  <c r="AJ46" i="1" s="1"/>
  <c r="AD55" i="1"/>
  <c r="AG55" i="1" s="1"/>
  <c r="AH55" i="1" s="1"/>
  <c r="AJ55" i="1" s="1"/>
  <c r="AG121" i="1"/>
  <c r="AH121" i="1" s="1"/>
  <c r="AJ121" i="1" s="1"/>
  <c r="AG122" i="1"/>
  <c r="AH122" i="1" s="1"/>
  <c r="AJ122" i="1" s="1"/>
  <c r="AG129" i="1"/>
  <c r="AH129" i="1" s="1"/>
  <c r="AJ129" i="1" s="1"/>
  <c r="AG130" i="1"/>
  <c r="AH130" i="1" s="1"/>
  <c r="AJ130" i="1" s="1"/>
  <c r="AD138" i="1"/>
  <c r="AG138" i="1" s="1"/>
  <c r="AH138" i="1" s="1"/>
  <c r="AJ138" i="1" s="1"/>
  <c r="AD157" i="1"/>
  <c r="AG157" i="1" s="1"/>
  <c r="AH157" i="1" s="1"/>
  <c r="AJ157" i="1" s="1"/>
  <c r="AG2" i="1"/>
  <c r="AD5" i="1"/>
  <c r="AG5" i="1" s="1"/>
  <c r="AH5" i="1" s="1"/>
  <c r="AJ5" i="1" s="1"/>
  <c r="AD37" i="1"/>
  <c r="AG37" i="1" s="1"/>
  <c r="AH37" i="1" s="1"/>
  <c r="AJ37" i="1" s="1"/>
  <c r="AD57" i="1"/>
  <c r="AG57" i="1" s="1"/>
  <c r="AH57" i="1" s="1"/>
  <c r="AJ57" i="1" s="1"/>
  <c r="AD59" i="1"/>
  <c r="AG59" i="1" s="1"/>
  <c r="AH59" i="1" s="1"/>
  <c r="AJ59" i="1" s="1"/>
  <c r="AD61" i="1"/>
  <c r="AG61" i="1" s="1"/>
  <c r="AH61" i="1" s="1"/>
  <c r="AJ61" i="1" s="1"/>
  <c r="AD63" i="1"/>
  <c r="AG63" i="1" s="1"/>
  <c r="AH63" i="1" s="1"/>
  <c r="AJ63" i="1" s="1"/>
  <c r="AD67" i="1"/>
  <c r="AG67" i="1" s="1"/>
  <c r="AH67" i="1" s="1"/>
  <c r="AJ67" i="1" s="1"/>
  <c r="AD70" i="1"/>
  <c r="AG70" i="1" s="1"/>
  <c r="AH70" i="1" s="1"/>
  <c r="AJ70" i="1" s="1"/>
  <c r="AD74" i="1"/>
  <c r="AG74" i="1" s="1"/>
  <c r="AH74" i="1" s="1"/>
  <c r="AJ74" i="1" s="1"/>
  <c r="AD76" i="1"/>
  <c r="AG76" i="1" s="1"/>
  <c r="AH76" i="1" s="1"/>
  <c r="AJ76" i="1" s="1"/>
  <c r="AD78" i="1"/>
  <c r="AG78" i="1" s="1"/>
  <c r="AH78" i="1" s="1"/>
  <c r="AJ78" i="1" s="1"/>
  <c r="AD143" i="1"/>
  <c r="AG143" i="1" s="1"/>
  <c r="AH143" i="1" s="1"/>
  <c r="AJ143" i="1" s="1"/>
  <c r="AD146" i="1"/>
  <c r="AG146" i="1" s="1"/>
  <c r="AH146" i="1" s="1"/>
  <c r="AJ146" i="1" s="1"/>
  <c r="AD148" i="1"/>
  <c r="AG148" i="1" s="1"/>
  <c r="AH148" i="1" s="1"/>
  <c r="AJ148" i="1" s="1"/>
  <c r="AG123" i="1"/>
  <c r="AH123" i="1" s="1"/>
  <c r="AJ123" i="1" s="1"/>
  <c r="AG124" i="1"/>
  <c r="AH124" i="1" s="1"/>
  <c r="AJ124" i="1" s="1"/>
  <c r="AG131" i="1"/>
  <c r="AH131" i="1" s="1"/>
  <c r="AJ131" i="1" s="1"/>
  <c r="AG132" i="1"/>
  <c r="AH132" i="1" s="1"/>
  <c r="AJ132" i="1" s="1"/>
  <c r="AG153" i="1"/>
  <c r="AH153" i="1" s="1"/>
  <c r="AJ153" i="1" s="1"/>
  <c r="AF153" i="1"/>
  <c r="AG158" i="1"/>
  <c r="AH158" i="1" s="1"/>
  <c r="AJ158" i="1" s="1"/>
  <c r="AG125" i="1"/>
  <c r="AH125" i="1" s="1"/>
  <c r="AJ125" i="1" s="1"/>
  <c r="AG126" i="1"/>
  <c r="AH126" i="1" s="1"/>
  <c r="AJ126" i="1" s="1"/>
  <c r="AG133" i="1"/>
  <c r="AH133" i="1" s="1"/>
  <c r="AJ133" i="1" s="1"/>
  <c r="AG134" i="1"/>
  <c r="AH134" i="1" s="1"/>
  <c r="AJ134" i="1" s="1"/>
  <c r="AG154" i="1"/>
  <c r="AH154" i="1" s="1"/>
  <c r="AJ154" i="1" s="1"/>
  <c r="AG156" i="1"/>
  <c r="AH156" i="1" s="1"/>
  <c r="AJ156" i="1" s="1"/>
  <c r="AG162" i="1"/>
  <c r="AH162" i="1" s="1"/>
  <c r="AJ162" i="1" s="1"/>
  <c r="AG30" i="1" l="1"/>
  <c r="AH30" i="1" s="1"/>
  <c r="AJ30" i="1" s="1"/>
  <c r="AH2" i="1"/>
  <c r="AJ2" i="1" l="1"/>
</calcChain>
</file>

<file path=xl/sharedStrings.xml><?xml version="1.0" encoding="utf-8"?>
<sst xmlns="http://schemas.openxmlformats.org/spreadsheetml/2006/main" count="752" uniqueCount="146">
  <si>
    <t>S.No.</t>
  </si>
  <si>
    <t>SSU No</t>
  </si>
  <si>
    <t>Plot No.</t>
  </si>
  <si>
    <t>Date</t>
  </si>
  <si>
    <t>Forest/Plantation</t>
  </si>
  <si>
    <t>Year of plantation</t>
  </si>
  <si>
    <t>Name of area</t>
  </si>
  <si>
    <t>No.of pnumatophores in 1m2</t>
  </si>
  <si>
    <t>Plot size (m)</t>
  </si>
  <si>
    <t>Cover%</t>
  </si>
  <si>
    <t>Centre/SSU</t>
  </si>
  <si>
    <t>X Coordinate</t>
  </si>
  <si>
    <t>Y Coordinate</t>
  </si>
  <si>
    <t>Biomas/Inventry</t>
  </si>
  <si>
    <t>Dead Wood Wt. (kg)</t>
  </si>
  <si>
    <t>Stem No.</t>
  </si>
  <si>
    <t>Species</t>
  </si>
  <si>
    <t>DBH(cm)</t>
  </si>
  <si>
    <t>Dia at base (cm)</t>
  </si>
  <si>
    <t>Ht. (m)</t>
  </si>
  <si>
    <t>Crown dia (m)</t>
  </si>
  <si>
    <t>AGM</t>
  </si>
  <si>
    <t>AGM (t/ha)</t>
  </si>
  <si>
    <t>BGM</t>
  </si>
  <si>
    <t>BGM (t/ha)</t>
  </si>
  <si>
    <t>Total M</t>
  </si>
  <si>
    <t>Total M (t/ha)</t>
  </si>
  <si>
    <t>AGC</t>
  </si>
  <si>
    <t>AGC (t/ha)</t>
  </si>
  <si>
    <t>BGC</t>
  </si>
  <si>
    <t>BGC (t/ha)</t>
  </si>
  <si>
    <t>Total C</t>
  </si>
  <si>
    <t>Total C (t/ha)</t>
  </si>
  <si>
    <t>Age</t>
  </si>
  <si>
    <t>Sequestration (CO2 t/ha/yr)</t>
  </si>
  <si>
    <t>No.of plants in 1 m2</t>
  </si>
  <si>
    <t>F.wt./sq.m area (Kg)</t>
  </si>
  <si>
    <t>Tree form</t>
  </si>
  <si>
    <t>Stump Dia (cm)</t>
  </si>
  <si>
    <t>Ht. (cm)</t>
  </si>
  <si>
    <t>Decay%</t>
  </si>
  <si>
    <t>Soil 1m (gm)</t>
  </si>
  <si>
    <t>30cm (kg</t>
  </si>
  <si>
    <t>Pneumatophore (kg)</t>
  </si>
  <si>
    <t>Pneumato dry wt</t>
  </si>
  <si>
    <t>Full</t>
  </si>
  <si>
    <t>cut 0.5</t>
  </si>
  <si>
    <t>Shrub Total Wt.</t>
  </si>
  <si>
    <t>Fresh wt shrub</t>
  </si>
  <si>
    <t>Sample Wt.</t>
  </si>
  <si>
    <t>Regeneration Dia at base (cm)</t>
  </si>
  <si>
    <t>No. of plant</t>
  </si>
  <si>
    <t>Plot Size</t>
  </si>
  <si>
    <t>Grass F.Wt.(kg)</t>
  </si>
  <si>
    <t>Age by model</t>
  </si>
  <si>
    <t>C Seq</t>
  </si>
  <si>
    <t>Plantation</t>
  </si>
  <si>
    <t>Creek Mian Laal</t>
  </si>
  <si>
    <t>Center</t>
  </si>
  <si>
    <t>Avicennia marina/Rhizophora</t>
  </si>
  <si>
    <t>29-1-2019</t>
  </si>
  <si>
    <t>P.T</t>
  </si>
  <si>
    <t>SSU135</t>
  </si>
  <si>
    <t>Rhizophora/Avicennia marina</t>
  </si>
  <si>
    <t>SSU225</t>
  </si>
  <si>
    <t>centre</t>
  </si>
  <si>
    <t>SSU315</t>
  </si>
  <si>
    <t>Rhizophora</t>
  </si>
  <si>
    <t>SSU45</t>
  </si>
  <si>
    <t>Rhizophora mucronata/Avicennia marina</t>
  </si>
  <si>
    <t>24-1-2019</t>
  </si>
  <si>
    <t>P.T Creek</t>
  </si>
  <si>
    <t>Avicennia marina/Rhizophora muraconata</t>
  </si>
  <si>
    <t>22-1-2019</t>
  </si>
  <si>
    <t>P.qasim</t>
  </si>
  <si>
    <t>Avicennia marina</t>
  </si>
  <si>
    <t>&lt;10</t>
  </si>
  <si>
    <t>P.QASIM</t>
  </si>
  <si>
    <t>P&gt;Qasim</t>
  </si>
  <si>
    <t>P.Qasim</t>
  </si>
  <si>
    <t>26-1-2019</t>
  </si>
  <si>
    <t>Rakhaal</t>
  </si>
  <si>
    <t>Nehri plantaion</t>
  </si>
  <si>
    <t>23-1-2019</t>
  </si>
  <si>
    <t>Goodi wari</t>
  </si>
  <si>
    <t>Korangi</t>
  </si>
  <si>
    <t>Korangi creek</t>
  </si>
  <si>
    <t>Centre</t>
  </si>
  <si>
    <t>27-1-2019</t>
  </si>
  <si>
    <t>Wellasoo</t>
  </si>
  <si>
    <t>wellawsoo</t>
  </si>
  <si>
    <t>28-1-2019</t>
  </si>
  <si>
    <t>Bathan</t>
  </si>
  <si>
    <t>31-1-2019</t>
  </si>
  <si>
    <t>Sannai</t>
  </si>
  <si>
    <t>Avicennia marina/Rhizophora muraconata/Ceriops tagal</t>
  </si>
  <si>
    <t>Rhizophora mucronata</t>
  </si>
  <si>
    <t xml:space="preserve">Dhunhi wala                                                                                                                               </t>
  </si>
  <si>
    <t>Khuddi</t>
  </si>
  <si>
    <t xml:space="preserve">khuddi </t>
  </si>
  <si>
    <t>biomas</t>
  </si>
  <si>
    <t>Sugh</t>
  </si>
  <si>
    <t>Sugh (P.qasim)</t>
  </si>
  <si>
    <t>Rhizophora mucronata/Avicennia marina/Ceriops tagal</t>
  </si>
  <si>
    <t xml:space="preserve">regeneration of ceriops tagal </t>
  </si>
  <si>
    <t xml:space="preserve">Suppli </t>
  </si>
  <si>
    <t>K.T BANDAR</t>
  </si>
  <si>
    <t>SSU 225</t>
  </si>
  <si>
    <t>SSU 315</t>
  </si>
  <si>
    <t>CENTER</t>
  </si>
  <si>
    <t>Avicennia marina/Rhizophora mucronata</t>
  </si>
  <si>
    <t>SSU 135</t>
  </si>
  <si>
    <t>SSU 45</t>
  </si>
  <si>
    <t>K t Bandar</t>
  </si>
  <si>
    <t>ssu315</t>
  </si>
  <si>
    <t>ssu225</t>
  </si>
  <si>
    <t>ssu45</t>
  </si>
  <si>
    <t>ssu135</t>
  </si>
  <si>
    <t>Bambur</t>
  </si>
  <si>
    <t>SSu45</t>
  </si>
  <si>
    <t>Wadhyoon Wala</t>
  </si>
  <si>
    <t>Rhizophera</t>
  </si>
  <si>
    <t>Avecenia,Rhizophera</t>
  </si>
  <si>
    <t>Avecinia</t>
  </si>
  <si>
    <t>Creek Cabin Wala</t>
  </si>
  <si>
    <t>Creek Cabin  Wala</t>
  </si>
  <si>
    <t>Creek Cabin wala</t>
  </si>
  <si>
    <t>rhizophera</t>
  </si>
  <si>
    <t>center</t>
  </si>
  <si>
    <t>Creek Cabil wala</t>
  </si>
  <si>
    <t>1.025Kg</t>
  </si>
  <si>
    <t>Creek Jahani Shah</t>
  </si>
  <si>
    <t>Avecinia,Rhizophora</t>
  </si>
  <si>
    <t>Bhatti Goth</t>
  </si>
  <si>
    <t>0.3 kg</t>
  </si>
  <si>
    <t>Jain Shah Creek</t>
  </si>
  <si>
    <t>Creeck Jahania Shah</t>
  </si>
  <si>
    <t>Creek Raisan Wala</t>
  </si>
  <si>
    <t>Greek Raisana wala</t>
  </si>
  <si>
    <t>&lt;5</t>
  </si>
  <si>
    <t>Creek rasian wala</t>
  </si>
  <si>
    <t>korangi</t>
  </si>
  <si>
    <t>movement was impossible due to dence vegetation</t>
  </si>
  <si>
    <t>SSU315 lies in water</t>
  </si>
  <si>
    <t>Avecinia,Rhizophera</t>
  </si>
  <si>
    <t>K T Bandar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</si>
</sst>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2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0B35-3573-354E-B9DB-27970D64042D}">
  <dimension ref="A1:CQ162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2" width="8.83203125" style="8"/>
    <col min="3" max="3" width="15.6640625" style="33" customWidth="1"/>
    <col min="4" max="4" width="17.83203125" style="8" customWidth="1"/>
    <col min="5" max="5" width="20.33203125" style="8" customWidth="1"/>
    <col min="6" max="6" width="21.1640625" style="8" customWidth="1"/>
    <col min="7" max="7" width="20.6640625" style="8" customWidth="1"/>
    <col min="8" max="8" width="27.5" style="8" customWidth="1"/>
    <col min="9" max="9" width="16.5" style="28" customWidth="1"/>
    <col min="10" max="10" width="12.83203125" style="8" customWidth="1"/>
    <col min="11" max="11" width="14.33203125" style="8" customWidth="1"/>
    <col min="12" max="12" width="16.1640625" style="8" customWidth="1"/>
    <col min="13" max="13" width="16.5" style="8" customWidth="1"/>
    <col min="14" max="14" width="17.5" style="8" customWidth="1"/>
    <col min="15" max="17" width="8.83203125" style="8"/>
    <col min="18" max="18" width="36.5" style="8" customWidth="1"/>
    <col min="19" max="19" width="8.83203125" style="8"/>
    <col min="20" max="20" width="18.5" style="8" customWidth="1"/>
    <col min="21" max="21" width="8.83203125" style="8"/>
    <col min="22" max="22" width="15" style="8" customWidth="1"/>
    <col min="23" max="23" width="8.83203125" style="8"/>
    <col min="24" max="24" width="16.1640625" style="8" customWidth="1"/>
    <col min="25" max="25" width="8.83203125" style="8"/>
    <col min="26" max="26" width="14.33203125" style="8" customWidth="1"/>
    <col min="27" max="27" width="8.83203125" style="8"/>
    <col min="28" max="28" width="14.33203125" style="8" customWidth="1"/>
    <col min="29" max="32" width="8.83203125" style="8"/>
    <col min="33" max="33" width="12.1640625" style="8" customWidth="1"/>
    <col min="34" max="34" width="18.6640625" style="8" customWidth="1"/>
    <col min="35" max="35" width="8.83203125" style="8"/>
    <col min="36" max="36" width="32.6640625" style="8" customWidth="1"/>
    <col min="37" max="37" width="17.1640625" style="8" customWidth="1"/>
    <col min="38" max="63" width="8.83203125" style="8"/>
    <col min="64" max="64" width="7.1640625" style="8" customWidth="1"/>
    <col min="65" max="79" width="8.83203125" style="8"/>
    <col min="80" max="81" width="7.1640625" style="8" customWidth="1"/>
    <col min="82" max="82" width="8.83203125" style="8"/>
    <col min="83" max="87" width="7.1640625" style="8" customWidth="1"/>
    <col min="88" max="16384" width="8.83203125" style="8"/>
  </cols>
  <sheetData>
    <row r="1" spans="1:95" x14ac:dyDescent="0.2">
      <c r="A1" s="1" t="s">
        <v>0</v>
      </c>
      <c r="B1" s="1" t="s">
        <v>1</v>
      </c>
      <c r="C1" s="29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/>
      <c r="P1" s="2" t="s">
        <v>14</v>
      </c>
      <c r="Q1" s="2" t="s">
        <v>15</v>
      </c>
      <c r="R1" s="2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1" t="s">
        <v>45</v>
      </c>
      <c r="AV1" s="7" t="s">
        <v>46</v>
      </c>
      <c r="AW1" s="7">
        <v>0.25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19</v>
      </c>
      <c r="BC1" s="2" t="s">
        <v>51</v>
      </c>
      <c r="BD1" s="2" t="s">
        <v>52</v>
      </c>
      <c r="BE1" s="2" t="s">
        <v>53</v>
      </c>
      <c r="BF1" s="1"/>
      <c r="BG1" s="1"/>
      <c r="BH1" s="1"/>
      <c r="BK1" s="9" t="s">
        <v>32</v>
      </c>
      <c r="BL1" s="9" t="s">
        <v>33</v>
      </c>
      <c r="BM1" s="9"/>
      <c r="BN1" s="2" t="s">
        <v>9</v>
      </c>
      <c r="BO1" s="6" t="s">
        <v>17</v>
      </c>
      <c r="BP1" s="6" t="s">
        <v>18</v>
      </c>
      <c r="BQ1" s="6" t="s">
        <v>19</v>
      </c>
      <c r="BR1" s="6"/>
      <c r="BU1" s="2" t="s">
        <v>9</v>
      </c>
      <c r="BV1" s="2" t="s">
        <v>15</v>
      </c>
      <c r="BW1" s="6" t="s">
        <v>17</v>
      </c>
      <c r="BX1" s="6" t="s">
        <v>18</v>
      </c>
      <c r="BY1" s="6" t="s">
        <v>19</v>
      </c>
      <c r="BZ1" s="6" t="s">
        <v>21</v>
      </c>
      <c r="CA1" s="10" t="s">
        <v>22</v>
      </c>
      <c r="CB1" s="9" t="s">
        <v>33</v>
      </c>
      <c r="CC1" s="9" t="s">
        <v>54</v>
      </c>
      <c r="CD1" s="9" t="s">
        <v>32</v>
      </c>
      <c r="CE1" s="9" t="s">
        <v>55</v>
      </c>
      <c r="CF1" s="9"/>
      <c r="CG1" s="9"/>
      <c r="CH1" s="9"/>
      <c r="CI1" s="9"/>
    </row>
    <row r="2" spans="1:95" x14ac:dyDescent="0.2">
      <c r="A2" s="11">
        <v>98</v>
      </c>
      <c r="B2" s="11"/>
      <c r="C2" s="30">
        <v>30</v>
      </c>
      <c r="D2" s="11"/>
      <c r="E2" s="12" t="s">
        <v>56</v>
      </c>
      <c r="F2" s="11">
        <v>2011</v>
      </c>
      <c r="G2" s="11" t="s">
        <v>57</v>
      </c>
      <c r="H2" s="11"/>
      <c r="I2" s="26"/>
      <c r="J2" s="11">
        <v>60</v>
      </c>
      <c r="K2" s="11" t="s">
        <v>58</v>
      </c>
      <c r="L2" s="11">
        <v>211700</v>
      </c>
      <c r="M2" s="11">
        <v>716741</v>
      </c>
      <c r="N2" s="11"/>
      <c r="O2" s="11"/>
      <c r="P2" s="11"/>
      <c r="Q2" s="11">
        <v>19</v>
      </c>
      <c r="R2" s="11" t="s">
        <v>59</v>
      </c>
      <c r="S2" s="13">
        <v>4.686178947368421</v>
      </c>
      <c r="T2" s="13">
        <v>9.5714285714285712</v>
      </c>
      <c r="U2" s="13">
        <v>2.3666666666666667</v>
      </c>
      <c r="V2" s="13">
        <v>1.0470588235294118</v>
      </c>
      <c r="W2" s="13">
        <v>240.59794626095749</v>
      </c>
      <c r="X2" s="13">
        <f>W2*40/1000</f>
        <v>9.6239178504382998</v>
      </c>
      <c r="Y2" s="13">
        <v>119.70896749277519</v>
      </c>
      <c r="Z2" s="13">
        <f>Y2*40/1000</f>
        <v>4.7883586997110079</v>
      </c>
      <c r="AA2" s="14">
        <v>360.30691375373266</v>
      </c>
      <c r="AB2" s="13">
        <f>AA2*40/1000</f>
        <v>14.412276550149306</v>
      </c>
      <c r="AC2" s="14">
        <f>W2*0.5</f>
        <v>120.29897313047874</v>
      </c>
      <c r="AD2" s="13">
        <f>AC2*40/1000</f>
        <v>4.8119589252191499</v>
      </c>
      <c r="AE2" s="14">
        <f>Y2*0.39</f>
        <v>46.686497322182326</v>
      </c>
      <c r="AF2" s="13">
        <f>AE2*40/1000</f>
        <v>1.8674598928872932</v>
      </c>
      <c r="AG2" s="14">
        <f>SUM(AC2:AE2)</f>
        <v>171.79742937788021</v>
      </c>
      <c r="AH2" s="14">
        <f>AG2*40/1000</f>
        <v>6.8718971751152083</v>
      </c>
      <c r="AI2" s="14">
        <v>25</v>
      </c>
      <c r="AJ2" s="13">
        <f>AH2/AI2*3.66</f>
        <v>1.0060457464368666</v>
      </c>
      <c r="AK2" s="13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5"/>
      <c r="AW2" s="15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K2" s="8">
        <v>14.31082906663277</v>
      </c>
      <c r="BL2" s="8">
        <v>25</v>
      </c>
      <c r="BM2" s="16"/>
      <c r="BN2" s="11">
        <v>80</v>
      </c>
      <c r="BO2" s="13">
        <v>4.686178947368421</v>
      </c>
      <c r="BP2" s="13">
        <v>9.5714285714285712</v>
      </c>
      <c r="BQ2" s="13">
        <v>2.3666666666666667</v>
      </c>
      <c r="BR2" s="13">
        <v>504.04583189597975</v>
      </c>
      <c r="BU2" s="11">
        <v>80</v>
      </c>
      <c r="BV2" s="11">
        <v>19</v>
      </c>
      <c r="BW2" s="13">
        <v>4.686178947368421</v>
      </c>
      <c r="BX2" s="13">
        <v>9.5714285714285712</v>
      </c>
      <c r="BY2" s="13">
        <v>2.3666666666666667</v>
      </c>
      <c r="BZ2" s="13">
        <v>504.04583189597975</v>
      </c>
      <c r="CA2" s="17">
        <f>BZ2*40/1000</f>
        <v>20.161833275839193</v>
      </c>
      <c r="CB2" s="8">
        <v>20</v>
      </c>
      <c r="CC2" s="8">
        <f>0.6393*BW2+7.7576</f>
        <v>10.753474201052631</v>
      </c>
      <c r="CD2" s="8">
        <v>14.31082906663277</v>
      </c>
      <c r="CE2" s="8">
        <f>CD2/CB2</f>
        <v>0.71554145333163854</v>
      </c>
    </row>
    <row r="3" spans="1:95" x14ac:dyDescent="0.2">
      <c r="A3" s="11"/>
      <c r="B3" s="11"/>
      <c r="C3" s="30">
        <v>11</v>
      </c>
      <c r="D3" s="12" t="s">
        <v>60</v>
      </c>
      <c r="E3" s="12" t="s">
        <v>56</v>
      </c>
      <c r="F3" s="11">
        <v>2013</v>
      </c>
      <c r="G3" s="11" t="s">
        <v>61</v>
      </c>
      <c r="H3" s="11"/>
      <c r="I3" s="26">
        <v>9</v>
      </c>
      <c r="J3" s="11"/>
      <c r="K3" s="11" t="s">
        <v>62</v>
      </c>
      <c r="L3" s="11">
        <v>2057005</v>
      </c>
      <c r="M3" s="11">
        <v>796730</v>
      </c>
      <c r="N3" s="11"/>
      <c r="O3" s="11"/>
      <c r="P3" s="11"/>
      <c r="Q3" s="11">
        <v>31</v>
      </c>
      <c r="R3" s="11" t="s">
        <v>63</v>
      </c>
      <c r="S3" s="13">
        <v>3.225806451612903</v>
      </c>
      <c r="T3" s="13">
        <v>7.8888888888888893</v>
      </c>
      <c r="U3" s="13">
        <v>2.3032258064516129</v>
      </c>
      <c r="V3" s="13">
        <v>2.2096774193548385</v>
      </c>
      <c r="W3" s="13">
        <v>156.16281888890543</v>
      </c>
      <c r="X3" s="13">
        <f t="shared" ref="X3:X66" si="0">W3*40/1000</f>
        <v>6.2465127555562177</v>
      </c>
      <c r="Y3" s="13">
        <v>82.228314939626813</v>
      </c>
      <c r="Z3" s="13">
        <f t="shared" ref="Z3:Z66" si="1">Y3*40/1000</f>
        <v>3.2891325975850725</v>
      </c>
      <c r="AA3" s="14">
        <v>238.39113382853225</v>
      </c>
      <c r="AB3" s="13">
        <f t="shared" ref="AB3:AB66" si="2">AA3*40/1000</f>
        <v>9.5356453531412892</v>
      </c>
      <c r="AC3" s="14">
        <f>W3*0.5</f>
        <v>78.081409444452717</v>
      </c>
      <c r="AD3" s="13">
        <f t="shared" ref="AD3:AD66" si="3">AC3*40/1000</f>
        <v>3.1232563777781088</v>
      </c>
      <c r="AE3" s="14">
        <f t="shared" ref="AE3:AE66" si="4">Y3*0.39</f>
        <v>32.069042826454456</v>
      </c>
      <c r="AF3" s="13">
        <f t="shared" ref="AF3:AF66" si="5">AE3*40/1000</f>
        <v>1.2827617130581781</v>
      </c>
      <c r="AG3" s="14">
        <f t="shared" ref="AG3:AG66" si="6">SUM(AC3:AE3)</f>
        <v>113.27370864868527</v>
      </c>
      <c r="AH3" s="14">
        <f t="shared" ref="AH3:AH66" si="7">AG3*40/1000</f>
        <v>4.5309483459474107</v>
      </c>
      <c r="AI3" s="14">
        <v>15</v>
      </c>
      <c r="AJ3" s="13">
        <f t="shared" ref="AJ3:AJ66" si="8">AH3/AI3*3.66</f>
        <v>1.1055513964111681</v>
      </c>
      <c r="AK3" s="13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5"/>
      <c r="AW3" s="15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K3" s="8">
        <v>3.7247570935398313</v>
      </c>
      <c r="BL3" s="8">
        <v>15</v>
      </c>
      <c r="BN3" s="11">
        <v>60</v>
      </c>
      <c r="BO3" s="13">
        <v>3.225806451612903</v>
      </c>
      <c r="BP3" s="13">
        <v>7.8888888888888893</v>
      </c>
      <c r="BQ3" s="13">
        <v>2.3032258064516129</v>
      </c>
      <c r="BR3" s="13">
        <v>115.89706237632164</v>
      </c>
      <c r="CJ3" s="11">
        <v>60</v>
      </c>
      <c r="CK3" s="11">
        <v>31</v>
      </c>
      <c r="CL3" s="13">
        <v>3.225806451612903</v>
      </c>
      <c r="CM3" s="13">
        <v>7.8888888888888893</v>
      </c>
      <c r="CN3" s="13">
        <v>2.3032258064516129</v>
      </c>
      <c r="CO3" s="13">
        <v>115.89706237632164</v>
      </c>
      <c r="CP3" s="17">
        <f>CO3*40/1000</f>
        <v>4.6358824950528659</v>
      </c>
      <c r="CQ3" s="8">
        <v>15</v>
      </c>
    </row>
    <row r="4" spans="1:95" x14ac:dyDescent="0.2">
      <c r="A4" s="11"/>
      <c r="B4" s="11"/>
      <c r="C4" s="30">
        <v>11</v>
      </c>
      <c r="D4" s="12" t="s">
        <v>60</v>
      </c>
      <c r="E4" s="12" t="s">
        <v>56</v>
      </c>
      <c r="F4" s="11">
        <v>2013</v>
      </c>
      <c r="G4" s="11" t="s">
        <v>61</v>
      </c>
      <c r="H4" s="11"/>
      <c r="I4" s="26">
        <v>9</v>
      </c>
      <c r="J4" s="11"/>
      <c r="K4" s="11" t="s">
        <v>64</v>
      </c>
      <c r="L4" s="11">
        <v>2057005</v>
      </c>
      <c r="M4" s="11">
        <v>796643</v>
      </c>
      <c r="N4" s="11"/>
      <c r="O4" s="11"/>
      <c r="P4" s="11"/>
      <c r="Q4" s="11">
        <v>23</v>
      </c>
      <c r="R4" s="11" t="s">
        <v>59</v>
      </c>
      <c r="S4" s="13">
        <v>2.8901217391304352</v>
      </c>
      <c r="T4" s="13">
        <v>5.384615384615385</v>
      </c>
      <c r="U4" s="13">
        <v>2.2173913043478257</v>
      </c>
      <c r="V4" s="13">
        <v>1.7739130434782608</v>
      </c>
      <c r="W4" s="13">
        <v>66.080797259908238</v>
      </c>
      <c r="X4" s="13">
        <f t="shared" si="0"/>
        <v>2.6432318903963297</v>
      </c>
      <c r="Y4" s="13">
        <v>39.510617580133598</v>
      </c>
      <c r="Z4" s="13">
        <f t="shared" si="1"/>
        <v>1.580424703205344</v>
      </c>
      <c r="AA4" s="14">
        <v>105.59141484004184</v>
      </c>
      <c r="AB4" s="13">
        <f t="shared" si="2"/>
        <v>4.2236565936016728</v>
      </c>
      <c r="AC4" s="14">
        <f t="shared" ref="AC4:AC67" si="9">W4*0.5</f>
        <v>33.040398629954119</v>
      </c>
      <c r="AD4" s="13">
        <f t="shared" si="3"/>
        <v>1.3216159451981648</v>
      </c>
      <c r="AE4" s="14">
        <f t="shared" si="4"/>
        <v>15.409140856252103</v>
      </c>
      <c r="AF4" s="13">
        <f t="shared" si="5"/>
        <v>0.61636563425008406</v>
      </c>
      <c r="AG4" s="14">
        <f t="shared" si="6"/>
        <v>49.771155431404388</v>
      </c>
      <c r="AH4" s="14">
        <f t="shared" si="7"/>
        <v>1.9908462172561756</v>
      </c>
      <c r="AI4" s="14">
        <v>10</v>
      </c>
      <c r="AJ4" s="13">
        <f t="shared" si="8"/>
        <v>0.7286497155157603</v>
      </c>
      <c r="AK4" s="13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5"/>
      <c r="AW4" s="15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K4" s="8">
        <v>1.6063761609884339</v>
      </c>
      <c r="BL4" s="8">
        <v>10</v>
      </c>
      <c r="BN4" s="11">
        <v>50</v>
      </c>
      <c r="BO4" s="13">
        <v>2.8901217391304352</v>
      </c>
      <c r="BP4" s="13">
        <v>5.384615384615385</v>
      </c>
      <c r="BQ4" s="13">
        <v>2.2173913043478257</v>
      </c>
      <c r="BR4" s="13">
        <v>46.505329454717085</v>
      </c>
      <c r="CJ4" s="11">
        <v>50</v>
      </c>
      <c r="CK4" s="11">
        <v>23</v>
      </c>
      <c r="CL4" s="13">
        <v>2.8901217391304352</v>
      </c>
      <c r="CM4" s="13">
        <v>5.384615384615385</v>
      </c>
      <c r="CN4" s="13">
        <v>2.2173913043478257</v>
      </c>
      <c r="CO4" s="13">
        <v>46.505329454717085</v>
      </c>
      <c r="CP4" s="17">
        <f>CO4*40/1000</f>
        <v>1.8602131781886833</v>
      </c>
      <c r="CQ4" s="8">
        <v>10</v>
      </c>
    </row>
    <row r="5" spans="1:95" x14ac:dyDescent="0.2">
      <c r="A5" s="11">
        <v>81</v>
      </c>
      <c r="B5" s="11"/>
      <c r="C5" s="30">
        <v>11</v>
      </c>
      <c r="D5" s="12" t="s">
        <v>60</v>
      </c>
      <c r="E5" s="12" t="s">
        <v>56</v>
      </c>
      <c r="F5" s="11">
        <v>2013</v>
      </c>
      <c r="G5" s="11" t="s">
        <v>61</v>
      </c>
      <c r="H5" s="11"/>
      <c r="I5" s="26">
        <v>9</v>
      </c>
      <c r="J5" s="11"/>
      <c r="K5" s="11" t="s">
        <v>65</v>
      </c>
      <c r="L5" s="11">
        <v>2057056</v>
      </c>
      <c r="M5" s="11">
        <v>796699</v>
      </c>
      <c r="N5" s="11"/>
      <c r="O5" s="11"/>
      <c r="P5" s="11"/>
      <c r="Q5" s="11">
        <v>17</v>
      </c>
      <c r="R5" s="11" t="s">
        <v>63</v>
      </c>
      <c r="S5" s="13">
        <v>3.0257117647058824</v>
      </c>
      <c r="T5" s="13">
        <v>7.125</v>
      </c>
      <c r="U5" s="13">
        <v>2.3117647058823523</v>
      </c>
      <c r="V5" s="13">
        <v>2.3909090909090911</v>
      </c>
      <c r="W5" s="13">
        <v>60.47771830842035</v>
      </c>
      <c r="X5" s="13">
        <f t="shared" si="0"/>
        <v>2.4191087323368139</v>
      </c>
      <c r="Y5" s="13">
        <v>32.490685157674172</v>
      </c>
      <c r="Z5" s="13">
        <f t="shared" si="1"/>
        <v>1.2996274063069668</v>
      </c>
      <c r="AA5" s="14">
        <v>92.968403466094514</v>
      </c>
      <c r="AB5" s="13">
        <f t="shared" si="2"/>
        <v>3.7187361386437807</v>
      </c>
      <c r="AC5" s="14">
        <f t="shared" si="9"/>
        <v>30.238859154210175</v>
      </c>
      <c r="AD5" s="13">
        <f t="shared" si="3"/>
        <v>1.2095543661684069</v>
      </c>
      <c r="AE5" s="14">
        <f t="shared" si="4"/>
        <v>12.671367211492928</v>
      </c>
      <c r="AF5" s="13">
        <f t="shared" si="5"/>
        <v>0.50685468845971715</v>
      </c>
      <c r="AG5" s="14">
        <f t="shared" si="6"/>
        <v>44.119780731871515</v>
      </c>
      <c r="AH5" s="14">
        <f t="shared" si="7"/>
        <v>1.7647912292748607</v>
      </c>
      <c r="AI5" s="14">
        <v>10</v>
      </c>
      <c r="AJ5" s="13">
        <f t="shared" si="8"/>
        <v>0.64591358991459902</v>
      </c>
      <c r="AK5" s="13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5"/>
      <c r="AW5" s="15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K5" s="8">
        <v>1.3685812342289174</v>
      </c>
      <c r="BL5" s="8">
        <v>10</v>
      </c>
      <c r="BN5" s="11">
        <v>60</v>
      </c>
      <c r="BO5" s="13">
        <v>3.0257117647058824</v>
      </c>
      <c r="BP5" s="13">
        <v>7.125</v>
      </c>
      <c r="BQ5" s="13">
        <v>2.3117647058823523</v>
      </c>
      <c r="BR5" s="13">
        <v>41.322848747742391</v>
      </c>
      <c r="CJ5" s="11">
        <v>60</v>
      </c>
      <c r="CK5" s="11">
        <v>17</v>
      </c>
      <c r="CL5" s="13">
        <v>3.0257117647058824</v>
      </c>
      <c r="CM5" s="13">
        <v>7.125</v>
      </c>
      <c r="CN5" s="13">
        <v>2.3117647058823523</v>
      </c>
      <c r="CO5" s="13">
        <v>41.322848747742391</v>
      </c>
      <c r="CP5" s="17">
        <f>CO5*40/1000</f>
        <v>1.6529139499096956</v>
      </c>
      <c r="CQ5" s="8">
        <v>10</v>
      </c>
    </row>
    <row r="6" spans="1:95" x14ac:dyDescent="0.2">
      <c r="A6" s="11"/>
      <c r="B6" s="11"/>
      <c r="C6" s="30">
        <v>11</v>
      </c>
      <c r="D6" s="12" t="s">
        <v>60</v>
      </c>
      <c r="E6" s="12" t="s">
        <v>56</v>
      </c>
      <c r="F6" s="11">
        <v>2013</v>
      </c>
      <c r="G6" s="11" t="s">
        <v>61</v>
      </c>
      <c r="H6" s="11"/>
      <c r="I6" s="26">
        <v>9</v>
      </c>
      <c r="J6" s="11"/>
      <c r="K6" s="11" t="s">
        <v>66</v>
      </c>
      <c r="L6" s="11">
        <v>2057056</v>
      </c>
      <c r="M6" s="11">
        <v>796612</v>
      </c>
      <c r="N6" s="11"/>
      <c r="O6" s="11"/>
      <c r="P6" s="11"/>
      <c r="Q6" s="11">
        <v>30</v>
      </c>
      <c r="R6" s="11" t="s">
        <v>67</v>
      </c>
      <c r="S6" s="13">
        <v>3.2422899999999997</v>
      </c>
      <c r="T6" s="13">
        <v>8.5</v>
      </c>
      <c r="U6" s="13">
        <v>2.7310344827586208</v>
      </c>
      <c r="V6" s="13">
        <v>2.3333333333333335</v>
      </c>
      <c r="W6" s="13">
        <v>145.58542991590255</v>
      </c>
      <c r="X6" s="13">
        <f t="shared" si="0"/>
        <v>5.8234171966361021</v>
      </c>
      <c r="Y6" s="13">
        <v>77.232715050357825</v>
      </c>
      <c r="Z6" s="13">
        <f t="shared" si="1"/>
        <v>3.0893086020143126</v>
      </c>
      <c r="AA6" s="14">
        <v>222.81814496626038</v>
      </c>
      <c r="AB6" s="13">
        <f t="shared" si="2"/>
        <v>8.9127257986504151</v>
      </c>
      <c r="AC6" s="14">
        <f t="shared" si="9"/>
        <v>72.792714957951276</v>
      </c>
      <c r="AD6" s="13">
        <f t="shared" si="3"/>
        <v>2.9117085983180511</v>
      </c>
      <c r="AE6" s="14">
        <f t="shared" si="4"/>
        <v>30.120758869639552</v>
      </c>
      <c r="AF6" s="13">
        <f t="shared" si="5"/>
        <v>1.2048303547855821</v>
      </c>
      <c r="AG6" s="14">
        <f t="shared" si="6"/>
        <v>105.82518242590888</v>
      </c>
      <c r="AH6" s="14">
        <f t="shared" si="7"/>
        <v>4.2330072970363553</v>
      </c>
      <c r="AI6" s="14">
        <v>10</v>
      </c>
      <c r="AJ6" s="13">
        <f t="shared" si="8"/>
        <v>1.5492806707153062</v>
      </c>
      <c r="AK6" s="13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5"/>
      <c r="AW6" s="15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K6" s="8">
        <v>3.4440166778757386</v>
      </c>
      <c r="BL6" s="8">
        <v>10</v>
      </c>
      <c r="BN6" s="11">
        <v>70</v>
      </c>
      <c r="BO6" s="13">
        <v>3.2422899999999997</v>
      </c>
      <c r="BP6" s="13">
        <v>8.5</v>
      </c>
      <c r="BQ6" s="13">
        <v>2.7310344827586208</v>
      </c>
      <c r="BR6" s="13">
        <v>105.88426888865746</v>
      </c>
      <c r="CJ6" s="11">
        <v>70</v>
      </c>
      <c r="CK6" s="11">
        <v>30</v>
      </c>
      <c r="CL6" s="13">
        <v>3.2422899999999997</v>
      </c>
      <c r="CM6" s="13">
        <v>8.5</v>
      </c>
      <c r="CN6" s="13">
        <v>2.7310344827586208</v>
      </c>
      <c r="CO6" s="13">
        <v>105.88426888865746</v>
      </c>
      <c r="CP6" s="17">
        <f>CO6*40/1000</f>
        <v>4.2353707555462989</v>
      </c>
      <c r="CQ6" s="8">
        <v>10</v>
      </c>
    </row>
    <row r="7" spans="1:95" x14ac:dyDescent="0.2">
      <c r="A7" s="11"/>
      <c r="B7" s="11"/>
      <c r="C7" s="30">
        <v>11</v>
      </c>
      <c r="D7" s="12" t="s">
        <v>60</v>
      </c>
      <c r="E7" s="12" t="s">
        <v>56</v>
      </c>
      <c r="F7" s="11">
        <v>2013</v>
      </c>
      <c r="G7" s="11" t="s">
        <v>61</v>
      </c>
      <c r="H7" s="11"/>
      <c r="I7" s="26">
        <v>9</v>
      </c>
      <c r="J7" s="11"/>
      <c r="K7" s="11" t="s">
        <v>68</v>
      </c>
      <c r="L7" s="11">
        <v>2057092</v>
      </c>
      <c r="M7" s="11">
        <v>796730</v>
      </c>
      <c r="N7" s="11"/>
      <c r="O7" s="11"/>
      <c r="P7" s="11"/>
      <c r="Q7" s="11">
        <v>1</v>
      </c>
      <c r="R7" s="11" t="s">
        <v>69</v>
      </c>
      <c r="S7" s="13">
        <v>6.8212124999999997</v>
      </c>
      <c r="T7" s="13">
        <v>11.5</v>
      </c>
      <c r="U7" s="13">
        <v>3.6399999999999997</v>
      </c>
      <c r="V7" s="13">
        <v>4.875</v>
      </c>
      <c r="W7" s="13">
        <v>181.21808802976116</v>
      </c>
      <c r="X7" s="13">
        <f t="shared" si="0"/>
        <v>7.2487235211904464</v>
      </c>
      <c r="Y7" s="13">
        <v>102.72346205031209</v>
      </c>
      <c r="Z7" s="13">
        <f t="shared" si="1"/>
        <v>4.1089384820124835</v>
      </c>
      <c r="AA7" s="14">
        <v>283.94155008007328</v>
      </c>
      <c r="AB7" s="13">
        <f t="shared" si="2"/>
        <v>11.357662003202931</v>
      </c>
      <c r="AC7" s="14">
        <f t="shared" si="9"/>
        <v>90.609044014880581</v>
      </c>
      <c r="AD7" s="13">
        <f t="shared" si="3"/>
        <v>3.6243617605952232</v>
      </c>
      <c r="AE7" s="14">
        <f t="shared" si="4"/>
        <v>40.062150199621719</v>
      </c>
      <c r="AF7" s="13">
        <f t="shared" si="5"/>
        <v>1.6024860079848688</v>
      </c>
      <c r="AG7" s="14">
        <f t="shared" si="6"/>
        <v>134.29555597509753</v>
      </c>
      <c r="AH7" s="14">
        <f t="shared" si="7"/>
        <v>5.371822239003901</v>
      </c>
      <c r="AI7" s="14">
        <f t="shared" ref="AI7:AI70" si="10">2018-F7</f>
        <v>5</v>
      </c>
      <c r="AJ7" s="13">
        <f t="shared" si="8"/>
        <v>3.9321738789508554</v>
      </c>
      <c r="AK7" s="13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5"/>
      <c r="AW7" s="15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K7" s="8">
        <v>5.1698562651205204</v>
      </c>
      <c r="BL7" s="8">
        <v>25</v>
      </c>
      <c r="BN7" s="11">
        <v>100</v>
      </c>
      <c r="BO7" s="13">
        <v>6.8212124999999997</v>
      </c>
      <c r="BP7" s="13">
        <v>11.5</v>
      </c>
      <c r="BQ7" s="13">
        <v>3.6399999999999997</v>
      </c>
      <c r="BR7" s="13">
        <v>172.26889247737515</v>
      </c>
      <c r="BU7" s="11">
        <v>100</v>
      </c>
      <c r="BV7" s="11">
        <v>1</v>
      </c>
      <c r="BW7" s="13">
        <v>6.8212124999999997</v>
      </c>
      <c r="BX7" s="13">
        <v>11.5</v>
      </c>
      <c r="BY7" s="13">
        <v>3.6399999999999997</v>
      </c>
      <c r="BZ7" s="13">
        <v>172.26889247737515</v>
      </c>
      <c r="CA7" s="17">
        <f t="shared" ref="CA7:CA55" si="11">BZ7*40/1000</f>
        <v>6.8907556990950063</v>
      </c>
      <c r="CB7" s="8">
        <v>25</v>
      </c>
      <c r="CC7" s="8">
        <f>0.6393*BW7+7.7576</f>
        <v>12.11840115125</v>
      </c>
      <c r="CD7" s="8">
        <v>5.1698562651205204</v>
      </c>
    </row>
    <row r="8" spans="1:95" x14ac:dyDescent="0.2">
      <c r="A8" s="11"/>
      <c r="B8" s="11"/>
      <c r="C8" s="30">
        <v>2</v>
      </c>
      <c r="D8" s="12" t="s">
        <v>70</v>
      </c>
      <c r="E8" s="12" t="s">
        <v>56</v>
      </c>
      <c r="F8" s="11">
        <v>2002</v>
      </c>
      <c r="G8" s="11" t="s">
        <v>71</v>
      </c>
      <c r="H8" s="11"/>
      <c r="I8" s="26">
        <v>9</v>
      </c>
      <c r="J8" s="11">
        <v>10</v>
      </c>
      <c r="K8" s="11" t="s">
        <v>64</v>
      </c>
      <c r="L8" s="11">
        <v>2057246</v>
      </c>
      <c r="M8" s="11">
        <v>791239</v>
      </c>
      <c r="N8" s="11"/>
      <c r="O8" s="11"/>
      <c r="P8" s="11"/>
      <c r="Q8" s="11">
        <v>21</v>
      </c>
      <c r="R8" s="11" t="s">
        <v>69</v>
      </c>
      <c r="S8" s="13">
        <v>4.457104444444445</v>
      </c>
      <c r="T8" s="13">
        <v>8.4</v>
      </c>
      <c r="U8" s="13">
        <v>4.0666666666666664</v>
      </c>
      <c r="V8" s="13">
        <v>4.0476190476190474</v>
      </c>
      <c r="W8" s="13">
        <v>486.83300627487296</v>
      </c>
      <c r="X8" s="13">
        <f t="shared" si="0"/>
        <v>19.47332025099492</v>
      </c>
      <c r="Y8" s="13">
        <v>273.51917568000579</v>
      </c>
      <c r="Z8" s="13">
        <f t="shared" si="1"/>
        <v>10.940767027200232</v>
      </c>
      <c r="AA8" s="14">
        <v>760.35218195487869</v>
      </c>
      <c r="AB8" s="13">
        <f t="shared" si="2"/>
        <v>30.414087278195147</v>
      </c>
      <c r="AC8" s="14">
        <f t="shared" si="9"/>
        <v>243.41650313743648</v>
      </c>
      <c r="AD8" s="13">
        <f t="shared" si="3"/>
        <v>9.7366601254974601</v>
      </c>
      <c r="AE8" s="14">
        <f t="shared" si="4"/>
        <v>106.67247851520226</v>
      </c>
      <c r="AF8" s="13">
        <f t="shared" si="5"/>
        <v>4.2668991406080901</v>
      </c>
      <c r="AG8" s="14">
        <f t="shared" si="6"/>
        <v>359.82564177813617</v>
      </c>
      <c r="AH8" s="14">
        <f t="shared" si="7"/>
        <v>14.393025671125448</v>
      </c>
      <c r="AI8" s="14">
        <f t="shared" si="10"/>
        <v>16</v>
      </c>
      <c r="AJ8" s="13">
        <f t="shared" si="8"/>
        <v>3.2924046222699466</v>
      </c>
      <c r="AK8" s="13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5"/>
      <c r="AW8" s="15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K8" s="8">
        <v>13.849696075651904</v>
      </c>
      <c r="BL8" s="8">
        <v>18</v>
      </c>
      <c r="BN8" s="11">
        <v>90</v>
      </c>
      <c r="BO8" s="13">
        <v>4.457104444444445</v>
      </c>
      <c r="BP8" s="13">
        <v>8.4</v>
      </c>
      <c r="BQ8" s="13">
        <v>4.0666666666666664</v>
      </c>
      <c r="BR8" s="13">
        <v>462.76266139216835</v>
      </c>
      <c r="BU8" s="11">
        <v>90</v>
      </c>
      <c r="BV8" s="11">
        <v>21</v>
      </c>
      <c r="BW8" s="13">
        <v>4.457104444444445</v>
      </c>
      <c r="BX8" s="13">
        <v>8.4</v>
      </c>
      <c r="BY8" s="13">
        <v>4.0666666666666664</v>
      </c>
      <c r="BZ8" s="13">
        <v>462.76266139216835</v>
      </c>
      <c r="CA8" s="17">
        <f t="shared" si="11"/>
        <v>18.510506455686734</v>
      </c>
      <c r="CB8" s="8">
        <v>18</v>
      </c>
      <c r="CC8" s="8">
        <f>0.6393*BW8+7.7576</f>
        <v>10.607026871333334</v>
      </c>
      <c r="CD8" s="8">
        <v>13.849696075651904</v>
      </c>
      <c r="CE8" s="8">
        <f>CD8/CB8</f>
        <v>0.76942755975843913</v>
      </c>
    </row>
    <row r="9" spans="1:95" x14ac:dyDescent="0.2">
      <c r="A9" s="11"/>
      <c r="B9" s="11"/>
      <c r="C9" s="30">
        <v>2</v>
      </c>
      <c r="D9" s="12" t="s">
        <v>70</v>
      </c>
      <c r="E9" s="12" t="s">
        <v>56</v>
      </c>
      <c r="F9" s="11">
        <v>2002</v>
      </c>
      <c r="G9" s="11" t="s">
        <v>71</v>
      </c>
      <c r="H9" s="11"/>
      <c r="I9" s="26">
        <v>9</v>
      </c>
      <c r="J9" s="11">
        <v>45</v>
      </c>
      <c r="K9" s="11" t="s">
        <v>66</v>
      </c>
      <c r="L9" s="11">
        <v>2057249</v>
      </c>
      <c r="M9" s="11">
        <v>791310</v>
      </c>
      <c r="N9" s="11"/>
      <c r="O9" s="11"/>
      <c r="P9" s="11"/>
      <c r="Q9" s="11">
        <v>16</v>
      </c>
      <c r="R9" s="11" t="s">
        <v>69</v>
      </c>
      <c r="S9" s="13">
        <v>3.476119230769231</v>
      </c>
      <c r="T9" s="13">
        <v>7</v>
      </c>
      <c r="U9" s="13">
        <v>3.4437499999999996</v>
      </c>
      <c r="V9" s="13">
        <v>3.8</v>
      </c>
      <c r="W9" s="13">
        <v>111.90418852048963</v>
      </c>
      <c r="X9" s="13">
        <f t="shared" si="0"/>
        <v>4.4761675408195849</v>
      </c>
      <c r="Y9" s="13">
        <v>68.818682518984048</v>
      </c>
      <c r="Z9" s="13">
        <f t="shared" si="1"/>
        <v>2.7527473007593617</v>
      </c>
      <c r="AA9" s="14">
        <v>180.72287103947366</v>
      </c>
      <c r="AB9" s="13">
        <f t="shared" si="2"/>
        <v>7.2289148415789457</v>
      </c>
      <c r="AC9" s="14">
        <f t="shared" si="9"/>
        <v>55.952094260244813</v>
      </c>
      <c r="AD9" s="13">
        <f t="shared" si="3"/>
        <v>2.2380837704097925</v>
      </c>
      <c r="AE9" s="14">
        <f t="shared" si="4"/>
        <v>26.839286182403779</v>
      </c>
      <c r="AF9" s="13">
        <f t="shared" si="5"/>
        <v>1.0735714472961511</v>
      </c>
      <c r="AG9" s="14">
        <f t="shared" si="6"/>
        <v>85.02946421305839</v>
      </c>
      <c r="AH9" s="14">
        <f t="shared" si="7"/>
        <v>3.4011785685223357</v>
      </c>
      <c r="AI9" s="14">
        <f t="shared" si="10"/>
        <v>16</v>
      </c>
      <c r="AJ9" s="13">
        <f t="shared" si="8"/>
        <v>0.77801959754948435</v>
      </c>
      <c r="AK9" s="13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5"/>
      <c r="AW9" s="15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K9" s="8">
        <v>2.9675742378651329</v>
      </c>
      <c r="BL9" s="8">
        <v>18</v>
      </c>
      <c r="BN9" s="11">
        <v>70</v>
      </c>
      <c r="BO9" s="13">
        <v>3.476119230769231</v>
      </c>
      <c r="BP9" s="13">
        <v>7</v>
      </c>
      <c r="BQ9" s="13">
        <v>3.4437499999999996</v>
      </c>
      <c r="BR9" s="13">
        <v>88.797970434485862</v>
      </c>
      <c r="CJ9" s="11">
        <v>70</v>
      </c>
      <c r="CK9" s="11">
        <v>16</v>
      </c>
      <c r="CL9" s="13">
        <v>3.476119230769231</v>
      </c>
      <c r="CM9" s="13">
        <v>7</v>
      </c>
      <c r="CN9" s="13">
        <v>3.4437499999999996</v>
      </c>
      <c r="CO9" s="13">
        <v>88.797970434485862</v>
      </c>
      <c r="CP9" s="17">
        <f>CO9*40/1000</f>
        <v>3.5519188173794345</v>
      </c>
      <c r="CQ9" s="8">
        <v>18</v>
      </c>
    </row>
    <row r="10" spans="1:95" x14ac:dyDescent="0.2">
      <c r="A10" s="11">
        <v>73</v>
      </c>
      <c r="B10" s="11"/>
      <c r="C10" s="30">
        <v>2</v>
      </c>
      <c r="D10" s="12" t="s">
        <v>70</v>
      </c>
      <c r="E10" s="12" t="s">
        <v>56</v>
      </c>
      <c r="F10" s="11">
        <v>2002</v>
      </c>
      <c r="G10" s="11" t="s">
        <v>71</v>
      </c>
      <c r="H10" s="11"/>
      <c r="I10" s="26">
        <v>9</v>
      </c>
      <c r="J10" s="11">
        <v>75</v>
      </c>
      <c r="K10" s="11" t="s">
        <v>65</v>
      </c>
      <c r="L10" s="11">
        <v>2057280</v>
      </c>
      <c r="M10" s="11">
        <v>791270</v>
      </c>
      <c r="N10" s="11"/>
      <c r="O10" s="11"/>
      <c r="P10" s="11"/>
      <c r="Q10" s="11">
        <v>15</v>
      </c>
      <c r="R10" s="11" t="s">
        <v>72</v>
      </c>
      <c r="S10" s="13">
        <v>5.6497542857142857</v>
      </c>
      <c r="T10" s="13">
        <v>10.666666666666666</v>
      </c>
      <c r="U10" s="13">
        <v>3.273333333333333</v>
      </c>
      <c r="V10" s="13">
        <v>4.6571428571428575</v>
      </c>
      <c r="W10" s="13">
        <v>483.35085787841405</v>
      </c>
      <c r="X10" s="13">
        <f t="shared" si="0"/>
        <v>19.334034315136563</v>
      </c>
      <c r="Y10" s="13">
        <v>271.11284321670018</v>
      </c>
      <c r="Z10" s="13">
        <f t="shared" si="1"/>
        <v>10.844513728668007</v>
      </c>
      <c r="AA10" s="14">
        <v>754.46370109511417</v>
      </c>
      <c r="AB10" s="13">
        <f t="shared" si="2"/>
        <v>30.178548043804568</v>
      </c>
      <c r="AC10" s="14">
        <f t="shared" si="9"/>
        <v>241.67542893920702</v>
      </c>
      <c r="AD10" s="13">
        <f t="shared" si="3"/>
        <v>9.6670171575682815</v>
      </c>
      <c r="AE10" s="14">
        <f t="shared" si="4"/>
        <v>105.73400885451308</v>
      </c>
      <c r="AF10" s="13">
        <f t="shared" si="5"/>
        <v>4.2293603541805229</v>
      </c>
      <c r="AG10" s="14">
        <f t="shared" si="6"/>
        <v>357.07645495128838</v>
      </c>
      <c r="AH10" s="14">
        <f t="shared" si="7"/>
        <v>14.283058198051535</v>
      </c>
      <c r="AI10" s="14">
        <f t="shared" si="10"/>
        <v>16</v>
      </c>
      <c r="AJ10" s="13">
        <f t="shared" si="8"/>
        <v>3.2672495628042886</v>
      </c>
      <c r="AK10" s="1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5"/>
      <c r="AW10" s="15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K10" s="8">
        <v>14.184424724925604</v>
      </c>
      <c r="BL10" s="8">
        <v>18</v>
      </c>
      <c r="BN10" s="11">
        <v>60</v>
      </c>
      <c r="BO10" s="13">
        <v>5.6497542857142857</v>
      </c>
      <c r="BP10" s="13">
        <v>10.666666666666666</v>
      </c>
      <c r="BQ10" s="13">
        <v>3.273333333333333</v>
      </c>
      <c r="BR10" s="13">
        <v>482.83271502234828</v>
      </c>
      <c r="BU10" s="11">
        <v>60</v>
      </c>
      <c r="BV10" s="11">
        <v>15</v>
      </c>
      <c r="BW10" s="13">
        <v>5.6497542857142857</v>
      </c>
      <c r="BX10" s="13">
        <v>10.666666666666666</v>
      </c>
      <c r="BY10" s="13">
        <v>3.273333333333333</v>
      </c>
      <c r="BZ10" s="13">
        <v>482.83271502234828</v>
      </c>
      <c r="CA10" s="17">
        <f t="shared" si="11"/>
        <v>19.313308600893933</v>
      </c>
      <c r="CB10" s="8">
        <v>18</v>
      </c>
      <c r="CC10" s="8">
        <f>0.6393*BW10+7.7576</f>
        <v>11.369487914857142</v>
      </c>
      <c r="CD10" s="8">
        <v>14.184424724925604</v>
      </c>
      <c r="CE10" s="8">
        <f>CD10/CB10</f>
        <v>0.78802359582920023</v>
      </c>
    </row>
    <row r="11" spans="1:95" x14ac:dyDescent="0.2">
      <c r="A11" s="11"/>
      <c r="B11" s="11"/>
      <c r="C11" s="30">
        <v>2</v>
      </c>
      <c r="D11" s="12" t="s">
        <v>70</v>
      </c>
      <c r="E11" s="12" t="s">
        <v>56</v>
      </c>
      <c r="F11" s="11">
        <v>2002</v>
      </c>
      <c r="G11" s="11" t="s">
        <v>71</v>
      </c>
      <c r="H11" s="11"/>
      <c r="I11" s="26">
        <v>9</v>
      </c>
      <c r="J11" s="11">
        <v>80</v>
      </c>
      <c r="K11" s="11" t="s">
        <v>68</v>
      </c>
      <c r="L11" s="11">
        <v>2057316</v>
      </c>
      <c r="M11" s="11">
        <v>791301</v>
      </c>
      <c r="N11" s="11"/>
      <c r="O11" s="11"/>
      <c r="P11" s="11"/>
      <c r="Q11" s="11">
        <v>15</v>
      </c>
      <c r="R11" s="11" t="s">
        <v>72</v>
      </c>
      <c r="S11" s="13">
        <v>4.4755631578947375</v>
      </c>
      <c r="T11" s="13">
        <v>9.125</v>
      </c>
      <c r="U11" s="13">
        <v>3.2000000000000006</v>
      </c>
      <c r="V11" s="13">
        <v>2.6066666666666669</v>
      </c>
      <c r="W11" s="13">
        <v>157.85441527613287</v>
      </c>
      <c r="X11" s="13">
        <f t="shared" si="0"/>
        <v>6.3141766110453146</v>
      </c>
      <c r="Y11" s="13">
        <v>89.811698260201595</v>
      </c>
      <c r="Z11" s="13">
        <f t="shared" si="1"/>
        <v>3.5924679304080636</v>
      </c>
      <c r="AA11" s="14">
        <v>247.66611353633448</v>
      </c>
      <c r="AB11" s="13">
        <f t="shared" si="2"/>
        <v>9.9066445414533799</v>
      </c>
      <c r="AC11" s="14">
        <f t="shared" si="9"/>
        <v>78.927207638066434</v>
      </c>
      <c r="AD11" s="13">
        <f t="shared" si="3"/>
        <v>3.1570883055226573</v>
      </c>
      <c r="AE11" s="14">
        <f t="shared" si="4"/>
        <v>35.026562321478622</v>
      </c>
      <c r="AF11" s="13">
        <f t="shared" si="5"/>
        <v>1.4010624928591449</v>
      </c>
      <c r="AG11" s="14">
        <f t="shared" si="6"/>
        <v>117.11085826506772</v>
      </c>
      <c r="AH11" s="14">
        <f t="shared" si="7"/>
        <v>4.6844343306027083</v>
      </c>
      <c r="AI11" s="14">
        <f t="shared" si="10"/>
        <v>16</v>
      </c>
      <c r="AJ11" s="13">
        <f t="shared" si="8"/>
        <v>1.0715643531253696</v>
      </c>
      <c r="AK11" s="13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5"/>
      <c r="AW11" s="15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K11" s="8">
        <v>4.4078516158123611</v>
      </c>
      <c r="BL11" s="8">
        <v>18</v>
      </c>
      <c r="BN11" s="11">
        <v>60</v>
      </c>
      <c r="BO11" s="13">
        <v>4.4755631578947375</v>
      </c>
      <c r="BP11" s="13">
        <v>9.125</v>
      </c>
      <c r="BQ11" s="13">
        <v>3.2000000000000006</v>
      </c>
      <c r="BR11" s="13">
        <v>144.44844700327033</v>
      </c>
      <c r="CJ11" s="11">
        <v>60</v>
      </c>
      <c r="CK11" s="11">
        <v>15</v>
      </c>
      <c r="CL11" s="13">
        <v>4.4755631578947375</v>
      </c>
      <c r="CM11" s="13">
        <v>9.125</v>
      </c>
      <c r="CN11" s="13">
        <v>3.2000000000000006</v>
      </c>
      <c r="CO11" s="13">
        <v>144.44844700327033</v>
      </c>
      <c r="CP11" s="17">
        <f>CO11*40/1000</f>
        <v>5.7779378801308132</v>
      </c>
      <c r="CQ11" s="8">
        <v>18</v>
      </c>
    </row>
    <row r="12" spans="1:95" x14ac:dyDescent="0.2">
      <c r="A12" s="11"/>
      <c r="B12" s="11"/>
      <c r="C12" s="30">
        <v>2</v>
      </c>
      <c r="D12" s="12" t="s">
        <v>70</v>
      </c>
      <c r="E12" s="12" t="s">
        <v>56</v>
      </c>
      <c r="F12" s="11">
        <v>2002</v>
      </c>
      <c r="G12" s="11" t="s">
        <v>71</v>
      </c>
      <c r="H12" s="11"/>
      <c r="I12" s="26">
        <v>9</v>
      </c>
      <c r="J12" s="11">
        <v>30</v>
      </c>
      <c r="K12" s="11" t="s">
        <v>62</v>
      </c>
      <c r="L12" s="11">
        <v>2057317</v>
      </c>
      <c r="M12" s="11">
        <v>791235</v>
      </c>
      <c r="N12" s="11"/>
      <c r="O12" s="11"/>
      <c r="P12" s="11"/>
      <c r="Q12" s="11">
        <v>13</v>
      </c>
      <c r="R12" s="11" t="s">
        <v>69</v>
      </c>
      <c r="S12" s="13">
        <v>7.5714285714285712</v>
      </c>
      <c r="T12" s="13">
        <v>14.5</v>
      </c>
      <c r="U12" s="13">
        <v>3.4538461538461536</v>
      </c>
      <c r="V12" s="13">
        <v>4.25</v>
      </c>
      <c r="W12" s="13">
        <v>849.78034539902603</v>
      </c>
      <c r="X12" s="13">
        <f t="shared" si="0"/>
        <v>33.991213815961039</v>
      </c>
      <c r="Y12" s="13">
        <v>454.76083723142244</v>
      </c>
      <c r="Z12" s="13">
        <f t="shared" si="1"/>
        <v>18.190433489256897</v>
      </c>
      <c r="AA12" s="14">
        <v>1304.5411826304485</v>
      </c>
      <c r="AB12" s="13">
        <f t="shared" si="2"/>
        <v>52.181647305217936</v>
      </c>
      <c r="AC12" s="14">
        <f t="shared" si="9"/>
        <v>424.89017269951302</v>
      </c>
      <c r="AD12" s="13">
        <f t="shared" si="3"/>
        <v>16.99560690798052</v>
      </c>
      <c r="AE12" s="14">
        <f t="shared" si="4"/>
        <v>177.35672652025477</v>
      </c>
      <c r="AF12" s="13">
        <f t="shared" si="5"/>
        <v>7.0942690608101913</v>
      </c>
      <c r="AG12" s="14">
        <f t="shared" si="6"/>
        <v>619.24250612774836</v>
      </c>
      <c r="AH12" s="14">
        <f t="shared" si="7"/>
        <v>24.769700245109931</v>
      </c>
      <c r="AI12" s="14">
        <f t="shared" si="10"/>
        <v>16</v>
      </c>
      <c r="AJ12" s="13">
        <f t="shared" si="8"/>
        <v>5.6660689310688968</v>
      </c>
      <c r="AK12" s="13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5"/>
      <c r="AW12" s="15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K12" s="8">
        <v>24.336262602503297</v>
      </c>
      <c r="BL12" s="8">
        <v>18</v>
      </c>
      <c r="BN12" s="11">
        <v>85</v>
      </c>
      <c r="BO12" s="13">
        <v>7.5714285714285712</v>
      </c>
      <c r="BP12" s="13">
        <v>14.5</v>
      </c>
      <c r="BQ12" s="13">
        <v>3.4538461538461536</v>
      </c>
      <c r="BR12" s="13">
        <v>839.72121609322096</v>
      </c>
      <c r="BU12" s="11">
        <v>85</v>
      </c>
      <c r="BV12" s="11">
        <v>13</v>
      </c>
      <c r="BW12" s="13">
        <v>7.5714285714285712</v>
      </c>
      <c r="BX12" s="13">
        <v>14.5</v>
      </c>
      <c r="BY12" s="13">
        <v>3.4538461538461536</v>
      </c>
      <c r="BZ12" s="13">
        <v>839.72121609322096</v>
      </c>
      <c r="CA12" s="17">
        <f t="shared" si="11"/>
        <v>33.588848643728838</v>
      </c>
      <c r="CB12" s="8">
        <v>18</v>
      </c>
      <c r="CC12" s="8">
        <f>0.6393*BW12+7.7576</f>
        <v>12.598014285714285</v>
      </c>
      <c r="CD12" s="8">
        <v>24.336262602503297</v>
      </c>
      <c r="CE12" s="8">
        <f>CD12/CB12</f>
        <v>1.3520145890279609</v>
      </c>
    </row>
    <row r="13" spans="1:95" x14ac:dyDescent="0.2">
      <c r="A13" s="11"/>
      <c r="B13" s="11"/>
      <c r="C13" s="30">
        <v>31.1</v>
      </c>
      <c r="D13" s="12" t="s">
        <v>73</v>
      </c>
      <c r="E13" s="12" t="s">
        <v>56</v>
      </c>
      <c r="F13" s="11">
        <v>2009</v>
      </c>
      <c r="G13" s="11" t="s">
        <v>74</v>
      </c>
      <c r="H13" s="11"/>
      <c r="I13" s="26">
        <v>9</v>
      </c>
      <c r="J13" s="11">
        <v>75</v>
      </c>
      <c r="K13" s="11" t="s">
        <v>64</v>
      </c>
      <c r="L13" s="11">
        <v>2058114</v>
      </c>
      <c r="M13" s="11">
        <v>787357</v>
      </c>
      <c r="N13" s="11"/>
      <c r="O13" s="11"/>
      <c r="P13" s="11"/>
      <c r="Q13" s="11">
        <v>8</v>
      </c>
      <c r="R13" s="11" t="s">
        <v>75</v>
      </c>
      <c r="S13" s="13">
        <v>3.9094500000000005</v>
      </c>
      <c r="T13" s="13">
        <v>5.875</v>
      </c>
      <c r="U13" s="13">
        <v>1.6375</v>
      </c>
      <c r="V13" s="13">
        <v>1.1125</v>
      </c>
      <c r="W13" s="13">
        <v>46.667300000000004</v>
      </c>
      <c r="X13" s="13">
        <f t="shared" si="0"/>
        <v>1.8666920000000002</v>
      </c>
      <c r="Y13" s="13">
        <v>27.729274888638685</v>
      </c>
      <c r="Z13" s="13">
        <f t="shared" si="1"/>
        <v>1.1091709955455473</v>
      </c>
      <c r="AA13" s="14">
        <v>74.396574888638696</v>
      </c>
      <c r="AB13" s="13">
        <f t="shared" si="2"/>
        <v>2.975862995545548</v>
      </c>
      <c r="AC13" s="14">
        <f t="shared" si="9"/>
        <v>23.333650000000002</v>
      </c>
      <c r="AD13" s="13">
        <f t="shared" si="3"/>
        <v>0.93334600000000012</v>
      </c>
      <c r="AE13" s="14">
        <f t="shared" si="4"/>
        <v>10.814417206569088</v>
      </c>
      <c r="AF13" s="13">
        <f t="shared" si="5"/>
        <v>0.43257668826276352</v>
      </c>
      <c r="AG13" s="14">
        <f t="shared" si="6"/>
        <v>35.081413206569088</v>
      </c>
      <c r="AH13" s="14">
        <f t="shared" si="7"/>
        <v>1.4032565282627636</v>
      </c>
      <c r="AI13" s="14">
        <f t="shared" si="10"/>
        <v>9</v>
      </c>
      <c r="AJ13" s="13">
        <f t="shared" si="8"/>
        <v>0.57065765482685726</v>
      </c>
      <c r="AK13" s="13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5"/>
      <c r="AW13" s="15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K13" s="8">
        <v>1.2076913786005943</v>
      </c>
      <c r="BL13" s="8">
        <v>16</v>
      </c>
      <c r="BN13" s="11">
        <v>75</v>
      </c>
      <c r="BO13" s="13">
        <v>3.9094500000000005</v>
      </c>
      <c r="BP13" s="13">
        <v>5.875</v>
      </c>
      <c r="BQ13" s="13">
        <v>1.6375</v>
      </c>
      <c r="BR13" s="13">
        <v>40.087016862301937</v>
      </c>
      <c r="CJ13" s="11">
        <v>75</v>
      </c>
      <c r="CK13" s="11">
        <v>8</v>
      </c>
      <c r="CL13" s="13">
        <v>3.9094500000000005</v>
      </c>
      <c r="CM13" s="13">
        <v>5.875</v>
      </c>
      <c r="CN13" s="13">
        <v>1.6375</v>
      </c>
      <c r="CO13" s="13">
        <v>40.087016862301937</v>
      </c>
      <c r="CP13" s="17">
        <f>CO13*40/1000</f>
        <v>1.6034806744920775</v>
      </c>
      <c r="CQ13" s="8">
        <v>16</v>
      </c>
    </row>
    <row r="14" spans="1:95" x14ac:dyDescent="0.2">
      <c r="A14" s="11">
        <v>85</v>
      </c>
      <c r="B14" s="11"/>
      <c r="C14" s="30">
        <v>31.1</v>
      </c>
      <c r="D14" s="12" t="s">
        <v>73</v>
      </c>
      <c r="E14" s="12" t="s">
        <v>56</v>
      </c>
      <c r="F14" s="11">
        <v>2009</v>
      </c>
      <c r="G14" s="11" t="s">
        <v>74</v>
      </c>
      <c r="H14" s="11">
        <v>230</v>
      </c>
      <c r="I14" s="26">
        <v>9</v>
      </c>
      <c r="J14" s="11">
        <v>90</v>
      </c>
      <c r="K14" s="11" t="s">
        <v>65</v>
      </c>
      <c r="L14" s="11">
        <v>2058151</v>
      </c>
      <c r="M14" s="11">
        <v>787391</v>
      </c>
      <c r="N14" s="11"/>
      <c r="O14" s="11"/>
      <c r="P14" s="11"/>
      <c r="Q14" s="11">
        <v>12</v>
      </c>
      <c r="R14" s="11" t="s">
        <v>75</v>
      </c>
      <c r="S14" s="13">
        <v>3.8336166666666665</v>
      </c>
      <c r="T14" s="13">
        <v>7.083333333333333</v>
      </c>
      <c r="U14" s="13">
        <v>2.8416666666666668</v>
      </c>
      <c r="V14" s="13">
        <v>3.1416666666666671</v>
      </c>
      <c r="W14" s="13">
        <v>61.674540648345626</v>
      </c>
      <c r="X14" s="13">
        <f t="shared" si="0"/>
        <v>2.4669816259338249</v>
      </c>
      <c r="Y14" s="13">
        <v>36.88478089480494</v>
      </c>
      <c r="Z14" s="13">
        <f t="shared" si="1"/>
        <v>1.4753912357921977</v>
      </c>
      <c r="AA14" s="14">
        <v>98.55932154315056</v>
      </c>
      <c r="AB14" s="13">
        <f t="shared" si="2"/>
        <v>3.9423728617260223</v>
      </c>
      <c r="AC14" s="14">
        <f t="shared" si="9"/>
        <v>30.837270324172813</v>
      </c>
      <c r="AD14" s="13">
        <f t="shared" si="3"/>
        <v>1.2334908129669124</v>
      </c>
      <c r="AE14" s="14">
        <f t="shared" si="4"/>
        <v>14.385064548973928</v>
      </c>
      <c r="AF14" s="13">
        <f t="shared" si="5"/>
        <v>0.5754025819589571</v>
      </c>
      <c r="AG14" s="14">
        <f t="shared" si="6"/>
        <v>46.455825686113656</v>
      </c>
      <c r="AH14" s="14">
        <f t="shared" si="7"/>
        <v>1.8582330274445462</v>
      </c>
      <c r="AI14" s="14">
        <f t="shared" si="10"/>
        <v>9</v>
      </c>
      <c r="AJ14" s="13">
        <f t="shared" si="8"/>
        <v>0.75568143116078212</v>
      </c>
      <c r="AK14" s="13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5"/>
      <c r="AW14" s="15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K14" s="8">
        <v>1.8464502779574286</v>
      </c>
      <c r="BL14" s="8">
        <v>16</v>
      </c>
      <c r="BN14" s="11">
        <v>80</v>
      </c>
      <c r="BO14" s="13">
        <v>3.8336166666666665</v>
      </c>
      <c r="BP14" s="13">
        <v>7.083333333333333</v>
      </c>
      <c r="BQ14" s="13">
        <v>2.8416666666666668</v>
      </c>
      <c r="BR14" s="13">
        <v>61.457392412336375</v>
      </c>
      <c r="CJ14" s="11">
        <v>80</v>
      </c>
      <c r="CK14" s="11">
        <v>12</v>
      </c>
      <c r="CL14" s="13">
        <v>3.8336166666666665</v>
      </c>
      <c r="CM14" s="13">
        <v>7.083333333333333</v>
      </c>
      <c r="CN14" s="13">
        <v>2.8416666666666668</v>
      </c>
      <c r="CO14" s="13">
        <v>61.457392412336375</v>
      </c>
      <c r="CP14" s="17">
        <f>CO14*40/1000</f>
        <v>2.458295696493455</v>
      </c>
      <c r="CQ14" s="8">
        <v>16</v>
      </c>
    </row>
    <row r="15" spans="1:95" x14ac:dyDescent="0.2">
      <c r="A15" s="11"/>
      <c r="B15" s="11"/>
      <c r="C15" s="30">
        <v>31.1</v>
      </c>
      <c r="D15" s="12" t="s">
        <v>73</v>
      </c>
      <c r="E15" s="12" t="s">
        <v>56</v>
      </c>
      <c r="F15" s="11">
        <v>2009</v>
      </c>
      <c r="G15" s="11" t="s">
        <v>74</v>
      </c>
      <c r="H15" s="11"/>
      <c r="I15" s="26">
        <v>9</v>
      </c>
      <c r="J15" s="11">
        <v>80</v>
      </c>
      <c r="K15" s="11" t="s">
        <v>62</v>
      </c>
      <c r="L15" s="11">
        <v>2058187</v>
      </c>
      <c r="M15" s="11">
        <v>787352</v>
      </c>
      <c r="N15" s="11"/>
      <c r="O15" s="11"/>
      <c r="P15" s="11"/>
      <c r="Q15" s="11">
        <v>25</v>
      </c>
      <c r="R15" s="11" t="s">
        <v>75</v>
      </c>
      <c r="S15" s="13">
        <v>4.3404999999999996</v>
      </c>
      <c r="T15" s="13">
        <v>6.8</v>
      </c>
      <c r="U15" s="13">
        <v>1.04</v>
      </c>
      <c r="V15" s="13">
        <v>1.6238095238095236</v>
      </c>
      <c r="W15" s="13">
        <v>182.75750000000002</v>
      </c>
      <c r="X15" s="13">
        <f t="shared" si="0"/>
        <v>7.3103000000000007</v>
      </c>
      <c r="Y15" s="13">
        <v>108.13936582161907</v>
      </c>
      <c r="Z15" s="13">
        <f t="shared" si="1"/>
        <v>4.3255746328647628</v>
      </c>
      <c r="AA15" s="14">
        <v>290.89686582161909</v>
      </c>
      <c r="AB15" s="13">
        <f t="shared" si="2"/>
        <v>11.635874632864763</v>
      </c>
      <c r="AC15" s="14">
        <f t="shared" si="9"/>
        <v>91.378750000000011</v>
      </c>
      <c r="AD15" s="13">
        <f t="shared" si="3"/>
        <v>3.6551500000000003</v>
      </c>
      <c r="AE15" s="14">
        <f t="shared" si="4"/>
        <v>42.174352670431439</v>
      </c>
      <c r="AF15" s="13">
        <f t="shared" si="5"/>
        <v>1.6869741068172575</v>
      </c>
      <c r="AG15" s="14">
        <f t="shared" si="6"/>
        <v>137.20825267043145</v>
      </c>
      <c r="AH15" s="14">
        <f t="shared" si="7"/>
        <v>5.4883301068172576</v>
      </c>
      <c r="AI15" s="14">
        <f t="shared" si="10"/>
        <v>9</v>
      </c>
      <c r="AJ15" s="13">
        <f t="shared" si="8"/>
        <v>2.2319209101056852</v>
      </c>
      <c r="AK15" s="13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5"/>
      <c r="AW15" s="15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K15" s="8">
        <v>4.5378794629521684</v>
      </c>
      <c r="BL15" s="8">
        <v>16</v>
      </c>
      <c r="BN15" s="11">
        <v>30</v>
      </c>
      <c r="BO15" s="13">
        <v>4.3404999999999996</v>
      </c>
      <c r="BP15" s="13">
        <v>6.8</v>
      </c>
      <c r="BQ15" s="13">
        <v>1.04</v>
      </c>
      <c r="BR15" s="13">
        <v>150.95663087985503</v>
      </c>
      <c r="CJ15" s="11">
        <v>30</v>
      </c>
      <c r="CK15" s="11">
        <v>25</v>
      </c>
      <c r="CL15" s="13">
        <v>4.3404999999999996</v>
      </c>
      <c r="CM15" s="13">
        <v>6.8</v>
      </c>
      <c r="CN15" s="13">
        <v>1.04</v>
      </c>
      <c r="CO15" s="13">
        <v>150.95663087985503</v>
      </c>
      <c r="CP15" s="17">
        <f>CO15*40/1000</f>
        <v>6.0382652351942019</v>
      </c>
      <c r="CQ15" s="8">
        <v>16</v>
      </c>
    </row>
    <row r="16" spans="1:95" x14ac:dyDescent="0.2">
      <c r="A16" s="11"/>
      <c r="B16" s="11"/>
      <c r="C16" s="30">
        <v>31.1</v>
      </c>
      <c r="D16" s="12" t="s">
        <v>73</v>
      </c>
      <c r="E16" s="12" t="s">
        <v>56</v>
      </c>
      <c r="F16" s="11">
        <v>2009</v>
      </c>
      <c r="G16" s="11" t="s">
        <v>74</v>
      </c>
      <c r="H16" s="11"/>
      <c r="I16" s="26">
        <v>9</v>
      </c>
      <c r="J16" s="11">
        <v>80</v>
      </c>
      <c r="K16" s="11" t="s">
        <v>68</v>
      </c>
      <c r="L16" s="11">
        <v>2058191</v>
      </c>
      <c r="M16" s="11">
        <v>787427</v>
      </c>
      <c r="N16" s="11"/>
      <c r="O16" s="11"/>
      <c r="P16" s="11"/>
      <c r="Q16" s="11">
        <v>8</v>
      </c>
      <c r="R16" s="11" t="s">
        <v>75</v>
      </c>
      <c r="S16" s="13">
        <v>4.1424500000000002</v>
      </c>
      <c r="T16" s="13">
        <v>6.375</v>
      </c>
      <c r="U16" s="13">
        <v>0.5625</v>
      </c>
      <c r="V16" s="13">
        <v>1.3333333333333333</v>
      </c>
      <c r="W16" s="13">
        <v>49.6631</v>
      </c>
      <c r="X16" s="13">
        <f t="shared" si="0"/>
        <v>1.986524</v>
      </c>
      <c r="Y16" s="13">
        <v>29.750059866139658</v>
      </c>
      <c r="Z16" s="13">
        <f t="shared" si="1"/>
        <v>1.1900023946455862</v>
      </c>
      <c r="AA16" s="14">
        <v>79.413159866139665</v>
      </c>
      <c r="AB16" s="13">
        <f t="shared" si="2"/>
        <v>3.1765263946455864</v>
      </c>
      <c r="AC16" s="14">
        <f t="shared" si="9"/>
        <v>24.83155</v>
      </c>
      <c r="AD16" s="13">
        <f t="shared" si="3"/>
        <v>0.99326199999999998</v>
      </c>
      <c r="AE16" s="14">
        <f t="shared" si="4"/>
        <v>11.602523347794467</v>
      </c>
      <c r="AF16" s="13">
        <f t="shared" si="5"/>
        <v>0.46410093391177865</v>
      </c>
      <c r="AG16" s="14">
        <f t="shared" si="6"/>
        <v>37.427335347794468</v>
      </c>
      <c r="AH16" s="14">
        <f t="shared" si="7"/>
        <v>1.4970934139117786</v>
      </c>
      <c r="AI16" s="14">
        <f t="shared" si="10"/>
        <v>9</v>
      </c>
      <c r="AJ16" s="13">
        <f t="shared" si="8"/>
        <v>0.60881798832412337</v>
      </c>
      <c r="AK16" s="13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5"/>
      <c r="AW16" s="15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K16" s="8">
        <v>1.2752598190041753</v>
      </c>
      <c r="BL16" s="8">
        <v>16</v>
      </c>
      <c r="BN16" s="11" t="s">
        <v>76</v>
      </c>
      <c r="BO16" s="13">
        <v>4.1424500000000002</v>
      </c>
      <c r="BP16" s="13">
        <v>6.375</v>
      </c>
      <c r="BQ16" s="13">
        <v>0.5625</v>
      </c>
      <c r="BR16" s="13">
        <v>42.268360447805371</v>
      </c>
      <c r="CJ16" s="11" t="s">
        <v>76</v>
      </c>
      <c r="CK16" s="11">
        <v>8</v>
      </c>
      <c r="CL16" s="13">
        <v>4.1424500000000002</v>
      </c>
      <c r="CM16" s="13">
        <v>6.375</v>
      </c>
      <c r="CN16" s="13">
        <v>0.5625</v>
      </c>
      <c r="CO16" s="13">
        <v>42.268360447805371</v>
      </c>
      <c r="CP16" s="17">
        <f>CO16*40/1000</f>
        <v>1.6907344179122148</v>
      </c>
      <c r="CQ16" s="8">
        <v>16</v>
      </c>
    </row>
    <row r="17" spans="1:95" x14ac:dyDescent="0.2">
      <c r="A17" s="11"/>
      <c r="B17" s="11"/>
      <c r="C17" s="30">
        <v>1</v>
      </c>
      <c r="D17" s="12" t="s">
        <v>70</v>
      </c>
      <c r="E17" s="12" t="s">
        <v>56</v>
      </c>
      <c r="F17" s="11">
        <v>2000</v>
      </c>
      <c r="G17" s="11" t="s">
        <v>77</v>
      </c>
      <c r="H17" s="11"/>
      <c r="I17" s="26">
        <v>9</v>
      </c>
      <c r="J17" s="11">
        <v>60</v>
      </c>
      <c r="K17" s="11" t="s">
        <v>64</v>
      </c>
      <c r="L17" s="11">
        <v>2058688</v>
      </c>
      <c r="M17" s="11">
        <v>790308</v>
      </c>
      <c r="N17" s="11"/>
      <c r="O17" s="11"/>
      <c r="P17" s="11"/>
      <c r="Q17" s="11">
        <v>24</v>
      </c>
      <c r="R17" s="11" t="s">
        <v>75</v>
      </c>
      <c r="S17" s="13">
        <v>4.4725333333333337</v>
      </c>
      <c r="T17" s="13">
        <v>7.083333333333333</v>
      </c>
      <c r="U17" s="13">
        <v>1.5391304347826089</v>
      </c>
      <c r="V17" s="13">
        <v>2.1</v>
      </c>
      <c r="W17" s="13">
        <v>192.5882</v>
      </c>
      <c r="X17" s="13">
        <f t="shared" si="0"/>
        <v>7.7035280000000004</v>
      </c>
      <c r="Y17" s="13">
        <v>113.25554466744896</v>
      </c>
      <c r="Z17" s="13">
        <f t="shared" si="1"/>
        <v>4.5302217866979584</v>
      </c>
      <c r="AA17" s="14">
        <v>305.84374466744896</v>
      </c>
      <c r="AB17" s="13">
        <f t="shared" si="2"/>
        <v>12.233749786697958</v>
      </c>
      <c r="AC17" s="14">
        <f t="shared" si="9"/>
        <v>96.2941</v>
      </c>
      <c r="AD17" s="13">
        <f t="shared" si="3"/>
        <v>3.8517640000000002</v>
      </c>
      <c r="AE17" s="14">
        <f t="shared" si="4"/>
        <v>44.169662420305094</v>
      </c>
      <c r="AF17" s="13">
        <f t="shared" si="5"/>
        <v>1.7667864968122038</v>
      </c>
      <c r="AG17" s="14">
        <f t="shared" si="6"/>
        <v>144.3155264203051</v>
      </c>
      <c r="AH17" s="14">
        <f t="shared" si="7"/>
        <v>5.7726210568122038</v>
      </c>
      <c r="AI17" s="14">
        <f t="shared" si="10"/>
        <v>18</v>
      </c>
      <c r="AJ17" s="13">
        <f t="shared" si="8"/>
        <v>1.1737662815518148</v>
      </c>
      <c r="AK17" s="13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5"/>
      <c r="AW17" s="15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K17" s="8">
        <v>4.7023259711930248</v>
      </c>
      <c r="BL17" s="8">
        <v>16</v>
      </c>
      <c r="BN17" s="11">
        <v>45</v>
      </c>
      <c r="BO17" s="13">
        <v>4.4725333333333337</v>
      </c>
      <c r="BP17" s="13">
        <v>7.083333333333333</v>
      </c>
      <c r="BQ17" s="13">
        <v>1.5391304347826089</v>
      </c>
      <c r="BR17" s="13">
        <v>156.73123674752046</v>
      </c>
      <c r="CJ17" s="11">
        <v>45</v>
      </c>
      <c r="CK17" s="11">
        <v>24</v>
      </c>
      <c r="CL17" s="13">
        <v>4.4725333333333337</v>
      </c>
      <c r="CM17" s="13">
        <v>7.083333333333333</v>
      </c>
      <c r="CN17" s="13">
        <v>1.5391304347826089</v>
      </c>
      <c r="CO17" s="13">
        <v>156.73123674752046</v>
      </c>
      <c r="CP17" s="17">
        <f>CO17*40/1000</f>
        <v>6.2692494699008181</v>
      </c>
      <c r="CQ17" s="8">
        <v>16</v>
      </c>
    </row>
    <row r="18" spans="1:95" x14ac:dyDescent="0.2">
      <c r="A18" s="11"/>
      <c r="B18" s="11"/>
      <c r="C18" s="30">
        <v>1</v>
      </c>
      <c r="D18" s="12" t="s">
        <v>70</v>
      </c>
      <c r="E18" s="12" t="s">
        <v>56</v>
      </c>
      <c r="F18" s="11">
        <v>2000</v>
      </c>
      <c r="G18" s="11" t="s">
        <v>78</v>
      </c>
      <c r="H18" s="11"/>
      <c r="I18" s="26">
        <v>9</v>
      </c>
      <c r="J18" s="11">
        <v>85</v>
      </c>
      <c r="K18" s="11" t="s">
        <v>66</v>
      </c>
      <c r="L18" s="11">
        <v>2058696</v>
      </c>
      <c r="M18" s="11">
        <v>790377</v>
      </c>
      <c r="N18" s="11"/>
      <c r="O18" s="11"/>
      <c r="P18" s="11"/>
      <c r="Q18" s="11">
        <v>15</v>
      </c>
      <c r="R18" s="11" t="s">
        <v>69</v>
      </c>
      <c r="S18" s="13">
        <v>5.2285714285714286</v>
      </c>
      <c r="T18" s="13">
        <v>13.142857142857142</v>
      </c>
      <c r="U18" s="13">
        <v>3.3866666666666663</v>
      </c>
      <c r="V18" s="13">
        <v>3.5</v>
      </c>
      <c r="W18" s="13">
        <v>421.50301706622616</v>
      </c>
      <c r="X18" s="13">
        <f t="shared" si="0"/>
        <v>16.860120682649047</v>
      </c>
      <c r="Y18" s="13">
        <v>238.10745110745682</v>
      </c>
      <c r="Z18" s="13">
        <f t="shared" si="1"/>
        <v>9.5242980442982734</v>
      </c>
      <c r="AA18" s="14">
        <v>659.61046817368299</v>
      </c>
      <c r="AB18" s="13">
        <f t="shared" si="2"/>
        <v>26.38441872694732</v>
      </c>
      <c r="AC18" s="14">
        <f t="shared" si="9"/>
        <v>210.75150853311308</v>
      </c>
      <c r="AD18" s="13">
        <f t="shared" si="3"/>
        <v>8.4300603413245234</v>
      </c>
      <c r="AE18" s="14">
        <f t="shared" si="4"/>
        <v>92.861905931908169</v>
      </c>
      <c r="AF18" s="13">
        <f t="shared" si="5"/>
        <v>3.7144762372763265</v>
      </c>
      <c r="AG18" s="14">
        <f t="shared" si="6"/>
        <v>312.04347480634578</v>
      </c>
      <c r="AH18" s="14">
        <f t="shared" si="7"/>
        <v>12.481738992253831</v>
      </c>
      <c r="AI18" s="14">
        <f t="shared" si="10"/>
        <v>18</v>
      </c>
      <c r="AJ18" s="13">
        <f t="shared" si="8"/>
        <v>2.5379535950916123</v>
      </c>
      <c r="AK18" s="13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5"/>
      <c r="AW18" s="15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K18" s="8">
        <v>12.096002431009092</v>
      </c>
      <c r="BL18" s="8">
        <v>19</v>
      </c>
      <c r="BN18" s="11">
        <v>75</v>
      </c>
      <c r="BO18" s="13">
        <v>5.2285714285714286</v>
      </c>
      <c r="BP18" s="13">
        <v>13.142857142857142</v>
      </c>
      <c r="BQ18" s="13">
        <v>3.3866666666666663</v>
      </c>
      <c r="BR18" s="13">
        <v>405.29693352068642</v>
      </c>
      <c r="BU18" s="11">
        <v>75</v>
      </c>
      <c r="BV18" s="11">
        <v>15</v>
      </c>
      <c r="BW18" s="13">
        <v>5.2285714285714286</v>
      </c>
      <c r="BX18" s="13">
        <v>13.142857142857142</v>
      </c>
      <c r="BY18" s="13">
        <v>3.3866666666666663</v>
      </c>
      <c r="BZ18" s="13">
        <v>405.29693352068642</v>
      </c>
      <c r="CA18" s="17">
        <f t="shared" si="11"/>
        <v>16.211877340827456</v>
      </c>
      <c r="CB18" s="8">
        <v>19</v>
      </c>
      <c r="CC18" s="8">
        <f>0.6393*BW18+7.7576</f>
        <v>11.100225714285713</v>
      </c>
      <c r="CD18" s="8">
        <v>12.096002431009092</v>
      </c>
      <c r="CE18" s="8">
        <f>CD18/CB18</f>
        <v>0.63663170689521531</v>
      </c>
    </row>
    <row r="19" spans="1:95" x14ac:dyDescent="0.2">
      <c r="A19" s="11">
        <v>72</v>
      </c>
      <c r="B19" s="11"/>
      <c r="C19" s="30">
        <v>1.1000000000000001</v>
      </c>
      <c r="D19" s="12" t="s">
        <v>70</v>
      </c>
      <c r="E19" s="12" t="s">
        <v>56</v>
      </c>
      <c r="F19" s="11">
        <v>2000</v>
      </c>
      <c r="G19" s="11" t="s">
        <v>74</v>
      </c>
      <c r="H19" s="11"/>
      <c r="I19" s="26">
        <v>9</v>
      </c>
      <c r="J19" s="11">
        <v>90</v>
      </c>
      <c r="K19" s="11" t="s">
        <v>65</v>
      </c>
      <c r="L19" s="11">
        <v>2058727</v>
      </c>
      <c r="M19" s="11">
        <v>790342</v>
      </c>
      <c r="N19" s="11"/>
      <c r="O19" s="11"/>
      <c r="P19" s="11"/>
      <c r="Q19" s="11">
        <v>15</v>
      </c>
      <c r="R19" s="11" t="s">
        <v>69</v>
      </c>
      <c r="S19" s="13">
        <v>5.4053280701754387</v>
      </c>
      <c r="T19" s="13">
        <v>13.166666666666666</v>
      </c>
      <c r="U19" s="13">
        <v>4.1733333333333329</v>
      </c>
      <c r="V19" s="13">
        <v>5.1428571428571432</v>
      </c>
      <c r="W19" s="13">
        <v>960.13828084478757</v>
      </c>
      <c r="X19" s="13">
        <f t="shared" si="0"/>
        <v>38.4055312337915</v>
      </c>
      <c r="Y19" s="13">
        <v>522.8835423998521</v>
      </c>
      <c r="Z19" s="13">
        <f t="shared" si="1"/>
        <v>20.915341695994083</v>
      </c>
      <c r="AA19" s="14">
        <v>1483.0218232446396</v>
      </c>
      <c r="AB19" s="13">
        <f t="shared" si="2"/>
        <v>59.32087292978558</v>
      </c>
      <c r="AC19" s="14">
        <f t="shared" si="9"/>
        <v>480.06914042239379</v>
      </c>
      <c r="AD19" s="13">
        <f t="shared" si="3"/>
        <v>19.20276561689575</v>
      </c>
      <c r="AE19" s="14">
        <f t="shared" si="4"/>
        <v>203.92458153594234</v>
      </c>
      <c r="AF19" s="13">
        <f t="shared" si="5"/>
        <v>8.1569832614376931</v>
      </c>
      <c r="AG19" s="14">
        <f t="shared" si="6"/>
        <v>703.19648757523191</v>
      </c>
      <c r="AH19" s="14">
        <f t="shared" si="7"/>
        <v>28.127859503009276</v>
      </c>
      <c r="AI19" s="14">
        <f t="shared" si="10"/>
        <v>18</v>
      </c>
      <c r="AJ19" s="13">
        <f t="shared" si="8"/>
        <v>5.7193314322785529</v>
      </c>
      <c r="AK19" s="13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5"/>
      <c r="AW19" s="15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K19" s="8">
        <v>27.445587179382947</v>
      </c>
      <c r="BL19" s="8">
        <v>19</v>
      </c>
      <c r="BN19" s="11">
        <v>70</v>
      </c>
      <c r="BO19" s="13">
        <v>5.4053280701754387</v>
      </c>
      <c r="BP19" s="13">
        <v>13.166666666666666</v>
      </c>
      <c r="BQ19" s="13">
        <v>4.1733333333333329</v>
      </c>
      <c r="BR19" s="13">
        <v>936.98811607796426</v>
      </c>
      <c r="BU19" s="11">
        <v>70</v>
      </c>
      <c r="BV19" s="11">
        <v>15</v>
      </c>
      <c r="BW19" s="13">
        <v>5.4053280701754387</v>
      </c>
      <c r="BX19" s="13">
        <v>13.166666666666666</v>
      </c>
      <c r="BY19" s="13">
        <v>4.1733333333333329</v>
      </c>
      <c r="BZ19" s="13">
        <v>936.98811607796426</v>
      </c>
      <c r="CA19" s="17">
        <f t="shared" si="11"/>
        <v>37.479524643118573</v>
      </c>
      <c r="CB19" s="8">
        <v>19</v>
      </c>
      <c r="CC19" s="8">
        <f>0.6393*BW19+7.7576</f>
        <v>11.213226235263157</v>
      </c>
      <c r="CD19" s="8">
        <v>27.445587179382947</v>
      </c>
      <c r="CE19" s="8">
        <f>CD19/CB19</f>
        <v>1.4445045883885761</v>
      </c>
    </row>
    <row r="20" spans="1:95" x14ac:dyDescent="0.2">
      <c r="A20" s="11"/>
      <c r="B20" s="11"/>
      <c r="C20" s="30">
        <v>1</v>
      </c>
      <c r="D20" s="12" t="s">
        <v>70</v>
      </c>
      <c r="E20" s="12" t="s">
        <v>56</v>
      </c>
      <c r="F20" s="11">
        <v>2000</v>
      </c>
      <c r="G20" s="11" t="s">
        <v>79</v>
      </c>
      <c r="H20" s="11"/>
      <c r="I20" s="26">
        <v>9</v>
      </c>
      <c r="J20" s="11">
        <v>60</v>
      </c>
      <c r="K20" s="11" t="s">
        <v>62</v>
      </c>
      <c r="L20" s="11">
        <v>2058757</v>
      </c>
      <c r="M20" s="11">
        <v>790307</v>
      </c>
      <c r="N20" s="11"/>
      <c r="O20" s="11"/>
      <c r="P20" s="11"/>
      <c r="Q20" s="11">
        <v>15</v>
      </c>
      <c r="R20" s="11" t="s">
        <v>69</v>
      </c>
      <c r="S20" s="13">
        <v>5.7532406250000001</v>
      </c>
      <c r="T20" s="13">
        <v>12.125</v>
      </c>
      <c r="U20" s="13">
        <v>3.4266666666666672</v>
      </c>
      <c r="V20" s="13">
        <v>3.5571428571428569</v>
      </c>
      <c r="W20" s="13">
        <v>550.00406329929149</v>
      </c>
      <c r="X20" s="13">
        <f t="shared" si="0"/>
        <v>22.000162531971657</v>
      </c>
      <c r="Y20" s="13">
        <v>300.34901776872312</v>
      </c>
      <c r="Z20" s="13">
        <f t="shared" si="1"/>
        <v>12.013960710748925</v>
      </c>
      <c r="AA20" s="14">
        <v>850.3530810680146</v>
      </c>
      <c r="AB20" s="13">
        <f t="shared" si="2"/>
        <v>34.014123242720586</v>
      </c>
      <c r="AC20" s="14">
        <f t="shared" si="9"/>
        <v>275.00203164964574</v>
      </c>
      <c r="AD20" s="13">
        <f t="shared" si="3"/>
        <v>11.000081265985829</v>
      </c>
      <c r="AE20" s="14">
        <f t="shared" si="4"/>
        <v>117.13611692980201</v>
      </c>
      <c r="AF20" s="13">
        <f t="shared" si="5"/>
        <v>4.6854446771920806</v>
      </c>
      <c r="AG20" s="14">
        <f t="shared" si="6"/>
        <v>403.13822984543361</v>
      </c>
      <c r="AH20" s="14">
        <f t="shared" si="7"/>
        <v>16.125529193817346</v>
      </c>
      <c r="AI20" s="14">
        <f t="shared" si="10"/>
        <v>18</v>
      </c>
      <c r="AJ20" s="13">
        <f t="shared" si="8"/>
        <v>3.2788576027428604</v>
      </c>
      <c r="AK20" s="13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5"/>
      <c r="AW20" s="15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K20" s="8">
        <v>15.670835566952473</v>
      </c>
      <c r="BL20" s="8">
        <v>19</v>
      </c>
      <c r="BN20" s="11">
        <v>65</v>
      </c>
      <c r="BO20" s="13">
        <v>5.7532406250000001</v>
      </c>
      <c r="BP20" s="13">
        <v>12.125</v>
      </c>
      <c r="BQ20" s="13">
        <v>3.4266666666666672</v>
      </c>
      <c r="BR20" s="13">
        <v>533.20606557981273</v>
      </c>
      <c r="BU20" s="11">
        <v>65</v>
      </c>
      <c r="BV20" s="11">
        <v>15</v>
      </c>
      <c r="BW20" s="13">
        <v>5.7532406250000001</v>
      </c>
      <c r="BX20" s="13">
        <v>12.125</v>
      </c>
      <c r="BY20" s="13">
        <v>3.4266666666666672</v>
      </c>
      <c r="BZ20" s="13">
        <v>533.20606557981273</v>
      </c>
      <c r="CA20" s="17">
        <f t="shared" si="11"/>
        <v>21.328242623192509</v>
      </c>
      <c r="CB20" s="8">
        <v>19</v>
      </c>
      <c r="CC20" s="8">
        <f>0.6393*BW20+7.7576</f>
        <v>11.4356467315625</v>
      </c>
      <c r="CD20" s="8">
        <v>15.670835566952473</v>
      </c>
      <c r="CE20" s="8">
        <f>CD20/CB20</f>
        <v>0.82478081931328806</v>
      </c>
    </row>
    <row r="21" spans="1:95" x14ac:dyDescent="0.2">
      <c r="A21" s="11"/>
      <c r="B21" s="11"/>
      <c r="C21" s="30">
        <v>1</v>
      </c>
      <c r="D21" s="12" t="s">
        <v>70</v>
      </c>
      <c r="E21" s="12" t="s">
        <v>56</v>
      </c>
      <c r="F21" s="11">
        <v>2000</v>
      </c>
      <c r="G21" s="11" t="s">
        <v>79</v>
      </c>
      <c r="H21" s="11"/>
      <c r="I21" s="26">
        <v>9</v>
      </c>
      <c r="J21" s="11">
        <v>70</v>
      </c>
      <c r="K21" s="11" t="s">
        <v>68</v>
      </c>
      <c r="L21" s="11">
        <v>2058758</v>
      </c>
      <c r="M21" s="11">
        <v>790369</v>
      </c>
      <c r="N21" s="11"/>
      <c r="O21" s="11"/>
      <c r="P21" s="11"/>
      <c r="Q21" s="11">
        <v>8</v>
      </c>
      <c r="R21" s="11" t="s">
        <v>72</v>
      </c>
      <c r="S21" s="13">
        <v>7.28</v>
      </c>
      <c r="T21" s="13">
        <v>17.166666666666668</v>
      </c>
      <c r="U21" s="13">
        <v>4.3625000000000007</v>
      </c>
      <c r="V21" s="13">
        <v>5.5374999999999996</v>
      </c>
      <c r="W21" s="13">
        <v>631.651776262559</v>
      </c>
      <c r="X21" s="13">
        <f t="shared" si="0"/>
        <v>25.266071050502362</v>
      </c>
      <c r="Y21" s="13">
        <v>344.43661578808263</v>
      </c>
      <c r="Z21" s="13">
        <f t="shared" si="1"/>
        <v>13.777464631523305</v>
      </c>
      <c r="AA21" s="14">
        <v>976.08839205064169</v>
      </c>
      <c r="AB21" s="13">
        <f t="shared" si="2"/>
        <v>39.04353568202567</v>
      </c>
      <c r="AC21" s="14">
        <f t="shared" si="9"/>
        <v>315.8258881312795</v>
      </c>
      <c r="AD21" s="13">
        <f t="shared" si="3"/>
        <v>12.633035525251181</v>
      </c>
      <c r="AE21" s="14">
        <f t="shared" si="4"/>
        <v>134.33028015735223</v>
      </c>
      <c r="AF21" s="13">
        <f t="shared" si="5"/>
        <v>5.3732112062940898</v>
      </c>
      <c r="AG21" s="14">
        <f t="shared" si="6"/>
        <v>462.78920381388286</v>
      </c>
      <c r="AH21" s="14">
        <f t="shared" si="7"/>
        <v>18.511568152555316</v>
      </c>
      <c r="AI21" s="14">
        <f t="shared" si="10"/>
        <v>18</v>
      </c>
      <c r="AJ21" s="13">
        <f t="shared" si="8"/>
        <v>3.7640188576862479</v>
      </c>
      <c r="AK21" s="13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5"/>
      <c r="AW21" s="15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K21" s="8">
        <v>18.255972197917355</v>
      </c>
      <c r="BL21" s="8">
        <v>19</v>
      </c>
      <c r="BN21" s="11">
        <v>35</v>
      </c>
      <c r="BO21" s="13">
        <v>7.28</v>
      </c>
      <c r="BP21" s="13">
        <v>17.166666666666668</v>
      </c>
      <c r="BQ21" s="13">
        <v>4.3625000000000007</v>
      </c>
      <c r="BR21" s="13">
        <v>626.62573516496809</v>
      </c>
      <c r="BU21" s="11">
        <v>35</v>
      </c>
      <c r="BV21" s="11">
        <v>8</v>
      </c>
      <c r="BW21" s="13">
        <v>7.28</v>
      </c>
      <c r="BX21" s="13">
        <v>17.166666666666668</v>
      </c>
      <c r="BY21" s="13">
        <v>4.3625000000000007</v>
      </c>
      <c r="BZ21" s="13">
        <v>626.62573516496809</v>
      </c>
      <c r="CA21" s="17">
        <f t="shared" si="11"/>
        <v>25.065029406598725</v>
      </c>
      <c r="CB21" s="8">
        <v>19</v>
      </c>
      <c r="CC21" s="8">
        <f>0.6393*BW21+7.7576</f>
        <v>12.411704</v>
      </c>
      <c r="CD21" s="8">
        <v>18.255972197917355</v>
      </c>
      <c r="CE21" s="8">
        <f>CD21/CB21</f>
        <v>0.96084064199565022</v>
      </c>
    </row>
    <row r="22" spans="1:95" x14ac:dyDescent="0.2">
      <c r="A22" s="11"/>
      <c r="B22" s="11"/>
      <c r="C22" s="30">
        <v>4</v>
      </c>
      <c r="D22" s="12" t="s">
        <v>80</v>
      </c>
      <c r="E22" s="12" t="s">
        <v>56</v>
      </c>
      <c r="F22" s="11">
        <v>2003</v>
      </c>
      <c r="G22" s="11" t="s">
        <v>81</v>
      </c>
      <c r="H22" s="11"/>
      <c r="I22" s="26">
        <v>9</v>
      </c>
      <c r="J22" s="11">
        <v>25</v>
      </c>
      <c r="K22" s="11" t="s">
        <v>64</v>
      </c>
      <c r="L22" s="11">
        <v>2059528</v>
      </c>
      <c r="M22" s="11">
        <v>787949</v>
      </c>
      <c r="N22" s="11"/>
      <c r="O22" s="11"/>
      <c r="P22" s="11"/>
      <c r="Q22" s="11">
        <v>12</v>
      </c>
      <c r="R22" s="11" t="s">
        <v>69</v>
      </c>
      <c r="S22" s="13">
        <v>3.2666666666666666</v>
      </c>
      <c r="T22" s="13">
        <v>8.6666666666666661</v>
      </c>
      <c r="U22" s="13">
        <v>3.1666666666666665</v>
      </c>
      <c r="V22" s="13">
        <v>3.2454545454545456</v>
      </c>
      <c r="W22" s="13">
        <v>57.713858697257677</v>
      </c>
      <c r="X22" s="13">
        <f t="shared" si="0"/>
        <v>2.3085543478903072</v>
      </c>
      <c r="Y22" s="13">
        <v>33.521367778528358</v>
      </c>
      <c r="Z22" s="13">
        <f t="shared" si="1"/>
        <v>1.3408547111411344</v>
      </c>
      <c r="AA22" s="14">
        <v>91.235226475786035</v>
      </c>
      <c r="AB22" s="13">
        <f t="shared" si="2"/>
        <v>3.6494090590314414</v>
      </c>
      <c r="AC22" s="14">
        <f t="shared" si="9"/>
        <v>28.856929348628839</v>
      </c>
      <c r="AD22" s="13">
        <f t="shared" si="3"/>
        <v>1.1542771739451536</v>
      </c>
      <c r="AE22" s="14">
        <f t="shared" si="4"/>
        <v>13.073333433626059</v>
      </c>
      <c r="AF22" s="13">
        <f t="shared" si="5"/>
        <v>0.52293333734504233</v>
      </c>
      <c r="AG22" s="14">
        <f t="shared" si="6"/>
        <v>43.084539956200054</v>
      </c>
      <c r="AH22" s="14">
        <f t="shared" si="7"/>
        <v>1.7233815982480021</v>
      </c>
      <c r="AI22" s="14">
        <f t="shared" si="10"/>
        <v>15</v>
      </c>
      <c r="AJ22" s="13">
        <f t="shared" si="8"/>
        <v>0.4205051099725125</v>
      </c>
      <c r="AK22" s="13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5"/>
      <c r="AW22" s="15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K22" s="8">
        <v>1.366327841414998</v>
      </c>
      <c r="BL22" s="8">
        <v>19</v>
      </c>
      <c r="BN22" s="11">
        <v>80</v>
      </c>
      <c r="BO22" s="13">
        <v>3.2666666666666666</v>
      </c>
      <c r="BP22" s="13">
        <v>8.6666666666666661</v>
      </c>
      <c r="BQ22" s="13">
        <v>3.1666666666666665</v>
      </c>
      <c r="BR22" s="13">
        <v>39.155645062694944</v>
      </c>
      <c r="CJ22" s="11">
        <v>80</v>
      </c>
      <c r="CK22" s="11">
        <v>12</v>
      </c>
      <c r="CL22" s="13">
        <v>3.2666666666666666</v>
      </c>
      <c r="CM22" s="13">
        <v>8.6666666666666661</v>
      </c>
      <c r="CN22" s="13">
        <v>3.1666666666666665</v>
      </c>
      <c r="CO22" s="13">
        <v>39.155645062694944</v>
      </c>
      <c r="CP22" s="17">
        <f>CO22*40/1000</f>
        <v>1.5662258025077977</v>
      </c>
      <c r="CQ22" s="8">
        <v>19</v>
      </c>
    </row>
    <row r="23" spans="1:95" x14ac:dyDescent="0.2">
      <c r="A23" s="11"/>
      <c r="B23" s="11"/>
      <c r="C23" s="30">
        <v>4.0999999999999996</v>
      </c>
      <c r="D23" s="12" t="s">
        <v>80</v>
      </c>
      <c r="E23" s="12" t="s">
        <v>56</v>
      </c>
      <c r="F23" s="11">
        <v>2003</v>
      </c>
      <c r="G23" s="11" t="s">
        <v>81</v>
      </c>
      <c r="H23" s="11"/>
      <c r="I23" s="26">
        <v>9</v>
      </c>
      <c r="J23" s="11">
        <v>80</v>
      </c>
      <c r="K23" s="11" t="s">
        <v>66</v>
      </c>
      <c r="L23" s="11">
        <v>2059531</v>
      </c>
      <c r="M23" s="11">
        <v>788025</v>
      </c>
      <c r="N23" s="11"/>
      <c r="O23" s="11"/>
      <c r="P23" s="11"/>
      <c r="Q23" s="11">
        <v>15</v>
      </c>
      <c r="R23" s="11" t="s">
        <v>69</v>
      </c>
      <c r="S23" s="13">
        <v>5.2424242424242422</v>
      </c>
      <c r="T23" s="13">
        <v>12</v>
      </c>
      <c r="U23" s="13">
        <v>3.6799999999999993</v>
      </c>
      <c r="V23" s="13">
        <v>3.6866666666666665</v>
      </c>
      <c r="W23" s="13">
        <v>410.05307691163932</v>
      </c>
      <c r="X23" s="13">
        <f t="shared" si="0"/>
        <v>16.402123076465575</v>
      </c>
      <c r="Y23" s="13">
        <v>231.867446395721</v>
      </c>
      <c r="Z23" s="13">
        <f t="shared" si="1"/>
        <v>9.2746978558288387</v>
      </c>
      <c r="AA23" s="14">
        <v>641.92052330736033</v>
      </c>
      <c r="AB23" s="13">
        <f t="shared" si="2"/>
        <v>25.676820932294412</v>
      </c>
      <c r="AC23" s="14">
        <f t="shared" si="9"/>
        <v>205.02653845581966</v>
      </c>
      <c r="AD23" s="13">
        <f t="shared" si="3"/>
        <v>8.2010615382327874</v>
      </c>
      <c r="AE23" s="14">
        <f t="shared" si="4"/>
        <v>90.428304094331196</v>
      </c>
      <c r="AF23" s="13">
        <f t="shared" si="5"/>
        <v>3.6171321637732481</v>
      </c>
      <c r="AG23" s="14">
        <f t="shared" si="6"/>
        <v>303.65590408838364</v>
      </c>
      <c r="AH23" s="14">
        <f t="shared" si="7"/>
        <v>12.146236163535345</v>
      </c>
      <c r="AI23" s="14">
        <f t="shared" si="10"/>
        <v>15</v>
      </c>
      <c r="AJ23" s="13">
        <f t="shared" si="8"/>
        <v>2.9636816239026245</v>
      </c>
      <c r="AK23" s="13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5"/>
      <c r="AW23" s="15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K23" s="8">
        <v>11.71347164275242</v>
      </c>
      <c r="BL23" s="8">
        <v>15</v>
      </c>
      <c r="BN23" s="11">
        <v>70</v>
      </c>
      <c r="BO23" s="13">
        <v>5.2424242424242422</v>
      </c>
      <c r="BP23" s="13">
        <v>12</v>
      </c>
      <c r="BQ23" s="13">
        <v>3.6799999999999993</v>
      </c>
      <c r="BR23" s="13">
        <v>391.18955587834387</v>
      </c>
      <c r="BU23" s="11">
        <v>70</v>
      </c>
      <c r="BV23" s="11">
        <v>15</v>
      </c>
      <c r="BW23" s="13">
        <v>5.2424242424242422</v>
      </c>
      <c r="BX23" s="13">
        <v>12</v>
      </c>
      <c r="BY23" s="13">
        <v>3.6799999999999993</v>
      </c>
      <c r="BZ23" s="13">
        <v>391.18955587834387</v>
      </c>
      <c r="CA23" s="17">
        <f t="shared" si="11"/>
        <v>15.647582235133756</v>
      </c>
      <c r="CB23" s="8">
        <v>15</v>
      </c>
      <c r="CC23" s="8">
        <f>0.6393*BW23+7.7576</f>
        <v>11.109081818181817</v>
      </c>
      <c r="CD23" s="8">
        <v>11.71347164275242</v>
      </c>
      <c r="CE23" s="8">
        <f>CD23/CB23</f>
        <v>0.78089810951682803</v>
      </c>
    </row>
    <row r="24" spans="1:95" x14ac:dyDescent="0.2">
      <c r="A24" s="11">
        <v>75</v>
      </c>
      <c r="B24" s="11"/>
      <c r="C24" s="30">
        <v>4.0999999999999996</v>
      </c>
      <c r="D24" s="12" t="s">
        <v>80</v>
      </c>
      <c r="E24" s="12" t="s">
        <v>56</v>
      </c>
      <c r="F24" s="11">
        <v>2003</v>
      </c>
      <c r="G24" s="11" t="s">
        <v>82</v>
      </c>
      <c r="H24" s="11">
        <v>125</v>
      </c>
      <c r="I24" s="26">
        <v>9</v>
      </c>
      <c r="J24" s="11">
        <v>70</v>
      </c>
      <c r="K24" s="11" t="s">
        <v>65</v>
      </c>
      <c r="L24" s="11">
        <v>2059563</v>
      </c>
      <c r="M24" s="11">
        <v>787982</v>
      </c>
      <c r="N24" s="11"/>
      <c r="O24" s="11"/>
      <c r="P24" s="11"/>
      <c r="Q24" s="11">
        <v>10</v>
      </c>
      <c r="R24" s="11" t="s">
        <v>69</v>
      </c>
      <c r="S24" s="13">
        <v>6.5784850000000006</v>
      </c>
      <c r="T24" s="13">
        <v>11.285714285714286</v>
      </c>
      <c r="U24" s="13">
        <v>2.93</v>
      </c>
      <c r="V24" s="13">
        <v>3.8555555555555561</v>
      </c>
      <c r="W24" s="13">
        <v>463.3372572842772</v>
      </c>
      <c r="X24" s="13">
        <f t="shared" si="0"/>
        <v>18.533490291371088</v>
      </c>
      <c r="Y24" s="13">
        <v>249.49618750918802</v>
      </c>
      <c r="Z24" s="13">
        <f t="shared" si="1"/>
        <v>9.9798475003675211</v>
      </c>
      <c r="AA24" s="14">
        <v>712.83344479346522</v>
      </c>
      <c r="AB24" s="13">
        <f t="shared" si="2"/>
        <v>28.513337791738611</v>
      </c>
      <c r="AC24" s="14">
        <f t="shared" si="9"/>
        <v>231.6686286421386</v>
      </c>
      <c r="AD24" s="13">
        <f t="shared" si="3"/>
        <v>9.2667451456855439</v>
      </c>
      <c r="AE24" s="14">
        <f t="shared" si="4"/>
        <v>97.303513128583333</v>
      </c>
      <c r="AF24" s="13">
        <f t="shared" si="5"/>
        <v>3.8921405251433336</v>
      </c>
      <c r="AG24" s="14">
        <f t="shared" si="6"/>
        <v>338.23888691640747</v>
      </c>
      <c r="AH24" s="14">
        <f t="shared" si="7"/>
        <v>13.529555476656299</v>
      </c>
      <c r="AI24" s="14">
        <f t="shared" si="10"/>
        <v>15</v>
      </c>
      <c r="AJ24" s="13">
        <f t="shared" si="8"/>
        <v>3.301211536304137</v>
      </c>
      <c r="AK24" s="13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5"/>
      <c r="AW24" s="15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K24" s="8">
        <v>13.33243809084966</v>
      </c>
      <c r="BL24" s="8">
        <v>15</v>
      </c>
      <c r="BN24" s="11">
        <v>65</v>
      </c>
      <c r="BO24" s="13">
        <v>6.5784850000000006</v>
      </c>
      <c r="BP24" s="13">
        <v>11.285714285714286</v>
      </c>
      <c r="BQ24" s="13">
        <v>2.93</v>
      </c>
      <c r="BR24" s="13">
        <v>459.27192696712194</v>
      </c>
      <c r="BU24" s="11">
        <v>65</v>
      </c>
      <c r="BV24" s="11">
        <v>10</v>
      </c>
      <c r="BW24" s="13">
        <v>6.5784850000000006</v>
      </c>
      <c r="BX24" s="13">
        <v>11.285714285714286</v>
      </c>
      <c r="BY24" s="13">
        <v>2.93</v>
      </c>
      <c r="BZ24" s="13">
        <v>459.27192696712194</v>
      </c>
      <c r="CA24" s="17">
        <f t="shared" si="11"/>
        <v>18.370877078684877</v>
      </c>
      <c r="CB24" s="8">
        <v>15</v>
      </c>
      <c r="CC24" s="8">
        <f t="shared" ref="CC24:CC42" si="12">0.6393*BW24+7.7576</f>
        <v>11.9632254605</v>
      </c>
      <c r="CD24" s="8">
        <v>13.33243809084966</v>
      </c>
      <c r="CE24" s="8">
        <f>CD24/CB24</f>
        <v>0.88882920605664395</v>
      </c>
    </row>
    <row r="25" spans="1:95" x14ac:dyDescent="0.2">
      <c r="A25" s="11"/>
      <c r="B25" s="11"/>
      <c r="C25" s="30">
        <v>4.0999999999999996</v>
      </c>
      <c r="D25" s="12" t="s">
        <v>80</v>
      </c>
      <c r="E25" s="12" t="s">
        <v>56</v>
      </c>
      <c r="F25" s="11">
        <v>2003</v>
      </c>
      <c r="G25" s="11" t="s">
        <v>81</v>
      </c>
      <c r="H25" s="11"/>
      <c r="I25" s="26">
        <v>9</v>
      </c>
      <c r="J25" s="11">
        <v>65</v>
      </c>
      <c r="K25" s="11" t="s">
        <v>62</v>
      </c>
      <c r="L25" s="11">
        <v>2059598</v>
      </c>
      <c r="M25" s="11">
        <v>787943</v>
      </c>
      <c r="N25" s="11"/>
      <c r="O25" s="11"/>
      <c r="P25" s="11"/>
      <c r="Q25" s="11">
        <v>8</v>
      </c>
      <c r="R25" s="11" t="s">
        <v>72</v>
      </c>
      <c r="S25" s="13">
        <v>8.2222222222222214</v>
      </c>
      <c r="T25" s="13">
        <v>18.399999999999999</v>
      </c>
      <c r="U25" s="13">
        <v>3.7250000000000001</v>
      </c>
      <c r="V25" s="13">
        <v>5.4285714285714288</v>
      </c>
      <c r="W25" s="13">
        <v>623.12380656595815</v>
      </c>
      <c r="X25" s="13">
        <f t="shared" si="0"/>
        <v>24.924952262638325</v>
      </c>
      <c r="Y25" s="13">
        <v>331.2650510386963</v>
      </c>
      <c r="Z25" s="13">
        <f t="shared" si="1"/>
        <v>13.250602041547852</v>
      </c>
      <c r="AA25" s="14">
        <v>954.3888576046545</v>
      </c>
      <c r="AB25" s="13">
        <f t="shared" si="2"/>
        <v>38.175554304186178</v>
      </c>
      <c r="AC25" s="14">
        <f t="shared" si="9"/>
        <v>311.56190328297907</v>
      </c>
      <c r="AD25" s="13">
        <f t="shared" si="3"/>
        <v>12.462476131319162</v>
      </c>
      <c r="AE25" s="14">
        <f t="shared" si="4"/>
        <v>129.19336990509157</v>
      </c>
      <c r="AF25" s="13">
        <f t="shared" si="5"/>
        <v>5.1677347962036633</v>
      </c>
      <c r="AG25" s="14">
        <f t="shared" si="6"/>
        <v>453.21774931938978</v>
      </c>
      <c r="AH25" s="14">
        <f t="shared" si="7"/>
        <v>18.128709972775592</v>
      </c>
      <c r="AI25" s="14">
        <f t="shared" si="10"/>
        <v>15</v>
      </c>
      <c r="AJ25" s="13">
        <f t="shared" si="8"/>
        <v>4.4234052333572444</v>
      </c>
      <c r="AK25" s="13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5"/>
      <c r="AW25" s="15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K25" s="8">
        <v>17.826776693009368</v>
      </c>
      <c r="BL25" s="8">
        <v>15</v>
      </c>
      <c r="BN25" s="11">
        <v>25</v>
      </c>
      <c r="BO25" s="13">
        <v>8.2222222222222214</v>
      </c>
      <c r="BP25" s="13">
        <v>18.399999999999999</v>
      </c>
      <c r="BQ25" s="13">
        <v>3.7250000000000001</v>
      </c>
      <c r="BR25" s="13">
        <v>616.96775178095095</v>
      </c>
      <c r="BU25" s="11">
        <v>25</v>
      </c>
      <c r="BV25" s="11">
        <v>8</v>
      </c>
      <c r="BW25" s="13">
        <v>8.2222222222222214</v>
      </c>
      <c r="BX25" s="13">
        <v>18.399999999999999</v>
      </c>
      <c r="BY25" s="13">
        <v>3.7250000000000001</v>
      </c>
      <c r="BZ25" s="13">
        <v>616.96775178095095</v>
      </c>
      <c r="CA25" s="17">
        <f t="shared" si="11"/>
        <v>24.678710071238037</v>
      </c>
      <c r="CB25" s="8">
        <v>15</v>
      </c>
      <c r="CC25" s="8">
        <f t="shared" si="12"/>
        <v>13.014066666666666</v>
      </c>
      <c r="CD25" s="8">
        <v>17.826776693009368</v>
      </c>
      <c r="CE25" s="8">
        <f>CD25/CB25</f>
        <v>1.1884517795339578</v>
      </c>
    </row>
    <row r="26" spans="1:95" x14ac:dyDescent="0.2">
      <c r="A26" s="11"/>
      <c r="B26" s="11"/>
      <c r="C26" s="30">
        <v>3</v>
      </c>
      <c r="D26" s="12" t="s">
        <v>80</v>
      </c>
      <c r="E26" s="12" t="s">
        <v>56</v>
      </c>
      <c r="F26" s="11">
        <v>1999</v>
      </c>
      <c r="G26" s="11" t="s">
        <v>81</v>
      </c>
      <c r="H26" s="11"/>
      <c r="I26" s="26">
        <v>9</v>
      </c>
      <c r="J26" s="11">
        <v>35</v>
      </c>
      <c r="K26" s="11" t="s">
        <v>64</v>
      </c>
      <c r="L26" s="11">
        <v>2059827</v>
      </c>
      <c r="M26" s="11">
        <v>788171</v>
      </c>
      <c r="N26" s="11"/>
      <c r="O26" s="11"/>
      <c r="P26" s="11"/>
      <c r="Q26" s="11">
        <v>10</v>
      </c>
      <c r="R26" s="11" t="s">
        <v>72</v>
      </c>
      <c r="S26" s="13">
        <v>11.847563157894736</v>
      </c>
      <c r="T26" s="13">
        <v>25.833333333333332</v>
      </c>
      <c r="U26" s="13">
        <v>4.1500000000000004</v>
      </c>
      <c r="V26" s="13">
        <v>5.76</v>
      </c>
      <c r="W26" s="13">
        <v>1849.1355984272275</v>
      </c>
      <c r="X26" s="13">
        <f t="shared" si="0"/>
        <v>73.965423937089099</v>
      </c>
      <c r="Y26" s="13">
        <v>923.93669265395886</v>
      </c>
      <c r="Z26" s="13">
        <f t="shared" si="1"/>
        <v>36.957467706158354</v>
      </c>
      <c r="AA26" s="14">
        <v>2773.0722910811864</v>
      </c>
      <c r="AB26" s="13">
        <f t="shared" si="2"/>
        <v>110.92289164324745</v>
      </c>
      <c r="AC26" s="14">
        <f t="shared" si="9"/>
        <v>924.56779921361374</v>
      </c>
      <c r="AD26" s="13">
        <f t="shared" si="3"/>
        <v>36.98271196854455</v>
      </c>
      <c r="AE26" s="14">
        <f t="shared" si="4"/>
        <v>360.33531013504398</v>
      </c>
      <c r="AF26" s="13">
        <f t="shared" si="5"/>
        <v>14.413412405401759</v>
      </c>
      <c r="AG26" s="14">
        <f t="shared" si="6"/>
        <v>1321.8858213172023</v>
      </c>
      <c r="AH26" s="14">
        <f t="shared" si="7"/>
        <v>52.875432852688093</v>
      </c>
      <c r="AI26" s="14">
        <f t="shared" si="10"/>
        <v>19</v>
      </c>
      <c r="AJ26" s="13">
        <f t="shared" si="8"/>
        <v>10.185478117938864</v>
      </c>
      <c r="AK26" s="13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5"/>
      <c r="AW26" s="15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K26" s="8">
        <v>51.943978525480865</v>
      </c>
      <c r="BL26" s="8">
        <v>15</v>
      </c>
      <c r="BN26" s="11">
        <v>80</v>
      </c>
      <c r="BO26" s="13">
        <v>11.847563157894736</v>
      </c>
      <c r="BP26" s="13">
        <v>25.833333333333332</v>
      </c>
      <c r="BQ26" s="13">
        <v>4.1500000000000004</v>
      </c>
      <c r="BR26" s="13">
        <v>1839.040888488641</v>
      </c>
      <c r="BU26" s="11">
        <v>80</v>
      </c>
      <c r="BV26" s="11">
        <v>10</v>
      </c>
      <c r="BW26" s="13">
        <v>11.847563157894736</v>
      </c>
      <c r="BX26" s="13">
        <v>25.833333333333332</v>
      </c>
      <c r="BY26" s="13">
        <v>4.1500000000000004</v>
      </c>
      <c r="BZ26" s="13">
        <v>1839.040888488641</v>
      </c>
      <c r="CA26" s="17">
        <f t="shared" si="11"/>
        <v>73.561635539545648</v>
      </c>
      <c r="CB26" s="8">
        <v>15</v>
      </c>
      <c r="CC26" s="8">
        <f t="shared" si="12"/>
        <v>15.331747126842105</v>
      </c>
      <c r="CD26" s="8">
        <v>51.943978525480865</v>
      </c>
      <c r="CE26" s="8">
        <f>CD26/CB26</f>
        <v>3.4629319016987243</v>
      </c>
    </row>
    <row r="27" spans="1:95" x14ac:dyDescent="0.2">
      <c r="A27" s="11"/>
      <c r="B27" s="11"/>
      <c r="C27" s="30">
        <v>3</v>
      </c>
      <c r="D27" s="12" t="s">
        <v>80</v>
      </c>
      <c r="E27" s="12" t="s">
        <v>56</v>
      </c>
      <c r="F27" s="11">
        <v>1999</v>
      </c>
      <c r="G27" s="11" t="s">
        <v>81</v>
      </c>
      <c r="H27" s="11"/>
      <c r="I27" s="26">
        <v>9</v>
      </c>
      <c r="J27" s="11">
        <v>80</v>
      </c>
      <c r="K27" s="11" t="s">
        <v>66</v>
      </c>
      <c r="L27" s="11">
        <v>2059834</v>
      </c>
      <c r="M27" s="11">
        <v>788233</v>
      </c>
      <c r="N27" s="11"/>
      <c r="O27" s="11"/>
      <c r="P27" s="11"/>
      <c r="Q27" s="11">
        <v>19</v>
      </c>
      <c r="R27" s="11" t="s">
        <v>69</v>
      </c>
      <c r="S27" s="13">
        <v>7.8775510204081636</v>
      </c>
      <c r="T27" s="13">
        <v>17.818181818181817</v>
      </c>
      <c r="U27" s="13">
        <v>3.6444444444444439</v>
      </c>
      <c r="V27" s="13">
        <v>4.5315789473684207</v>
      </c>
      <c r="W27" s="13">
        <v>1499.0180530519035</v>
      </c>
      <c r="X27" s="13">
        <f t="shared" si="0"/>
        <v>59.960722122076142</v>
      </c>
      <c r="Y27" s="13">
        <v>805.12476476370045</v>
      </c>
      <c r="Z27" s="13">
        <f t="shared" si="1"/>
        <v>32.204990590548022</v>
      </c>
      <c r="AA27" s="14">
        <v>2304.1428178156038</v>
      </c>
      <c r="AB27" s="13">
        <f t="shared" si="2"/>
        <v>92.165712712624156</v>
      </c>
      <c r="AC27" s="14">
        <f t="shared" si="9"/>
        <v>749.50902652595175</v>
      </c>
      <c r="AD27" s="13">
        <f t="shared" si="3"/>
        <v>29.980361061038071</v>
      </c>
      <c r="AE27" s="14">
        <f t="shared" si="4"/>
        <v>313.9986582578432</v>
      </c>
      <c r="AF27" s="13">
        <f t="shared" si="5"/>
        <v>12.559946330313727</v>
      </c>
      <c r="AG27" s="14">
        <f t="shared" si="6"/>
        <v>1093.4880458448329</v>
      </c>
      <c r="AH27" s="14">
        <f t="shared" si="7"/>
        <v>43.739521833793319</v>
      </c>
      <c r="AI27" s="14">
        <f t="shared" si="10"/>
        <v>19</v>
      </c>
      <c r="AJ27" s="13">
        <f t="shared" si="8"/>
        <v>8.4256131532465037</v>
      </c>
      <c r="AK27" s="13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5"/>
      <c r="AW27" s="15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K27" s="8">
        <v>42.972868839302912</v>
      </c>
      <c r="BL27" s="8">
        <v>17</v>
      </c>
      <c r="BN27" s="11">
        <v>80</v>
      </c>
      <c r="BO27" s="13">
        <v>7.8775510204081636</v>
      </c>
      <c r="BP27" s="13">
        <v>17.818181818181817</v>
      </c>
      <c r="BQ27" s="13">
        <v>3.6444444444444439</v>
      </c>
      <c r="BR27" s="13">
        <v>1480.6661309439019</v>
      </c>
      <c r="BU27" s="11">
        <v>80</v>
      </c>
      <c r="BV27" s="11">
        <v>19</v>
      </c>
      <c r="BW27" s="13">
        <v>7.8775510204081636</v>
      </c>
      <c r="BX27" s="13">
        <v>17.818181818181817</v>
      </c>
      <c r="BY27" s="13">
        <v>3.6444444444444439</v>
      </c>
      <c r="BZ27" s="13">
        <v>1480.6661309439019</v>
      </c>
      <c r="CA27" s="17">
        <f t="shared" si="11"/>
        <v>59.226645237756081</v>
      </c>
      <c r="CB27" s="8">
        <v>17</v>
      </c>
      <c r="CC27" s="8">
        <f t="shared" si="12"/>
        <v>12.793718367346939</v>
      </c>
      <c r="CD27" s="8">
        <v>42.972868839302912</v>
      </c>
      <c r="CE27" s="8">
        <f>CD27/CB27</f>
        <v>2.527815814076642</v>
      </c>
    </row>
    <row r="28" spans="1:95" x14ac:dyDescent="0.2">
      <c r="A28" s="11">
        <v>74</v>
      </c>
      <c r="B28" s="11"/>
      <c r="C28" s="30">
        <v>3</v>
      </c>
      <c r="D28" s="12" t="s">
        <v>80</v>
      </c>
      <c r="E28" s="12" t="s">
        <v>56</v>
      </c>
      <c r="F28" s="11">
        <v>1999</v>
      </c>
      <c r="G28" s="11" t="s">
        <v>81</v>
      </c>
      <c r="H28" s="11">
        <v>105</v>
      </c>
      <c r="I28" s="26">
        <v>9</v>
      </c>
      <c r="J28" s="11">
        <v>75</v>
      </c>
      <c r="K28" s="11" t="s">
        <v>65</v>
      </c>
      <c r="L28" s="11">
        <v>2059857</v>
      </c>
      <c r="M28" s="11">
        <v>788210</v>
      </c>
      <c r="N28" s="11"/>
      <c r="O28" s="11"/>
      <c r="P28" s="11"/>
      <c r="Q28" s="11">
        <v>9</v>
      </c>
      <c r="R28" s="11" t="s">
        <v>69</v>
      </c>
      <c r="S28" s="13">
        <v>10.818181818181818</v>
      </c>
      <c r="T28" s="13">
        <v>35.75</v>
      </c>
      <c r="U28" s="13">
        <v>4.0444444444444443</v>
      </c>
      <c r="V28" s="13">
        <v>5.9222222222222216</v>
      </c>
      <c r="W28" s="13">
        <v>1574.0878448278256</v>
      </c>
      <c r="X28" s="13">
        <f t="shared" si="0"/>
        <v>62.963513793113023</v>
      </c>
      <c r="Y28" s="13">
        <v>805.35805251855049</v>
      </c>
      <c r="Z28" s="13">
        <f t="shared" si="1"/>
        <v>32.214322100742024</v>
      </c>
      <c r="AA28" s="14">
        <v>2379.4458973463761</v>
      </c>
      <c r="AB28" s="13">
        <f t="shared" si="2"/>
        <v>95.177835893855047</v>
      </c>
      <c r="AC28" s="14">
        <f t="shared" si="9"/>
        <v>787.04392241391281</v>
      </c>
      <c r="AD28" s="13">
        <f t="shared" si="3"/>
        <v>31.481756896556512</v>
      </c>
      <c r="AE28" s="14">
        <f t="shared" si="4"/>
        <v>314.0896404822347</v>
      </c>
      <c r="AF28" s="13">
        <f t="shared" si="5"/>
        <v>12.563585619289388</v>
      </c>
      <c r="AG28" s="14">
        <f t="shared" si="6"/>
        <v>1132.615319792704</v>
      </c>
      <c r="AH28" s="14">
        <f t="shared" si="7"/>
        <v>45.304612791708159</v>
      </c>
      <c r="AI28" s="14">
        <f t="shared" si="10"/>
        <v>19</v>
      </c>
      <c r="AJ28" s="13">
        <f t="shared" si="8"/>
        <v>8.7270990956658885</v>
      </c>
      <c r="AK28" s="13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5"/>
      <c r="AW28" s="15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K28" s="8">
        <v>44.506084853693594</v>
      </c>
      <c r="BL28" s="8">
        <v>17</v>
      </c>
      <c r="BN28" s="11">
        <v>70</v>
      </c>
      <c r="BO28" s="13">
        <v>10.818181818181818</v>
      </c>
      <c r="BP28" s="13">
        <v>35.75</v>
      </c>
      <c r="BQ28" s="13">
        <v>4.0444444444444443</v>
      </c>
      <c r="BR28" s="13">
        <v>1561.9868865077044</v>
      </c>
      <c r="BU28" s="11">
        <v>70</v>
      </c>
      <c r="BV28" s="11">
        <v>9</v>
      </c>
      <c r="BW28" s="13">
        <v>10.818181818181818</v>
      </c>
      <c r="BX28" s="13">
        <v>35.75</v>
      </c>
      <c r="BY28" s="13">
        <v>4.0444444444444443</v>
      </c>
      <c r="BZ28" s="13">
        <v>1561.9868865077044</v>
      </c>
      <c r="CA28" s="17">
        <f t="shared" si="11"/>
        <v>62.479475460308173</v>
      </c>
      <c r="CB28" s="8">
        <v>17</v>
      </c>
      <c r="CC28" s="8">
        <f t="shared" si="12"/>
        <v>14.673663636363635</v>
      </c>
      <c r="CD28" s="8">
        <v>44.506084853693594</v>
      </c>
      <c r="CE28" s="8">
        <f t="shared" ref="CE28:CE42" si="13">CD28/CB28</f>
        <v>2.6180049913937409</v>
      </c>
    </row>
    <row r="29" spans="1:95" x14ac:dyDescent="0.2">
      <c r="A29" s="11"/>
      <c r="B29" s="11"/>
      <c r="C29" s="30">
        <v>3</v>
      </c>
      <c r="D29" s="12" t="s">
        <v>80</v>
      </c>
      <c r="E29" s="12" t="s">
        <v>56</v>
      </c>
      <c r="F29" s="11">
        <v>1999</v>
      </c>
      <c r="G29" s="11" t="s">
        <v>81</v>
      </c>
      <c r="H29" s="11"/>
      <c r="I29" s="26">
        <v>9</v>
      </c>
      <c r="J29" s="11">
        <v>65</v>
      </c>
      <c r="K29" s="11" t="s">
        <v>62</v>
      </c>
      <c r="L29" s="11">
        <v>2059885</v>
      </c>
      <c r="M29" s="11">
        <v>788167</v>
      </c>
      <c r="N29" s="11"/>
      <c r="O29" s="11"/>
      <c r="P29" s="11"/>
      <c r="Q29" s="11">
        <v>20</v>
      </c>
      <c r="R29" s="11" t="s">
        <v>69</v>
      </c>
      <c r="S29" s="13">
        <v>6.2549019607843137</v>
      </c>
      <c r="T29" s="13">
        <v>24.2</v>
      </c>
      <c r="U29" s="13">
        <v>3.8099999999999996</v>
      </c>
      <c r="V29" s="13">
        <v>4.05</v>
      </c>
      <c r="W29" s="13">
        <v>917.40776358059725</v>
      </c>
      <c r="X29" s="13">
        <f t="shared" si="0"/>
        <v>36.696310543223888</v>
      </c>
      <c r="Y29" s="13">
        <v>520.57688329043174</v>
      </c>
      <c r="Z29" s="13">
        <f t="shared" si="1"/>
        <v>20.823075331617272</v>
      </c>
      <c r="AA29" s="14">
        <v>1437.9846468710289</v>
      </c>
      <c r="AB29" s="13">
        <f t="shared" si="2"/>
        <v>57.519385874841156</v>
      </c>
      <c r="AC29" s="14">
        <f t="shared" si="9"/>
        <v>458.70388179029862</v>
      </c>
      <c r="AD29" s="13">
        <f t="shared" si="3"/>
        <v>18.348155271611944</v>
      </c>
      <c r="AE29" s="14">
        <f t="shared" si="4"/>
        <v>203.02498448326838</v>
      </c>
      <c r="AF29" s="13">
        <f t="shared" si="5"/>
        <v>8.1209993793307351</v>
      </c>
      <c r="AG29" s="14">
        <f t="shared" si="6"/>
        <v>680.07702154517892</v>
      </c>
      <c r="AH29" s="14">
        <f t="shared" si="7"/>
        <v>27.203080861807155</v>
      </c>
      <c r="AI29" s="14">
        <f t="shared" si="10"/>
        <v>19</v>
      </c>
      <c r="AJ29" s="13">
        <f t="shared" si="8"/>
        <v>5.2401724186428522</v>
      </c>
      <c r="AK29" s="13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5"/>
      <c r="AW29" s="15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K29" s="8">
        <v>26.409028896594229</v>
      </c>
      <c r="BL29" s="8">
        <v>17</v>
      </c>
      <c r="BN29" s="11">
        <v>90</v>
      </c>
      <c r="BO29" s="13">
        <v>6.2549019607843137</v>
      </c>
      <c r="BP29" s="13">
        <v>24.2</v>
      </c>
      <c r="BQ29" s="13">
        <v>3.8099999999999996</v>
      </c>
      <c r="BR29" s="13">
        <v>884.15869631564453</v>
      </c>
      <c r="BU29" s="11">
        <v>90</v>
      </c>
      <c r="BV29" s="11">
        <v>20</v>
      </c>
      <c r="BW29" s="13">
        <v>6.2549019607843137</v>
      </c>
      <c r="BX29" s="13">
        <v>24.2</v>
      </c>
      <c r="BY29" s="13">
        <v>3.8099999999999996</v>
      </c>
      <c r="BZ29" s="13">
        <v>884.15869631564453</v>
      </c>
      <c r="CA29" s="17">
        <f t="shared" si="11"/>
        <v>35.366347852625779</v>
      </c>
      <c r="CB29" s="8">
        <v>17</v>
      </c>
      <c r="CC29" s="8">
        <f t="shared" si="12"/>
        <v>11.756358823529412</v>
      </c>
      <c r="CD29" s="8">
        <v>26.409028896594229</v>
      </c>
      <c r="CE29" s="8">
        <f t="shared" si="13"/>
        <v>1.5534722880349547</v>
      </c>
    </row>
    <row r="30" spans="1:95" x14ac:dyDescent="0.2">
      <c r="A30" s="11"/>
      <c r="B30" s="11"/>
      <c r="C30" s="30">
        <v>3</v>
      </c>
      <c r="D30" s="12" t="s">
        <v>80</v>
      </c>
      <c r="E30" s="12" t="s">
        <v>56</v>
      </c>
      <c r="F30" s="11">
        <v>1999</v>
      </c>
      <c r="G30" s="11" t="s">
        <v>81</v>
      </c>
      <c r="H30" s="11"/>
      <c r="I30" s="26">
        <v>9</v>
      </c>
      <c r="J30" s="11">
        <v>70</v>
      </c>
      <c r="K30" s="11" t="s">
        <v>68</v>
      </c>
      <c r="L30" s="11">
        <v>2059890</v>
      </c>
      <c r="M30" s="11">
        <v>788238</v>
      </c>
      <c r="N30" s="11"/>
      <c r="O30" s="11"/>
      <c r="P30" s="11"/>
      <c r="Q30" s="11">
        <v>22</v>
      </c>
      <c r="R30" s="11" t="s">
        <v>69</v>
      </c>
      <c r="S30" s="13">
        <v>5.9523809523809526</v>
      </c>
      <c r="T30" s="13">
        <v>14</v>
      </c>
      <c r="U30" s="13">
        <v>3.7545454545454544</v>
      </c>
      <c r="V30" s="13">
        <v>3.7545454545454544</v>
      </c>
      <c r="W30" s="13">
        <v>634.49756122973974</v>
      </c>
      <c r="X30" s="13">
        <f t="shared" si="0"/>
        <v>25.37990244918959</v>
      </c>
      <c r="Y30" s="13">
        <v>360.85423888059358</v>
      </c>
      <c r="Z30" s="13">
        <f t="shared" si="1"/>
        <v>14.434169555223743</v>
      </c>
      <c r="AA30" s="14">
        <v>995.35180011033333</v>
      </c>
      <c r="AB30" s="13">
        <f t="shared" si="2"/>
        <v>39.814072004413333</v>
      </c>
      <c r="AC30" s="14">
        <f t="shared" si="9"/>
        <v>317.24878061486987</v>
      </c>
      <c r="AD30" s="13">
        <f t="shared" si="3"/>
        <v>12.689951224594795</v>
      </c>
      <c r="AE30" s="14">
        <f t="shared" si="4"/>
        <v>140.7331531634315</v>
      </c>
      <c r="AF30" s="13">
        <f t="shared" si="5"/>
        <v>5.6293261265372605</v>
      </c>
      <c r="AG30" s="14">
        <f t="shared" si="6"/>
        <v>470.67188500289615</v>
      </c>
      <c r="AH30" s="14">
        <f t="shared" si="7"/>
        <v>18.826875400115846</v>
      </c>
      <c r="AI30" s="14">
        <f t="shared" si="10"/>
        <v>19</v>
      </c>
      <c r="AJ30" s="13">
        <f t="shared" si="8"/>
        <v>3.6266507349696844</v>
      </c>
      <c r="AK30" s="13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5"/>
      <c r="AW30" s="15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K30" s="8">
        <v>18.145623648038768</v>
      </c>
      <c r="BL30" s="8">
        <v>17</v>
      </c>
      <c r="BN30" s="11">
        <v>85</v>
      </c>
      <c r="BO30" s="13">
        <v>5.9523809523809526</v>
      </c>
      <c r="BP30" s="13">
        <v>14</v>
      </c>
      <c r="BQ30" s="13">
        <v>3.7545454545454544</v>
      </c>
      <c r="BR30" s="13">
        <v>604.33850835551107</v>
      </c>
      <c r="BU30" s="11">
        <v>85</v>
      </c>
      <c r="BV30" s="11">
        <v>22</v>
      </c>
      <c r="BW30" s="13">
        <v>5.9523809523809526</v>
      </c>
      <c r="BX30" s="13">
        <v>14</v>
      </c>
      <c r="BY30" s="13">
        <v>3.7545454545454544</v>
      </c>
      <c r="BZ30" s="13">
        <v>604.33850835551107</v>
      </c>
      <c r="CA30" s="17">
        <f t="shared" si="11"/>
        <v>24.173540334220444</v>
      </c>
      <c r="CB30" s="8">
        <v>17</v>
      </c>
      <c r="CC30" s="8">
        <f t="shared" si="12"/>
        <v>11.562957142857144</v>
      </c>
      <c r="CD30" s="8">
        <v>18.145623648038768</v>
      </c>
      <c r="CE30" s="8">
        <f t="shared" si="13"/>
        <v>1.0673896263552216</v>
      </c>
    </row>
    <row r="31" spans="1:95" x14ac:dyDescent="0.2">
      <c r="A31" s="11">
        <v>71</v>
      </c>
      <c r="B31" s="11"/>
      <c r="C31" s="30">
        <v>44</v>
      </c>
      <c r="D31" s="12" t="s">
        <v>83</v>
      </c>
      <c r="E31" s="12" t="s">
        <v>56</v>
      </c>
      <c r="F31" s="11">
        <v>1993</v>
      </c>
      <c r="G31" s="11" t="s">
        <v>84</v>
      </c>
      <c r="H31" s="11"/>
      <c r="I31" s="26">
        <v>9</v>
      </c>
      <c r="J31" s="11">
        <v>100</v>
      </c>
      <c r="K31" s="11" t="s">
        <v>65</v>
      </c>
      <c r="L31" s="11">
        <v>2060030</v>
      </c>
      <c r="M31" s="11">
        <v>785391</v>
      </c>
      <c r="N31" s="11"/>
      <c r="O31" s="11"/>
      <c r="P31" s="11"/>
      <c r="Q31" s="11">
        <v>9</v>
      </c>
      <c r="R31" s="11" t="s">
        <v>72</v>
      </c>
      <c r="S31" s="13">
        <v>7.0424500000000005</v>
      </c>
      <c r="T31" s="13">
        <v>16</v>
      </c>
      <c r="U31" s="13">
        <v>3.2888888888888888</v>
      </c>
      <c r="V31" s="13">
        <v>4.6875</v>
      </c>
      <c r="W31" s="13">
        <v>672.36897243545832</v>
      </c>
      <c r="X31" s="13">
        <f t="shared" si="0"/>
        <v>26.894758897418331</v>
      </c>
      <c r="Y31" s="13">
        <v>360.50110289779326</v>
      </c>
      <c r="Z31" s="13">
        <f t="shared" si="1"/>
        <v>14.420044115911731</v>
      </c>
      <c r="AA31" s="14">
        <v>1032.8700753332516</v>
      </c>
      <c r="AB31" s="13">
        <f t="shared" si="2"/>
        <v>41.314803013330064</v>
      </c>
      <c r="AC31" s="14">
        <f t="shared" si="9"/>
        <v>336.18448621772916</v>
      </c>
      <c r="AD31" s="13">
        <f t="shared" si="3"/>
        <v>13.447379448709166</v>
      </c>
      <c r="AE31" s="14">
        <f t="shared" si="4"/>
        <v>140.59543013013936</v>
      </c>
      <c r="AF31" s="13">
        <f t="shared" si="5"/>
        <v>5.6238172052055742</v>
      </c>
      <c r="AG31" s="14">
        <f t="shared" si="6"/>
        <v>490.22729579657766</v>
      </c>
      <c r="AH31" s="14">
        <f t="shared" si="7"/>
        <v>19.609091831863108</v>
      </c>
      <c r="AI31" s="14">
        <f t="shared" si="10"/>
        <v>25</v>
      </c>
      <c r="AJ31" s="13">
        <f t="shared" si="8"/>
        <v>2.8707710441847589</v>
      </c>
      <c r="AK31" s="13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5"/>
      <c r="AW31" s="15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K31" s="8">
        <v>19.295103847906329</v>
      </c>
      <c r="BL31" s="8">
        <v>17</v>
      </c>
      <c r="BN31" s="11">
        <v>50</v>
      </c>
      <c r="BO31" s="13">
        <v>7.0424500000000005</v>
      </c>
      <c r="BP31" s="13">
        <v>16</v>
      </c>
      <c r="BQ31" s="13">
        <v>3.2888888888888888</v>
      </c>
      <c r="BR31" s="13">
        <v>665.83420816105411</v>
      </c>
      <c r="BU31" s="11">
        <v>50</v>
      </c>
      <c r="BV31" s="11">
        <v>9</v>
      </c>
      <c r="BW31" s="13">
        <v>7.0424500000000005</v>
      </c>
      <c r="BX31" s="13">
        <v>16</v>
      </c>
      <c r="BY31" s="13">
        <v>3.2888888888888888</v>
      </c>
      <c r="BZ31" s="13">
        <v>665.83420816105411</v>
      </c>
      <c r="CA31" s="17">
        <f t="shared" si="11"/>
        <v>26.633368326442163</v>
      </c>
      <c r="CB31" s="8">
        <v>17</v>
      </c>
      <c r="CC31" s="8">
        <f t="shared" si="12"/>
        <v>12.259838285000001</v>
      </c>
      <c r="CD31" s="8">
        <v>19.295103847906329</v>
      </c>
      <c r="CE31" s="8">
        <f t="shared" si="13"/>
        <v>1.1350061087003722</v>
      </c>
    </row>
    <row r="32" spans="1:95" x14ac:dyDescent="0.2">
      <c r="A32" s="11"/>
      <c r="B32" s="11"/>
      <c r="C32" s="30">
        <v>10</v>
      </c>
      <c r="D32" s="12" t="s">
        <v>60</v>
      </c>
      <c r="E32" s="12" t="s">
        <v>56</v>
      </c>
      <c r="F32" s="11">
        <v>1998</v>
      </c>
      <c r="G32" s="11" t="s">
        <v>85</v>
      </c>
      <c r="H32" s="11"/>
      <c r="I32" s="26">
        <v>9</v>
      </c>
      <c r="J32" s="11"/>
      <c r="K32" s="11" t="s">
        <v>64</v>
      </c>
      <c r="L32" s="11">
        <v>2060113</v>
      </c>
      <c r="M32" s="11">
        <v>799806</v>
      </c>
      <c r="N32" s="11"/>
      <c r="O32" s="11"/>
      <c r="P32" s="11"/>
      <c r="Q32" s="11">
        <v>8</v>
      </c>
      <c r="R32" s="11" t="s">
        <v>69</v>
      </c>
      <c r="S32" s="13">
        <v>6.5263157894736841</v>
      </c>
      <c r="T32" s="13">
        <v>43</v>
      </c>
      <c r="U32" s="13">
        <v>5.625</v>
      </c>
      <c r="V32" s="13">
        <v>5.375</v>
      </c>
      <c r="W32" s="13">
        <v>1204.2871554196929</v>
      </c>
      <c r="X32" s="13">
        <f t="shared" si="0"/>
        <v>48.171486216787713</v>
      </c>
      <c r="Y32" s="13">
        <v>650.32866951140295</v>
      </c>
      <c r="Z32" s="13">
        <f t="shared" si="1"/>
        <v>26.013146780456118</v>
      </c>
      <c r="AA32" s="14">
        <v>1854.6158249310959</v>
      </c>
      <c r="AB32" s="13">
        <f t="shared" si="2"/>
        <v>74.184632997243838</v>
      </c>
      <c r="AC32" s="14">
        <f t="shared" si="9"/>
        <v>602.14357770984645</v>
      </c>
      <c r="AD32" s="13">
        <f t="shared" si="3"/>
        <v>24.085743108393856</v>
      </c>
      <c r="AE32" s="14">
        <f t="shared" si="4"/>
        <v>253.62818110944715</v>
      </c>
      <c r="AF32" s="13">
        <f t="shared" si="5"/>
        <v>10.145127244377887</v>
      </c>
      <c r="AG32" s="14">
        <f t="shared" si="6"/>
        <v>879.85750192768751</v>
      </c>
      <c r="AH32" s="14">
        <f t="shared" si="7"/>
        <v>35.194300077107499</v>
      </c>
      <c r="AI32" s="14">
        <f t="shared" si="10"/>
        <v>20</v>
      </c>
      <c r="AJ32" s="13">
        <f t="shared" si="8"/>
        <v>6.4405569141106733</v>
      </c>
      <c r="AK32" s="13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5"/>
      <c r="AW32" s="15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K32" s="8">
        <v>34.821609842876008</v>
      </c>
      <c r="BL32" s="8">
        <v>26</v>
      </c>
      <c r="BN32" s="11">
        <v>100</v>
      </c>
      <c r="BO32" s="13">
        <v>6.5263157894736841</v>
      </c>
      <c r="BP32" s="13">
        <v>43</v>
      </c>
      <c r="BQ32" s="13">
        <v>5.625</v>
      </c>
      <c r="BR32" s="13">
        <v>1201.8846200032785</v>
      </c>
      <c r="BU32" s="11">
        <v>100</v>
      </c>
      <c r="BV32" s="11">
        <v>8</v>
      </c>
      <c r="BW32" s="13">
        <v>6.5263157894736841</v>
      </c>
      <c r="BX32" s="13">
        <v>43</v>
      </c>
      <c r="BY32" s="13">
        <v>5.625</v>
      </c>
      <c r="BZ32" s="13">
        <v>1201.8846200032785</v>
      </c>
      <c r="CA32" s="17">
        <f t="shared" si="11"/>
        <v>48.07538480013114</v>
      </c>
      <c r="CB32" s="8">
        <v>26</v>
      </c>
      <c r="CC32" s="8">
        <f t="shared" si="12"/>
        <v>11.929873684210527</v>
      </c>
      <c r="CD32" s="8">
        <v>34.821609842876008</v>
      </c>
      <c r="CE32" s="8">
        <f t="shared" si="13"/>
        <v>1.3392926862644619</v>
      </c>
    </row>
    <row r="33" spans="1:95" x14ac:dyDescent="0.2">
      <c r="A33" s="11"/>
      <c r="B33" s="11"/>
      <c r="C33" s="30">
        <v>10</v>
      </c>
      <c r="D33" s="12" t="s">
        <v>60</v>
      </c>
      <c r="E33" s="12" t="s">
        <v>56</v>
      </c>
      <c r="F33" s="11">
        <v>1998</v>
      </c>
      <c r="G33" s="11" t="s">
        <v>86</v>
      </c>
      <c r="H33" s="11"/>
      <c r="I33" s="26">
        <v>9</v>
      </c>
      <c r="J33" s="11">
        <v>40</v>
      </c>
      <c r="K33" s="11" t="s">
        <v>66</v>
      </c>
      <c r="L33" s="11">
        <v>2060116</v>
      </c>
      <c r="M33" s="11">
        <v>799880</v>
      </c>
      <c r="N33" s="11"/>
      <c r="O33" s="11"/>
      <c r="P33" s="11"/>
      <c r="Q33" s="11">
        <v>16</v>
      </c>
      <c r="R33" s="11" t="s">
        <v>69</v>
      </c>
      <c r="S33" s="13">
        <v>5.1379549019607849</v>
      </c>
      <c r="T33" s="13">
        <v>14.5</v>
      </c>
      <c r="U33" s="13">
        <v>4.5</v>
      </c>
      <c r="V33" s="13">
        <v>5.2374999999999998</v>
      </c>
      <c r="W33" s="13">
        <v>799.03367551778274</v>
      </c>
      <c r="X33" s="13">
        <f t="shared" si="0"/>
        <v>31.961347020711308</v>
      </c>
      <c r="Y33" s="13">
        <v>436.29064406481046</v>
      </c>
      <c r="Z33" s="13">
        <f t="shared" si="1"/>
        <v>17.451625762592418</v>
      </c>
      <c r="AA33" s="14">
        <v>1235.3243195825933</v>
      </c>
      <c r="AB33" s="13">
        <f t="shared" si="2"/>
        <v>49.412972783303729</v>
      </c>
      <c r="AC33" s="14">
        <f t="shared" si="9"/>
        <v>399.51683775889137</v>
      </c>
      <c r="AD33" s="13">
        <f t="shared" si="3"/>
        <v>15.980673510355654</v>
      </c>
      <c r="AE33" s="14">
        <f t="shared" si="4"/>
        <v>170.15335118527608</v>
      </c>
      <c r="AF33" s="13">
        <f t="shared" si="5"/>
        <v>6.8061340474110432</v>
      </c>
      <c r="AG33" s="14">
        <f t="shared" si="6"/>
        <v>585.65086245452312</v>
      </c>
      <c r="AH33" s="14">
        <f t="shared" si="7"/>
        <v>23.426034498180925</v>
      </c>
      <c r="AI33" s="14">
        <f t="shared" si="10"/>
        <v>20</v>
      </c>
      <c r="AJ33" s="13">
        <f t="shared" si="8"/>
        <v>4.2869643131671094</v>
      </c>
      <c r="AK33" s="13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5"/>
      <c r="AW33" s="15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K33" s="8">
        <v>22.879513423021884</v>
      </c>
      <c r="BL33" s="8">
        <v>21</v>
      </c>
      <c r="BN33" s="11">
        <v>95</v>
      </c>
      <c r="BO33" s="13">
        <v>5.1379549019607849</v>
      </c>
      <c r="BP33" s="13">
        <v>14.5</v>
      </c>
      <c r="BQ33" s="13">
        <v>4.5</v>
      </c>
      <c r="BR33" s="13">
        <v>780.50470370980622</v>
      </c>
      <c r="BU33" s="11">
        <v>95</v>
      </c>
      <c r="BV33" s="11">
        <v>16</v>
      </c>
      <c r="BW33" s="13">
        <v>5.1379549019607849</v>
      </c>
      <c r="BX33" s="13">
        <v>14.5</v>
      </c>
      <c r="BY33" s="13">
        <v>4.5</v>
      </c>
      <c r="BZ33" s="13">
        <v>780.50470370980622</v>
      </c>
      <c r="CA33" s="17">
        <f t="shared" si="11"/>
        <v>31.220188148392246</v>
      </c>
      <c r="CB33" s="8">
        <v>21</v>
      </c>
      <c r="CC33" s="8">
        <f t="shared" si="12"/>
        <v>11.042294568823529</v>
      </c>
      <c r="CD33" s="8">
        <v>22.879513423021884</v>
      </c>
      <c r="CE33" s="8">
        <f t="shared" si="13"/>
        <v>1.0895006391915183</v>
      </c>
    </row>
    <row r="34" spans="1:95" x14ac:dyDescent="0.2">
      <c r="A34" s="11">
        <v>80</v>
      </c>
      <c r="B34" s="11"/>
      <c r="C34" s="30">
        <v>10</v>
      </c>
      <c r="D34" s="12" t="s">
        <v>60</v>
      </c>
      <c r="E34" s="12" t="s">
        <v>56</v>
      </c>
      <c r="F34" s="11">
        <v>1998</v>
      </c>
      <c r="G34" s="11" t="s">
        <v>85</v>
      </c>
      <c r="H34" s="11"/>
      <c r="I34" s="26">
        <v>9</v>
      </c>
      <c r="J34" s="11">
        <v>100</v>
      </c>
      <c r="K34" s="11" t="s">
        <v>87</v>
      </c>
      <c r="L34" s="11">
        <v>2060148</v>
      </c>
      <c r="M34" s="11">
        <v>799841</v>
      </c>
      <c r="N34" s="11"/>
      <c r="O34" s="11"/>
      <c r="P34" s="11"/>
      <c r="Q34" s="11">
        <v>14</v>
      </c>
      <c r="R34" s="11" t="s">
        <v>69</v>
      </c>
      <c r="S34" s="13">
        <v>3.8319936170212765</v>
      </c>
      <c r="T34" s="13">
        <v>8</v>
      </c>
      <c r="U34" s="13">
        <v>3.6642857142857141</v>
      </c>
      <c r="V34" s="13">
        <v>4.2923076923076922</v>
      </c>
      <c r="W34" s="13">
        <v>270.97756456245332</v>
      </c>
      <c r="X34" s="13">
        <f t="shared" si="0"/>
        <v>10.839102582498134</v>
      </c>
      <c r="Y34" s="13">
        <v>163.2337281111065</v>
      </c>
      <c r="Z34" s="13">
        <f t="shared" si="1"/>
        <v>6.5293491244442601</v>
      </c>
      <c r="AA34" s="14">
        <v>434.2112926735598</v>
      </c>
      <c r="AB34" s="13">
        <f t="shared" si="2"/>
        <v>17.368451706942391</v>
      </c>
      <c r="AC34" s="14">
        <f t="shared" si="9"/>
        <v>135.48878228122666</v>
      </c>
      <c r="AD34" s="13">
        <f t="shared" si="3"/>
        <v>5.4195512912490669</v>
      </c>
      <c r="AE34" s="14">
        <f t="shared" si="4"/>
        <v>63.661153963331536</v>
      </c>
      <c r="AF34" s="13">
        <f t="shared" si="5"/>
        <v>2.5464461585332616</v>
      </c>
      <c r="AG34" s="14">
        <f t="shared" si="6"/>
        <v>204.56948753580727</v>
      </c>
      <c r="AH34" s="14">
        <f t="shared" si="7"/>
        <v>8.1827795014322913</v>
      </c>
      <c r="AI34" s="14">
        <f t="shared" si="10"/>
        <v>20</v>
      </c>
      <c r="AJ34" s="13">
        <f t="shared" si="8"/>
        <v>1.4974486487621093</v>
      </c>
      <c r="AK34" s="13">
        <v>19</v>
      </c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5"/>
      <c r="AW34" s="15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K34" s="8">
        <v>7.6238415722164321</v>
      </c>
      <c r="BL34" s="8">
        <v>21</v>
      </c>
      <c r="BN34" s="11">
        <v>80</v>
      </c>
      <c r="BO34" s="13">
        <v>3.8319936170212765</v>
      </c>
      <c r="BP34" s="13">
        <v>8</v>
      </c>
      <c r="BQ34" s="13">
        <v>3.6642857142857141</v>
      </c>
      <c r="BR34" s="13">
        <v>242.28975977274627</v>
      </c>
      <c r="BU34" s="11">
        <v>80</v>
      </c>
      <c r="BV34" s="11">
        <v>14</v>
      </c>
      <c r="BW34" s="13">
        <v>3.8319936170212765</v>
      </c>
      <c r="BX34" s="13">
        <v>8</v>
      </c>
      <c r="BY34" s="13">
        <v>3.6642857142857141</v>
      </c>
      <c r="BZ34" s="13">
        <v>242.28975977274627</v>
      </c>
      <c r="CA34" s="17">
        <f t="shared" si="11"/>
        <v>9.69159039090985</v>
      </c>
      <c r="CB34" s="8">
        <v>21</v>
      </c>
      <c r="CC34" s="8">
        <f t="shared" si="12"/>
        <v>10.207393519361702</v>
      </c>
      <c r="CD34" s="8">
        <v>7.6238415722164321</v>
      </c>
    </row>
    <row r="35" spans="1:95" x14ac:dyDescent="0.2">
      <c r="A35" s="11"/>
      <c r="B35" s="11"/>
      <c r="C35" s="30">
        <v>10</v>
      </c>
      <c r="D35" s="12" t="s">
        <v>60</v>
      </c>
      <c r="E35" s="12" t="s">
        <v>56</v>
      </c>
      <c r="F35" s="11">
        <v>1998</v>
      </c>
      <c r="G35" s="11" t="s">
        <v>86</v>
      </c>
      <c r="H35" s="11"/>
      <c r="I35" s="26">
        <v>9</v>
      </c>
      <c r="J35" s="11">
        <v>100</v>
      </c>
      <c r="K35" s="11" t="s">
        <v>68</v>
      </c>
      <c r="L35" s="11">
        <v>2060184</v>
      </c>
      <c r="M35" s="11">
        <v>799875</v>
      </c>
      <c r="N35" s="11"/>
      <c r="O35" s="11"/>
      <c r="P35" s="11"/>
      <c r="Q35" s="11">
        <v>12</v>
      </c>
      <c r="R35" s="11" t="s">
        <v>69</v>
      </c>
      <c r="S35" s="13">
        <v>8.5</v>
      </c>
      <c r="T35" s="13">
        <v>19</v>
      </c>
      <c r="U35" s="13">
        <v>4.875</v>
      </c>
      <c r="V35" s="13">
        <v>6.708333333333333</v>
      </c>
      <c r="W35" s="13">
        <v>1240.6964606031688</v>
      </c>
      <c r="X35" s="13">
        <f t="shared" si="0"/>
        <v>49.62785842412675</v>
      </c>
      <c r="Y35" s="13">
        <v>666.91151066500447</v>
      </c>
      <c r="Z35" s="13">
        <f t="shared" si="1"/>
        <v>26.676460426600176</v>
      </c>
      <c r="AA35" s="14">
        <v>1907.6079712681733</v>
      </c>
      <c r="AB35" s="13">
        <f t="shared" si="2"/>
        <v>76.304318850726943</v>
      </c>
      <c r="AC35" s="14">
        <f t="shared" si="9"/>
        <v>620.34823030158441</v>
      </c>
      <c r="AD35" s="13">
        <f t="shared" si="3"/>
        <v>24.813929212063375</v>
      </c>
      <c r="AE35" s="14">
        <f t="shared" si="4"/>
        <v>260.09548915935176</v>
      </c>
      <c r="AF35" s="13">
        <f t="shared" si="5"/>
        <v>10.40381956637407</v>
      </c>
      <c r="AG35" s="14">
        <f t="shared" si="6"/>
        <v>905.25764867299949</v>
      </c>
      <c r="AH35" s="14">
        <f t="shared" si="7"/>
        <v>36.210305946919981</v>
      </c>
      <c r="AI35" s="14">
        <f t="shared" si="10"/>
        <v>20</v>
      </c>
      <c r="AJ35" s="13">
        <f t="shared" si="8"/>
        <v>6.6264859882863565</v>
      </c>
      <c r="AK35" s="13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5"/>
      <c r="AW35" s="15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K35" s="8">
        <v>35.785814901032381</v>
      </c>
      <c r="BL35" s="8">
        <v>21</v>
      </c>
      <c r="BN35" s="11">
        <v>70</v>
      </c>
      <c r="BO35" s="13">
        <v>8.5</v>
      </c>
      <c r="BP35" s="13">
        <v>19</v>
      </c>
      <c r="BQ35" s="13">
        <v>4.875</v>
      </c>
      <c r="BR35" s="13">
        <v>1236.5892819431012</v>
      </c>
      <c r="BU35" s="11">
        <v>70</v>
      </c>
      <c r="BV35" s="11">
        <v>12</v>
      </c>
      <c r="BW35" s="13">
        <v>8.5</v>
      </c>
      <c r="BX35" s="13">
        <v>19</v>
      </c>
      <c r="BY35" s="13">
        <v>4.875</v>
      </c>
      <c r="BZ35" s="13">
        <v>1236.5892819431012</v>
      </c>
      <c r="CA35" s="17">
        <f t="shared" si="11"/>
        <v>49.46357127772405</v>
      </c>
      <c r="CB35" s="8">
        <v>21</v>
      </c>
      <c r="CC35" s="8">
        <f t="shared" si="12"/>
        <v>13.191649999999999</v>
      </c>
      <c r="CD35" s="8">
        <v>35.785814901032381</v>
      </c>
      <c r="CE35" s="8">
        <f t="shared" si="13"/>
        <v>1.7040864238586848</v>
      </c>
    </row>
    <row r="36" spans="1:95" x14ac:dyDescent="0.2">
      <c r="A36" s="11"/>
      <c r="B36" s="11"/>
      <c r="C36" s="30">
        <v>5</v>
      </c>
      <c r="D36" s="12" t="s">
        <v>88</v>
      </c>
      <c r="E36" s="12" t="s">
        <v>56</v>
      </c>
      <c r="F36" s="11">
        <v>2001</v>
      </c>
      <c r="G36" s="11" t="s">
        <v>89</v>
      </c>
      <c r="H36" s="11"/>
      <c r="I36" s="26">
        <v>9</v>
      </c>
      <c r="J36" s="11">
        <v>85</v>
      </c>
      <c r="K36" s="11" t="s">
        <v>64</v>
      </c>
      <c r="L36" s="11">
        <v>2060504</v>
      </c>
      <c r="M36" s="11">
        <v>786090</v>
      </c>
      <c r="N36" s="11"/>
      <c r="O36" s="11"/>
      <c r="P36" s="11"/>
      <c r="Q36" s="11">
        <v>10</v>
      </c>
      <c r="R36" s="11" t="s">
        <v>72</v>
      </c>
      <c r="S36" s="13">
        <v>7.4814814814814818</v>
      </c>
      <c r="T36" s="13">
        <v>16.833333333333332</v>
      </c>
      <c r="U36" s="13">
        <v>4.3099999999999996</v>
      </c>
      <c r="V36" s="13">
        <v>5.58</v>
      </c>
      <c r="W36" s="13">
        <v>844.69268177563481</v>
      </c>
      <c r="X36" s="13">
        <f t="shared" si="0"/>
        <v>33.78770727102539</v>
      </c>
      <c r="Y36" s="13">
        <v>448.49869360037331</v>
      </c>
      <c r="Z36" s="13">
        <f t="shared" si="1"/>
        <v>17.93994774401493</v>
      </c>
      <c r="AA36" s="14">
        <v>1293.1913753760082</v>
      </c>
      <c r="AB36" s="13">
        <f t="shared" si="2"/>
        <v>51.727655015040327</v>
      </c>
      <c r="AC36" s="14">
        <f t="shared" si="9"/>
        <v>422.34634088781741</v>
      </c>
      <c r="AD36" s="13">
        <f t="shared" si="3"/>
        <v>16.893853635512695</v>
      </c>
      <c r="AE36" s="14">
        <f t="shared" si="4"/>
        <v>174.91449050414559</v>
      </c>
      <c r="AF36" s="13">
        <f t="shared" si="5"/>
        <v>6.9965796201658232</v>
      </c>
      <c r="AG36" s="14">
        <f t="shared" si="6"/>
        <v>614.15468502747569</v>
      </c>
      <c r="AH36" s="14">
        <f t="shared" si="7"/>
        <v>24.566187401099029</v>
      </c>
      <c r="AI36" s="14">
        <f t="shared" si="10"/>
        <v>17</v>
      </c>
      <c r="AJ36" s="13">
        <f t="shared" si="8"/>
        <v>5.288955640471908</v>
      </c>
      <c r="AK36" s="13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5"/>
      <c r="AW36" s="15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K36" s="8">
        <v>24.153828270691221</v>
      </c>
      <c r="BL36" s="8">
        <v>21</v>
      </c>
      <c r="BN36" s="11">
        <v>70</v>
      </c>
      <c r="BO36" s="13">
        <v>7.4814814814814818</v>
      </c>
      <c r="BP36" s="13">
        <v>16.833333333333332</v>
      </c>
      <c r="BQ36" s="13">
        <v>4.3099999999999996</v>
      </c>
      <c r="BR36" s="13">
        <v>836.27940590447895</v>
      </c>
      <c r="BU36" s="11">
        <v>70</v>
      </c>
      <c r="BV36" s="11">
        <v>10</v>
      </c>
      <c r="BW36" s="13">
        <v>7.4814814814814818</v>
      </c>
      <c r="BX36" s="13">
        <v>16.833333333333332</v>
      </c>
      <c r="BY36" s="13">
        <v>4.3099999999999996</v>
      </c>
      <c r="BZ36" s="13">
        <v>836.27940590447895</v>
      </c>
      <c r="CA36" s="17">
        <f t="shared" si="11"/>
        <v>33.451176236179158</v>
      </c>
      <c r="CB36" s="8">
        <v>21</v>
      </c>
      <c r="CC36" s="8">
        <f t="shared" si="12"/>
        <v>12.540511111111112</v>
      </c>
      <c r="CD36" s="8">
        <v>24.153828270691221</v>
      </c>
      <c r="CE36" s="8">
        <f t="shared" si="13"/>
        <v>1.150182298604344</v>
      </c>
    </row>
    <row r="37" spans="1:95" x14ac:dyDescent="0.2">
      <c r="A37" s="11"/>
      <c r="B37" s="11"/>
      <c r="C37" s="30">
        <v>5</v>
      </c>
      <c r="D37" s="12" t="s">
        <v>88</v>
      </c>
      <c r="E37" s="12" t="s">
        <v>56</v>
      </c>
      <c r="F37" s="11">
        <v>2001</v>
      </c>
      <c r="G37" s="11" t="s">
        <v>89</v>
      </c>
      <c r="H37" s="11"/>
      <c r="I37" s="26">
        <v>9</v>
      </c>
      <c r="J37" s="11">
        <v>50</v>
      </c>
      <c r="K37" s="11" t="s">
        <v>66</v>
      </c>
      <c r="L37" s="11">
        <v>2060513</v>
      </c>
      <c r="M37" s="11">
        <v>786158</v>
      </c>
      <c r="N37" s="11"/>
      <c r="O37" s="11"/>
      <c r="P37" s="11"/>
      <c r="Q37" s="11">
        <v>10</v>
      </c>
      <c r="R37" s="11" t="s">
        <v>69</v>
      </c>
      <c r="S37" s="13">
        <v>4.9189189189189193</v>
      </c>
      <c r="T37" s="13">
        <v>24</v>
      </c>
      <c r="U37" s="13">
        <v>4.3499999999999996</v>
      </c>
      <c r="V37" s="13">
        <v>4.32</v>
      </c>
      <c r="W37" s="13">
        <v>403.24160866896676</v>
      </c>
      <c r="X37" s="13">
        <f t="shared" si="0"/>
        <v>16.12966434675867</v>
      </c>
      <c r="Y37" s="13">
        <v>247.11294177736173</v>
      </c>
      <c r="Z37" s="13">
        <f t="shared" si="1"/>
        <v>9.8845176710944695</v>
      </c>
      <c r="AA37" s="14">
        <v>650.35455044632852</v>
      </c>
      <c r="AB37" s="13">
        <f t="shared" si="2"/>
        <v>26.014182017853141</v>
      </c>
      <c r="AC37" s="14">
        <f t="shared" si="9"/>
        <v>201.62080433448338</v>
      </c>
      <c r="AD37" s="13">
        <f t="shared" si="3"/>
        <v>8.0648321733793349</v>
      </c>
      <c r="AE37" s="14">
        <f t="shared" si="4"/>
        <v>96.374047293171074</v>
      </c>
      <c r="AF37" s="13">
        <f t="shared" si="5"/>
        <v>3.8549618917268429</v>
      </c>
      <c r="AG37" s="14">
        <f t="shared" si="6"/>
        <v>306.05968380103377</v>
      </c>
      <c r="AH37" s="14">
        <f t="shared" si="7"/>
        <v>12.242387352041352</v>
      </c>
      <c r="AI37" s="14">
        <f t="shared" si="10"/>
        <v>17</v>
      </c>
      <c r="AJ37" s="13">
        <f t="shared" si="8"/>
        <v>2.6357139828512559</v>
      </c>
      <c r="AK37" s="13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5"/>
      <c r="AW37" s="15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K37" s="8">
        <v>11.909886290377136</v>
      </c>
      <c r="BL37" s="8">
        <v>21</v>
      </c>
      <c r="BN37" s="11">
        <v>80</v>
      </c>
      <c r="BO37" s="13">
        <v>4.9189189189189193</v>
      </c>
      <c r="BP37" s="13">
        <v>24</v>
      </c>
      <c r="BQ37" s="13">
        <v>4.3499999999999996</v>
      </c>
      <c r="BR37" s="13">
        <v>386.39164813631578</v>
      </c>
      <c r="BU37" s="11">
        <v>80</v>
      </c>
      <c r="BV37" s="11">
        <v>10</v>
      </c>
      <c r="BW37" s="13">
        <v>4.9189189189189193</v>
      </c>
      <c r="BX37" s="13">
        <v>24</v>
      </c>
      <c r="BY37" s="13">
        <v>4.3499999999999996</v>
      </c>
      <c r="BZ37" s="13">
        <v>386.39164813631578</v>
      </c>
      <c r="CA37" s="17">
        <f t="shared" si="11"/>
        <v>15.455665925452632</v>
      </c>
      <c r="CB37" s="8">
        <v>21</v>
      </c>
      <c r="CC37" s="8">
        <f t="shared" si="12"/>
        <v>10.902264864864865</v>
      </c>
      <c r="CD37" s="8">
        <v>11.909886290377136</v>
      </c>
    </row>
    <row r="38" spans="1:95" x14ac:dyDescent="0.2">
      <c r="A38" s="11">
        <v>76</v>
      </c>
      <c r="B38" s="11"/>
      <c r="C38" s="30">
        <v>5</v>
      </c>
      <c r="D38" s="12" t="s">
        <v>88</v>
      </c>
      <c r="E38" s="12" t="s">
        <v>56</v>
      </c>
      <c r="F38" s="11">
        <v>2001</v>
      </c>
      <c r="G38" s="11" t="s">
        <v>90</v>
      </c>
      <c r="H38" s="11">
        <v>207</v>
      </c>
      <c r="I38" s="26">
        <v>9</v>
      </c>
      <c r="J38" s="11">
        <v>80</v>
      </c>
      <c r="K38" s="11" t="s">
        <v>65</v>
      </c>
      <c r="L38" s="11">
        <v>2060544</v>
      </c>
      <c r="M38" s="11">
        <v>786125</v>
      </c>
      <c r="N38" s="11"/>
      <c r="O38" s="11"/>
      <c r="P38" s="11"/>
      <c r="Q38" s="11">
        <v>13</v>
      </c>
      <c r="R38" s="11" t="s">
        <v>72</v>
      </c>
      <c r="S38" s="13">
        <v>6.9</v>
      </c>
      <c r="T38" s="13">
        <v>20.25</v>
      </c>
      <c r="U38" s="13">
        <v>3.1076923076923082</v>
      </c>
      <c r="V38" s="13">
        <v>2.5769230769230771</v>
      </c>
      <c r="W38" s="13">
        <v>584.89410586477391</v>
      </c>
      <c r="X38" s="13">
        <f t="shared" si="0"/>
        <v>23.395764234590956</v>
      </c>
      <c r="Y38" s="13">
        <v>307.51424821338901</v>
      </c>
      <c r="Z38" s="13">
        <f t="shared" si="1"/>
        <v>12.300569928535561</v>
      </c>
      <c r="AA38" s="14">
        <v>892.40835407816292</v>
      </c>
      <c r="AB38" s="13">
        <f t="shared" si="2"/>
        <v>35.696334163126515</v>
      </c>
      <c r="AC38" s="14">
        <f t="shared" si="9"/>
        <v>292.44705293238695</v>
      </c>
      <c r="AD38" s="13">
        <f t="shared" si="3"/>
        <v>11.697882117295478</v>
      </c>
      <c r="AE38" s="14">
        <f t="shared" si="4"/>
        <v>119.93055680322172</v>
      </c>
      <c r="AF38" s="13">
        <f t="shared" si="5"/>
        <v>4.7972222721288693</v>
      </c>
      <c r="AG38" s="14">
        <f t="shared" si="6"/>
        <v>424.07549185290418</v>
      </c>
      <c r="AH38" s="14">
        <f t="shared" si="7"/>
        <v>16.963019674116168</v>
      </c>
      <c r="AI38" s="14">
        <f t="shared" si="10"/>
        <v>17</v>
      </c>
      <c r="AJ38" s="13">
        <f t="shared" si="8"/>
        <v>3.6520383533685399</v>
      </c>
      <c r="AK38" s="13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5"/>
      <c r="AW38" s="15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K38" s="8">
        <v>16.435947831570953</v>
      </c>
      <c r="BL38" s="8">
        <v>10</v>
      </c>
      <c r="BN38" s="11">
        <v>40</v>
      </c>
      <c r="BO38" s="13">
        <v>6.9</v>
      </c>
      <c r="BP38" s="13">
        <v>20.25</v>
      </c>
      <c r="BQ38" s="13">
        <v>3.1076923076923082</v>
      </c>
      <c r="BR38" s="13">
        <v>566.73829601910859</v>
      </c>
      <c r="BU38" s="11">
        <v>40</v>
      </c>
      <c r="BV38" s="11">
        <v>13</v>
      </c>
      <c r="BW38" s="13">
        <v>6.9</v>
      </c>
      <c r="BX38" s="13">
        <v>20.25</v>
      </c>
      <c r="BY38" s="13">
        <v>3.1076923076923082</v>
      </c>
      <c r="BZ38" s="13">
        <v>566.73829601910859</v>
      </c>
      <c r="CA38" s="17">
        <f t="shared" si="11"/>
        <v>22.669531840764343</v>
      </c>
      <c r="CB38" s="8">
        <v>10</v>
      </c>
      <c r="CC38" s="8">
        <f t="shared" si="12"/>
        <v>12.16877</v>
      </c>
      <c r="CD38" s="8">
        <v>16.435947831570953</v>
      </c>
      <c r="CE38" s="8">
        <f t="shared" si="13"/>
        <v>1.6435947831570954</v>
      </c>
    </row>
    <row r="39" spans="1:95" x14ac:dyDescent="0.2">
      <c r="A39" s="11"/>
      <c r="B39" s="11"/>
      <c r="C39" s="30">
        <v>5</v>
      </c>
      <c r="D39" s="12" t="s">
        <v>88</v>
      </c>
      <c r="E39" s="12" t="s">
        <v>56</v>
      </c>
      <c r="F39" s="11">
        <v>2001</v>
      </c>
      <c r="G39" s="11" t="s">
        <v>89</v>
      </c>
      <c r="H39" s="11"/>
      <c r="I39" s="26">
        <v>9</v>
      </c>
      <c r="J39" s="11">
        <v>90</v>
      </c>
      <c r="K39" s="11" t="s">
        <v>62</v>
      </c>
      <c r="L39" s="11">
        <v>2060578</v>
      </c>
      <c r="M39" s="11">
        <v>786087</v>
      </c>
      <c r="N39" s="11"/>
      <c r="O39" s="11"/>
      <c r="P39" s="11"/>
      <c r="Q39" s="11">
        <v>9</v>
      </c>
      <c r="R39" s="11" t="s">
        <v>72</v>
      </c>
      <c r="S39" s="13">
        <v>7.0735800000000006</v>
      </c>
      <c r="T39" s="13">
        <v>13.2</v>
      </c>
      <c r="U39" s="13">
        <v>3.1666666666666665</v>
      </c>
      <c r="V39" s="13">
        <v>5.625</v>
      </c>
      <c r="W39" s="13">
        <v>407.73679141643498</v>
      </c>
      <c r="X39" s="13">
        <f t="shared" si="0"/>
        <v>16.309471656657397</v>
      </c>
      <c r="Y39" s="13">
        <v>218.33885683908272</v>
      </c>
      <c r="Z39" s="13">
        <f t="shared" si="1"/>
        <v>8.7335542735633105</v>
      </c>
      <c r="AA39" s="14">
        <v>626.07564825551776</v>
      </c>
      <c r="AB39" s="13">
        <f t="shared" si="2"/>
        <v>25.043025930220711</v>
      </c>
      <c r="AC39" s="14">
        <f t="shared" si="9"/>
        <v>203.86839570821749</v>
      </c>
      <c r="AD39" s="13">
        <f t="shared" si="3"/>
        <v>8.1547358283286986</v>
      </c>
      <c r="AE39" s="14">
        <f t="shared" si="4"/>
        <v>85.152154167242259</v>
      </c>
      <c r="AF39" s="13">
        <f t="shared" si="5"/>
        <v>3.4060861666896902</v>
      </c>
      <c r="AG39" s="14">
        <f t="shared" si="6"/>
        <v>297.17528570378846</v>
      </c>
      <c r="AH39" s="14">
        <f t="shared" si="7"/>
        <v>11.887011428151538</v>
      </c>
      <c r="AI39" s="14">
        <f t="shared" si="10"/>
        <v>17</v>
      </c>
      <c r="AJ39" s="13">
        <f t="shared" si="8"/>
        <v>2.5592036368843902</v>
      </c>
      <c r="AK39" s="13">
        <v>9</v>
      </c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5"/>
      <c r="AW39" s="15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K39" s="8">
        <v>11.568369370781623</v>
      </c>
      <c r="BL39" s="8">
        <v>10</v>
      </c>
      <c r="BN39" s="11">
        <v>60</v>
      </c>
      <c r="BO39" s="13">
        <v>7.0735800000000006</v>
      </c>
      <c r="BP39" s="13">
        <v>13.2</v>
      </c>
      <c r="BQ39" s="13">
        <v>3.1666666666666665</v>
      </c>
      <c r="BR39" s="13">
        <v>396.99993947908888</v>
      </c>
      <c r="BU39" s="11">
        <v>60</v>
      </c>
      <c r="BV39" s="11">
        <v>9</v>
      </c>
      <c r="BW39" s="13">
        <v>7.0735800000000006</v>
      </c>
      <c r="BX39" s="13">
        <v>13.2</v>
      </c>
      <c r="BY39" s="13">
        <v>3.1666666666666665</v>
      </c>
      <c r="BZ39" s="13">
        <v>396.99993947908888</v>
      </c>
      <c r="CA39" s="17">
        <f t="shared" si="11"/>
        <v>15.879997579163556</v>
      </c>
      <c r="CB39" s="8">
        <v>10</v>
      </c>
      <c r="CC39" s="8">
        <f t="shared" si="12"/>
        <v>12.279739694</v>
      </c>
      <c r="CD39" s="8">
        <v>11.568369370781623</v>
      </c>
      <c r="CE39" s="8">
        <f t="shared" si="13"/>
        <v>1.1568369370781624</v>
      </c>
    </row>
    <row r="40" spans="1:95" x14ac:dyDescent="0.2">
      <c r="A40" s="11"/>
      <c r="B40" s="11"/>
      <c r="C40" s="30">
        <v>5</v>
      </c>
      <c r="D40" s="12" t="s">
        <v>88</v>
      </c>
      <c r="E40" s="12" t="s">
        <v>56</v>
      </c>
      <c r="F40" s="11">
        <v>2001</v>
      </c>
      <c r="G40" s="11" t="s">
        <v>89</v>
      </c>
      <c r="H40" s="11"/>
      <c r="I40" s="26">
        <v>9</v>
      </c>
      <c r="J40" s="11">
        <v>70</v>
      </c>
      <c r="K40" s="11" t="s">
        <v>68</v>
      </c>
      <c r="L40" s="11">
        <v>2060580</v>
      </c>
      <c r="M40" s="11">
        <v>786157</v>
      </c>
      <c r="N40" s="11"/>
      <c r="O40" s="11"/>
      <c r="P40" s="11"/>
      <c r="Q40" s="11">
        <v>9</v>
      </c>
      <c r="R40" s="11" t="s">
        <v>72</v>
      </c>
      <c r="S40" s="13">
        <v>8.625</v>
      </c>
      <c r="T40" s="13">
        <v>14.375</v>
      </c>
      <c r="U40" s="13">
        <v>3.9666666666666663</v>
      </c>
      <c r="V40" s="13">
        <v>5.5</v>
      </c>
      <c r="W40" s="13">
        <v>1158.6531295338248</v>
      </c>
      <c r="X40" s="13">
        <f t="shared" si="0"/>
        <v>46.346125181352988</v>
      </c>
      <c r="Y40" s="13">
        <v>618.80428769835362</v>
      </c>
      <c r="Z40" s="13">
        <f t="shared" si="1"/>
        <v>24.752171507934143</v>
      </c>
      <c r="AA40" s="14">
        <v>1777.4574172321784</v>
      </c>
      <c r="AB40" s="13">
        <f t="shared" si="2"/>
        <v>71.098296689287139</v>
      </c>
      <c r="AC40" s="14">
        <f t="shared" si="9"/>
        <v>579.32656476691238</v>
      </c>
      <c r="AD40" s="13">
        <f t="shared" si="3"/>
        <v>23.173062590676494</v>
      </c>
      <c r="AE40" s="14">
        <f t="shared" si="4"/>
        <v>241.33367220235792</v>
      </c>
      <c r="AF40" s="13">
        <f t="shared" si="5"/>
        <v>9.6533468880943172</v>
      </c>
      <c r="AG40" s="14">
        <f t="shared" si="6"/>
        <v>843.83329955994679</v>
      </c>
      <c r="AH40" s="14">
        <f t="shared" si="7"/>
        <v>33.753331982397874</v>
      </c>
      <c r="AI40" s="14">
        <f t="shared" si="10"/>
        <v>17</v>
      </c>
      <c r="AJ40" s="13">
        <f t="shared" si="8"/>
        <v>7.2668938267986016</v>
      </c>
      <c r="AK40" s="13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5"/>
      <c r="AW40" s="15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K40" s="8">
        <v>33.400747723964955</v>
      </c>
      <c r="BL40" s="8">
        <v>10</v>
      </c>
      <c r="BN40" s="11">
        <v>60</v>
      </c>
      <c r="BO40" s="13">
        <v>8.625</v>
      </c>
      <c r="BP40" s="13">
        <v>14.375</v>
      </c>
      <c r="BQ40" s="13">
        <v>3.9666666666666663</v>
      </c>
      <c r="BR40" s="13">
        <v>1157.8312295338246</v>
      </c>
      <c r="BU40" s="11">
        <v>60</v>
      </c>
      <c r="BV40" s="11">
        <v>9</v>
      </c>
      <c r="BW40" s="13">
        <v>8.625</v>
      </c>
      <c r="BX40" s="13">
        <v>14.375</v>
      </c>
      <c r="BY40" s="13">
        <v>3.9666666666666663</v>
      </c>
      <c r="BZ40" s="13">
        <v>1157.8312295338246</v>
      </c>
      <c r="CA40" s="17">
        <f t="shared" si="11"/>
        <v>46.313249181352987</v>
      </c>
      <c r="CB40" s="8">
        <v>10</v>
      </c>
      <c r="CC40" s="8">
        <f t="shared" si="12"/>
        <v>13.2715625</v>
      </c>
      <c r="CD40" s="8">
        <v>33.400747723964955</v>
      </c>
      <c r="CE40" s="8">
        <f t="shared" si="13"/>
        <v>3.3400747723964956</v>
      </c>
    </row>
    <row r="41" spans="1:95" x14ac:dyDescent="0.2">
      <c r="A41" s="11"/>
      <c r="B41" s="11"/>
      <c r="C41" s="30">
        <v>9</v>
      </c>
      <c r="D41" s="12" t="s">
        <v>91</v>
      </c>
      <c r="E41" s="12" t="s">
        <v>56</v>
      </c>
      <c r="F41" s="11">
        <v>2008</v>
      </c>
      <c r="G41" s="11" t="s">
        <v>92</v>
      </c>
      <c r="H41" s="11"/>
      <c r="I41" s="26">
        <v>9</v>
      </c>
      <c r="J41" s="11">
        <v>60</v>
      </c>
      <c r="K41" s="11" t="s">
        <v>64</v>
      </c>
      <c r="L41" s="11">
        <v>2063005</v>
      </c>
      <c r="M41" s="11">
        <v>791073</v>
      </c>
      <c r="N41" s="11"/>
      <c r="O41" s="11"/>
      <c r="P41" s="11"/>
      <c r="Q41" s="11">
        <v>27</v>
      </c>
      <c r="R41" s="11" t="s">
        <v>69</v>
      </c>
      <c r="S41" s="13">
        <v>3.3103448275862069</v>
      </c>
      <c r="T41" s="13">
        <v>14</v>
      </c>
      <c r="U41" s="13">
        <v>2.6740740740740745</v>
      </c>
      <c r="V41" s="13">
        <v>1.6814814814814814</v>
      </c>
      <c r="W41" s="13">
        <v>157.68869334737829</v>
      </c>
      <c r="X41" s="13">
        <f t="shared" si="0"/>
        <v>6.3075477338951318</v>
      </c>
      <c r="Y41" s="13">
        <v>83.10665268981424</v>
      </c>
      <c r="Z41" s="13">
        <f t="shared" si="1"/>
        <v>3.3242661075925697</v>
      </c>
      <c r="AA41" s="14">
        <v>240.79534603719253</v>
      </c>
      <c r="AB41" s="13">
        <f t="shared" si="2"/>
        <v>9.6318138414877019</v>
      </c>
      <c r="AC41" s="14">
        <f t="shared" si="9"/>
        <v>78.844346673689145</v>
      </c>
      <c r="AD41" s="13">
        <f t="shared" si="3"/>
        <v>3.1537738669475659</v>
      </c>
      <c r="AE41" s="14">
        <f t="shared" si="4"/>
        <v>32.411594549027555</v>
      </c>
      <c r="AF41" s="13">
        <f t="shared" si="5"/>
        <v>1.296463781961102</v>
      </c>
      <c r="AG41" s="14">
        <f t="shared" si="6"/>
        <v>114.40971508966426</v>
      </c>
      <c r="AH41" s="14">
        <f t="shared" si="7"/>
        <v>4.5763886035865706</v>
      </c>
      <c r="AI41" s="14">
        <f t="shared" si="10"/>
        <v>10</v>
      </c>
      <c r="AJ41" s="13">
        <f t="shared" si="8"/>
        <v>1.674958228912685</v>
      </c>
      <c r="AK41" s="13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5"/>
      <c r="AW41" s="15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K41" s="8">
        <v>3.5821351685181306</v>
      </c>
      <c r="BL41" s="8">
        <v>10</v>
      </c>
      <c r="BN41" s="11">
        <v>25</v>
      </c>
      <c r="BO41" s="13">
        <v>3.3103448275862069</v>
      </c>
      <c r="BP41" s="13">
        <v>14</v>
      </c>
      <c r="BQ41" s="13">
        <v>2.6740740740740745</v>
      </c>
      <c r="BR41" s="13">
        <v>107.43245201859699</v>
      </c>
      <c r="CJ41" s="11">
        <v>25</v>
      </c>
      <c r="CK41" s="11">
        <v>27</v>
      </c>
      <c r="CL41" s="13">
        <v>3.3103448275862069</v>
      </c>
      <c r="CM41" s="13">
        <v>14</v>
      </c>
      <c r="CN41" s="13">
        <v>2.6740740740740745</v>
      </c>
      <c r="CO41" s="13">
        <v>107.43245201859699</v>
      </c>
      <c r="CP41" s="17">
        <f>CO41*40/1000</f>
        <v>4.2972980807438796</v>
      </c>
      <c r="CQ41" s="8">
        <v>10</v>
      </c>
    </row>
    <row r="42" spans="1:95" x14ac:dyDescent="0.2">
      <c r="A42" s="11"/>
      <c r="B42" s="11"/>
      <c r="C42" s="30">
        <v>9</v>
      </c>
      <c r="D42" s="12" t="s">
        <v>91</v>
      </c>
      <c r="E42" s="12" t="s">
        <v>56</v>
      </c>
      <c r="F42" s="11">
        <v>2008</v>
      </c>
      <c r="G42" s="11" t="s">
        <v>92</v>
      </c>
      <c r="H42" s="11"/>
      <c r="I42" s="26">
        <v>9</v>
      </c>
      <c r="J42" s="11">
        <v>25</v>
      </c>
      <c r="K42" s="11" t="s">
        <v>66</v>
      </c>
      <c r="L42" s="11">
        <v>2063010</v>
      </c>
      <c r="M42" s="11">
        <v>791143</v>
      </c>
      <c r="N42" s="11"/>
      <c r="O42" s="11"/>
      <c r="P42" s="11"/>
      <c r="Q42" s="11">
        <v>6</v>
      </c>
      <c r="R42" s="11" t="s">
        <v>72</v>
      </c>
      <c r="S42" s="13">
        <v>7.8814812500000002</v>
      </c>
      <c r="T42" s="13">
        <v>16.8</v>
      </c>
      <c r="U42" s="13">
        <v>3.4666666666666668</v>
      </c>
      <c r="V42" s="13">
        <v>5.625</v>
      </c>
      <c r="W42" s="13">
        <v>524.32904177605531</v>
      </c>
      <c r="X42" s="13">
        <f t="shared" si="0"/>
        <v>20.973161671042213</v>
      </c>
      <c r="Y42" s="13">
        <v>278.8791408312685</v>
      </c>
      <c r="Z42" s="13">
        <f t="shared" si="1"/>
        <v>11.155165633250741</v>
      </c>
      <c r="AA42" s="14">
        <v>803.20818260732381</v>
      </c>
      <c r="AB42" s="13">
        <f t="shared" si="2"/>
        <v>32.128327304292952</v>
      </c>
      <c r="AC42" s="14">
        <f t="shared" si="9"/>
        <v>262.16452088802765</v>
      </c>
      <c r="AD42" s="13">
        <f t="shared" si="3"/>
        <v>10.486580835521107</v>
      </c>
      <c r="AE42" s="14">
        <f t="shared" si="4"/>
        <v>108.76286492419472</v>
      </c>
      <c r="AF42" s="13">
        <f t="shared" si="5"/>
        <v>4.3505145969677885</v>
      </c>
      <c r="AG42" s="14">
        <f t="shared" si="6"/>
        <v>381.41396664774351</v>
      </c>
      <c r="AH42" s="14">
        <f t="shared" si="7"/>
        <v>15.25655866590974</v>
      </c>
      <c r="AI42" s="14">
        <f t="shared" si="10"/>
        <v>10</v>
      </c>
      <c r="AJ42" s="13">
        <f t="shared" si="8"/>
        <v>5.5839004717229654</v>
      </c>
      <c r="AK42" s="13">
        <v>6</v>
      </c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5"/>
      <c r="AW42" s="15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K42" s="8">
        <v>15.052581232022858</v>
      </c>
      <c r="BL42" s="8">
        <v>10</v>
      </c>
      <c r="BN42" s="11">
        <v>25</v>
      </c>
      <c r="BO42" s="13">
        <v>7.8814812500000002</v>
      </c>
      <c r="BP42" s="13">
        <v>16.8</v>
      </c>
      <c r="BQ42" s="13">
        <v>3.4666666666666668</v>
      </c>
      <c r="BR42" s="13">
        <v>521.79007363803248</v>
      </c>
      <c r="BU42" s="11">
        <v>25</v>
      </c>
      <c r="BV42" s="11">
        <v>6</v>
      </c>
      <c r="BW42" s="13">
        <v>7.8814812500000002</v>
      </c>
      <c r="BX42" s="13">
        <v>16.8</v>
      </c>
      <c r="BY42" s="13">
        <v>3.4666666666666668</v>
      </c>
      <c r="BZ42" s="13">
        <v>521.79007363803248</v>
      </c>
      <c r="CA42" s="17">
        <f t="shared" si="11"/>
        <v>20.8716029455213</v>
      </c>
      <c r="CB42" s="8">
        <v>10</v>
      </c>
      <c r="CC42" s="8">
        <f t="shared" si="12"/>
        <v>12.796230963125</v>
      </c>
      <c r="CD42" s="8">
        <v>15.052581232022858</v>
      </c>
      <c r="CE42" s="8">
        <f t="shared" si="13"/>
        <v>1.5052581232022857</v>
      </c>
    </row>
    <row r="43" spans="1:95" x14ac:dyDescent="0.2">
      <c r="A43" s="11">
        <v>79</v>
      </c>
      <c r="B43" s="11"/>
      <c r="C43" s="30">
        <v>9</v>
      </c>
      <c r="D43" s="12" t="s">
        <v>91</v>
      </c>
      <c r="E43" s="12" t="s">
        <v>56</v>
      </c>
      <c r="F43" s="11">
        <v>2008</v>
      </c>
      <c r="G43" s="11" t="s">
        <v>92</v>
      </c>
      <c r="H43" s="11">
        <v>120</v>
      </c>
      <c r="I43" s="26">
        <v>9</v>
      </c>
      <c r="J43" s="11">
        <v>40</v>
      </c>
      <c r="K43" s="11" t="s">
        <v>87</v>
      </c>
      <c r="L43" s="11">
        <v>2063043</v>
      </c>
      <c r="M43" s="11">
        <v>791107</v>
      </c>
      <c r="N43" s="11"/>
      <c r="O43" s="11"/>
      <c r="P43" s="11"/>
      <c r="Q43" s="11">
        <v>12</v>
      </c>
      <c r="R43" s="11" t="s">
        <v>69</v>
      </c>
      <c r="S43" s="13">
        <v>3.8466769230769224</v>
      </c>
      <c r="T43" s="13">
        <v>7.7142857142857144</v>
      </c>
      <c r="U43" s="13">
        <v>2.6999999999999997</v>
      </c>
      <c r="V43" s="13">
        <v>1.9000000000000001</v>
      </c>
      <c r="W43" s="13">
        <v>66.714226789302202</v>
      </c>
      <c r="X43" s="13">
        <f t="shared" si="0"/>
        <v>2.668569071572088</v>
      </c>
      <c r="Y43" s="13">
        <v>39.445881671171001</v>
      </c>
      <c r="Z43" s="13">
        <f t="shared" si="1"/>
        <v>1.5778352668468401</v>
      </c>
      <c r="AA43" s="14">
        <v>106.1601084604732</v>
      </c>
      <c r="AB43" s="13">
        <f t="shared" si="2"/>
        <v>4.2464043384189285</v>
      </c>
      <c r="AC43" s="14">
        <f t="shared" si="9"/>
        <v>33.357113394651101</v>
      </c>
      <c r="AD43" s="13">
        <f t="shared" si="3"/>
        <v>1.334284535786044</v>
      </c>
      <c r="AE43" s="14">
        <f t="shared" si="4"/>
        <v>15.383893851756691</v>
      </c>
      <c r="AF43" s="13">
        <f t="shared" si="5"/>
        <v>0.61535575407026766</v>
      </c>
      <c r="AG43" s="14">
        <f t="shared" si="6"/>
        <v>50.075291782193837</v>
      </c>
      <c r="AH43" s="14">
        <f t="shared" si="7"/>
        <v>2.0030116712877533</v>
      </c>
      <c r="AI43" s="14">
        <f t="shared" si="10"/>
        <v>10</v>
      </c>
      <c r="AJ43" s="13">
        <f t="shared" si="8"/>
        <v>0.7331022716913177</v>
      </c>
      <c r="AK43" s="13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5"/>
      <c r="AW43" s="15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K43" s="8">
        <v>1.7497932111892909</v>
      </c>
      <c r="BL43" s="8">
        <v>20</v>
      </c>
      <c r="BN43" s="11">
        <v>100</v>
      </c>
      <c r="BO43" s="13">
        <v>3.8466769230769224</v>
      </c>
      <c r="BP43" s="13">
        <v>7.7142857142857144</v>
      </c>
      <c r="BQ43" s="13">
        <v>2.6999999999999997</v>
      </c>
      <c r="BR43" s="13">
        <v>54.24076065261481</v>
      </c>
      <c r="CJ43" s="11">
        <v>100</v>
      </c>
      <c r="CK43" s="11">
        <v>12</v>
      </c>
      <c r="CL43" s="13">
        <v>3.8466769230769224</v>
      </c>
      <c r="CM43" s="13">
        <v>7.7142857142857144</v>
      </c>
      <c r="CN43" s="13">
        <v>2.6999999999999997</v>
      </c>
      <c r="CO43" s="13">
        <v>54.24076065261481</v>
      </c>
      <c r="CP43" s="17">
        <f>CO43*40/1000</f>
        <v>2.1696304261045927</v>
      </c>
      <c r="CQ43" s="8">
        <v>20</v>
      </c>
    </row>
    <row r="44" spans="1:95" x14ac:dyDescent="0.2">
      <c r="A44" s="11"/>
      <c r="B44" s="11"/>
      <c r="C44" s="30">
        <v>13</v>
      </c>
      <c r="D44" s="12" t="s">
        <v>93</v>
      </c>
      <c r="E44" s="12" t="s">
        <v>56</v>
      </c>
      <c r="F44" s="11">
        <v>1995</v>
      </c>
      <c r="G44" s="11" t="s">
        <v>94</v>
      </c>
      <c r="H44" s="11"/>
      <c r="I44" s="26">
        <v>9</v>
      </c>
      <c r="J44" s="11">
        <v>50</v>
      </c>
      <c r="K44" s="11" t="s">
        <v>64</v>
      </c>
      <c r="L44" s="11">
        <v>2063049</v>
      </c>
      <c r="M44" s="11">
        <v>781255</v>
      </c>
      <c r="N44" s="11"/>
      <c r="O44" s="11"/>
      <c r="P44" s="11"/>
      <c r="Q44" s="11">
        <v>19</v>
      </c>
      <c r="R44" s="11" t="s">
        <v>69</v>
      </c>
      <c r="S44" s="13">
        <v>3.7476928571428574</v>
      </c>
      <c r="T44" s="13">
        <v>11.4</v>
      </c>
      <c r="U44" s="13">
        <v>2.5777777777777784</v>
      </c>
      <c r="V44" s="13">
        <v>1.5842105263157893</v>
      </c>
      <c r="W44" s="13">
        <v>175.81914905994176</v>
      </c>
      <c r="X44" s="13">
        <f t="shared" si="0"/>
        <v>7.0327659623976704</v>
      </c>
      <c r="Y44" s="13">
        <v>97.370511969386314</v>
      </c>
      <c r="Z44" s="13">
        <f t="shared" si="1"/>
        <v>3.8948204787754523</v>
      </c>
      <c r="AA44" s="14">
        <v>273.18966102932808</v>
      </c>
      <c r="AB44" s="13">
        <f t="shared" si="2"/>
        <v>10.927586441173123</v>
      </c>
      <c r="AC44" s="14">
        <f t="shared" si="9"/>
        <v>87.909574529970882</v>
      </c>
      <c r="AD44" s="13">
        <f t="shared" si="3"/>
        <v>3.5163829811988352</v>
      </c>
      <c r="AE44" s="14">
        <f t="shared" si="4"/>
        <v>37.974499668060666</v>
      </c>
      <c r="AF44" s="13">
        <f t="shared" si="5"/>
        <v>1.5189799867224267</v>
      </c>
      <c r="AG44" s="14">
        <f t="shared" si="6"/>
        <v>129.40045717923039</v>
      </c>
      <c r="AH44" s="14">
        <f t="shared" si="7"/>
        <v>5.1760182871692155</v>
      </c>
      <c r="AI44" s="14">
        <f t="shared" si="10"/>
        <v>23</v>
      </c>
      <c r="AJ44" s="13">
        <f t="shared" si="8"/>
        <v>0.82366204047997083</v>
      </c>
      <c r="AK44" s="13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5"/>
      <c r="AW44" s="15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K44" s="8">
        <v>4.5956771230918463</v>
      </c>
      <c r="BL44" s="8">
        <v>20</v>
      </c>
      <c r="BN44" s="11"/>
      <c r="BO44" s="13">
        <v>3.7476928571428574</v>
      </c>
      <c r="BP44" s="13">
        <v>11.4</v>
      </c>
      <c r="BQ44" s="13">
        <v>2.5777777777777784</v>
      </c>
      <c r="BR44" s="13">
        <v>147.46070590472874</v>
      </c>
      <c r="CJ44" s="11"/>
      <c r="CK44" s="11">
        <v>19</v>
      </c>
      <c r="CL44" s="13">
        <v>3.7476928571428574</v>
      </c>
      <c r="CM44" s="13">
        <v>11.4</v>
      </c>
      <c r="CN44" s="13">
        <v>2.5777777777777784</v>
      </c>
      <c r="CO44" s="13">
        <v>147.46070590472874</v>
      </c>
      <c r="CP44" s="17">
        <f>CO44*40/1000</f>
        <v>5.8984282361891491</v>
      </c>
      <c r="CQ44" s="8">
        <v>20</v>
      </c>
    </row>
    <row r="45" spans="1:95" x14ac:dyDescent="0.2">
      <c r="A45" s="11"/>
      <c r="B45" s="11"/>
      <c r="C45" s="30">
        <v>13</v>
      </c>
      <c r="D45" s="12" t="s">
        <v>93</v>
      </c>
      <c r="E45" s="12" t="s">
        <v>56</v>
      </c>
      <c r="F45" s="11">
        <v>1995</v>
      </c>
      <c r="G45" s="11" t="s">
        <v>94</v>
      </c>
      <c r="H45" s="11"/>
      <c r="I45" s="26">
        <v>9</v>
      </c>
      <c r="J45" s="11">
        <v>30</v>
      </c>
      <c r="K45" s="11" t="s">
        <v>66</v>
      </c>
      <c r="L45" s="11">
        <v>2063051</v>
      </c>
      <c r="M45" s="11">
        <v>781329</v>
      </c>
      <c r="N45" s="11"/>
      <c r="O45" s="11"/>
      <c r="P45" s="11"/>
      <c r="Q45" s="11">
        <v>14</v>
      </c>
      <c r="R45" s="11" t="s">
        <v>95</v>
      </c>
      <c r="S45" s="13">
        <v>6.8235294117647056</v>
      </c>
      <c r="T45" s="13">
        <v>14</v>
      </c>
      <c r="U45" s="13">
        <v>3.1923076923076925</v>
      </c>
      <c r="V45" s="13">
        <v>3.1769230769230767</v>
      </c>
      <c r="W45" s="13">
        <v>442.48238356769355</v>
      </c>
      <c r="X45" s="13">
        <f t="shared" si="0"/>
        <v>17.699295342707742</v>
      </c>
      <c r="Y45" s="13">
        <v>235.11888239908191</v>
      </c>
      <c r="Z45" s="13">
        <f t="shared" si="1"/>
        <v>9.404755295963275</v>
      </c>
      <c r="AA45" s="14">
        <v>677.60126596677549</v>
      </c>
      <c r="AB45" s="13">
        <f t="shared" si="2"/>
        <v>27.104050638671019</v>
      </c>
      <c r="AC45" s="14">
        <f t="shared" si="9"/>
        <v>221.24119178384677</v>
      </c>
      <c r="AD45" s="13">
        <f t="shared" si="3"/>
        <v>8.8496476713538712</v>
      </c>
      <c r="AE45" s="14">
        <f t="shared" si="4"/>
        <v>91.696364135641943</v>
      </c>
      <c r="AF45" s="13">
        <f t="shared" si="5"/>
        <v>3.6678545654256776</v>
      </c>
      <c r="AG45" s="14">
        <f t="shared" si="6"/>
        <v>321.78720359084258</v>
      </c>
      <c r="AH45" s="14">
        <f t="shared" si="7"/>
        <v>12.871488143633703</v>
      </c>
      <c r="AI45" s="14">
        <f t="shared" si="10"/>
        <v>23</v>
      </c>
      <c r="AJ45" s="13">
        <f t="shared" si="8"/>
        <v>2.048245504595624</v>
      </c>
      <c r="AK45" s="13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5"/>
      <c r="AW45" s="15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K45" s="8">
        <v>12.619291689517912</v>
      </c>
      <c r="BL45" s="8">
        <v>20</v>
      </c>
      <c r="BN45" s="11">
        <v>40</v>
      </c>
      <c r="BO45" s="13">
        <v>6.8235294117647056</v>
      </c>
      <c r="BP45" s="13">
        <v>14</v>
      </c>
      <c r="BQ45" s="13">
        <v>3.1923076923076925</v>
      </c>
      <c r="BR45" s="13">
        <v>436.12003725612612</v>
      </c>
      <c r="BU45" s="11">
        <v>40</v>
      </c>
      <c r="BV45" s="11">
        <v>14</v>
      </c>
      <c r="BW45" s="13">
        <v>6.8235294117647056</v>
      </c>
      <c r="BX45" s="13">
        <v>14</v>
      </c>
      <c r="BY45" s="13">
        <v>3.1923076923076925</v>
      </c>
      <c r="BZ45" s="13">
        <v>436.12003725612612</v>
      </c>
      <c r="CA45" s="17">
        <f t="shared" si="11"/>
        <v>17.444801490245045</v>
      </c>
      <c r="CB45" s="8">
        <v>20</v>
      </c>
      <c r="CC45" s="8">
        <f>0.6393*BW45+7.7576</f>
        <v>12.119882352941175</v>
      </c>
      <c r="CD45" s="8">
        <v>12.619291689517912</v>
      </c>
      <c r="CE45" s="8">
        <f>CD45/CB45</f>
        <v>0.63096458447589554</v>
      </c>
    </row>
    <row r="46" spans="1:95" x14ac:dyDescent="0.2">
      <c r="A46" s="11"/>
      <c r="B46" s="11"/>
      <c r="C46" s="30">
        <v>9</v>
      </c>
      <c r="D46" s="12" t="s">
        <v>91</v>
      </c>
      <c r="E46" s="12" t="s">
        <v>56</v>
      </c>
      <c r="F46" s="11">
        <v>2008</v>
      </c>
      <c r="G46" s="11" t="s">
        <v>92</v>
      </c>
      <c r="H46" s="11"/>
      <c r="I46" s="26">
        <v>9</v>
      </c>
      <c r="J46" s="11">
        <v>25</v>
      </c>
      <c r="K46" s="11" t="s">
        <v>62</v>
      </c>
      <c r="L46" s="11">
        <v>2063078</v>
      </c>
      <c r="M46" s="11">
        <v>791069</v>
      </c>
      <c r="N46" s="11"/>
      <c r="O46" s="11"/>
      <c r="P46" s="11"/>
      <c r="Q46" s="11">
        <v>22</v>
      </c>
      <c r="R46" s="11" t="s">
        <v>69</v>
      </c>
      <c r="S46" s="13">
        <v>5.6206970588235299</v>
      </c>
      <c r="T46" s="13">
        <v>15.571428571428571</v>
      </c>
      <c r="U46" s="13">
        <v>4.2709999999999999</v>
      </c>
      <c r="V46" s="13">
        <v>4.09375</v>
      </c>
      <c r="W46" s="13">
        <v>638.17476734866887</v>
      </c>
      <c r="X46" s="13">
        <f t="shared" si="0"/>
        <v>25.526990693946754</v>
      </c>
      <c r="Y46" s="13">
        <v>348.29652229800627</v>
      </c>
      <c r="Z46" s="13">
        <f t="shared" si="1"/>
        <v>13.93186089192025</v>
      </c>
      <c r="AA46" s="14">
        <v>986.47128964667513</v>
      </c>
      <c r="AB46" s="13">
        <f t="shared" si="2"/>
        <v>39.458851585867009</v>
      </c>
      <c r="AC46" s="14">
        <f t="shared" si="9"/>
        <v>319.08738367433443</v>
      </c>
      <c r="AD46" s="13">
        <f t="shared" si="3"/>
        <v>12.763495346973377</v>
      </c>
      <c r="AE46" s="14">
        <f t="shared" si="4"/>
        <v>135.83564369622246</v>
      </c>
      <c r="AF46" s="13">
        <f t="shared" si="5"/>
        <v>5.4334257478488981</v>
      </c>
      <c r="AG46" s="14">
        <f t="shared" si="6"/>
        <v>467.68652271753029</v>
      </c>
      <c r="AH46" s="14">
        <f t="shared" si="7"/>
        <v>18.707460908701211</v>
      </c>
      <c r="AI46" s="14">
        <f t="shared" si="10"/>
        <v>10</v>
      </c>
      <c r="AJ46" s="13">
        <f t="shared" si="8"/>
        <v>6.8469306925846443</v>
      </c>
      <c r="AK46" s="13">
        <v>17</v>
      </c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5"/>
      <c r="AW46" s="15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K46" s="8">
        <v>17.88846308933616</v>
      </c>
      <c r="BL46" s="8">
        <v>20</v>
      </c>
      <c r="BN46" s="11">
        <v>100</v>
      </c>
      <c r="BO46" s="13">
        <v>5.6206970588235299</v>
      </c>
      <c r="BP46" s="13">
        <v>15.571428571428571</v>
      </c>
      <c r="BQ46" s="13">
        <v>4.2709999999999999</v>
      </c>
      <c r="BR46" s="13">
        <v>603.21747181561943</v>
      </c>
      <c r="BU46" s="11">
        <v>100</v>
      </c>
      <c r="BV46" s="11">
        <v>22</v>
      </c>
      <c r="BW46" s="13">
        <v>5.6206970588235299</v>
      </c>
      <c r="BX46" s="13">
        <v>15.571428571428571</v>
      </c>
      <c r="BY46" s="13">
        <v>4.2709999999999999</v>
      </c>
      <c r="BZ46" s="13">
        <v>603.21747181561943</v>
      </c>
      <c r="CA46" s="17">
        <f t="shared" si="11"/>
        <v>24.128698872624778</v>
      </c>
      <c r="CB46" s="8">
        <v>20</v>
      </c>
      <c r="CC46" s="8">
        <f>0.6393*BW46+7.7576</f>
        <v>11.350911629705882</v>
      </c>
      <c r="CD46" s="8">
        <v>17.88846308933616</v>
      </c>
      <c r="CE46" s="8">
        <f>CD46/CB46</f>
        <v>0.89442315446680798</v>
      </c>
    </row>
    <row r="47" spans="1:95" x14ac:dyDescent="0.2">
      <c r="A47" s="11"/>
      <c r="B47" s="11"/>
      <c r="C47" s="30">
        <v>9</v>
      </c>
      <c r="D47" s="12" t="s">
        <v>91</v>
      </c>
      <c r="E47" s="12" t="s">
        <v>56</v>
      </c>
      <c r="F47" s="11">
        <v>2008</v>
      </c>
      <c r="G47" s="11" t="s">
        <v>92</v>
      </c>
      <c r="H47" s="11"/>
      <c r="I47" s="26">
        <v>9</v>
      </c>
      <c r="J47" s="11">
        <v>60</v>
      </c>
      <c r="K47" s="11" t="s">
        <v>68</v>
      </c>
      <c r="L47" s="11">
        <v>2063081</v>
      </c>
      <c r="M47" s="11">
        <v>791141</v>
      </c>
      <c r="N47" s="11"/>
      <c r="O47" s="11"/>
      <c r="P47" s="11"/>
      <c r="Q47" s="11"/>
      <c r="R47" s="11"/>
      <c r="T47" s="13"/>
      <c r="U47" s="13"/>
      <c r="V47" s="13"/>
      <c r="W47" s="17"/>
      <c r="X47" s="13"/>
      <c r="Y47" s="18"/>
      <c r="Z47" s="13"/>
      <c r="AA47" s="14"/>
      <c r="AB47" s="13"/>
      <c r="AC47" s="14"/>
      <c r="AD47" s="13"/>
      <c r="AE47" s="14"/>
      <c r="AF47" s="13"/>
      <c r="AG47" s="14"/>
      <c r="AH47" s="14"/>
      <c r="AI47" s="14"/>
      <c r="AJ47" s="13"/>
      <c r="AK47" s="13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5"/>
      <c r="AW47" s="15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N47" s="11"/>
      <c r="BP47" s="13"/>
      <c r="BQ47" s="13"/>
      <c r="BR47" s="17">
        <v>0</v>
      </c>
      <c r="BU47" s="11"/>
      <c r="BV47" s="11"/>
      <c r="BX47" s="13"/>
      <c r="BY47" s="13"/>
      <c r="BZ47" s="17"/>
      <c r="CA47" s="17"/>
    </row>
    <row r="48" spans="1:95" x14ac:dyDescent="0.2">
      <c r="A48" s="11">
        <v>83</v>
      </c>
      <c r="B48" s="11"/>
      <c r="C48" s="30">
        <v>13</v>
      </c>
      <c r="D48" s="12" t="s">
        <v>93</v>
      </c>
      <c r="E48" s="12" t="s">
        <v>56</v>
      </c>
      <c r="F48" s="11">
        <v>1995</v>
      </c>
      <c r="G48" s="11" t="s">
        <v>94</v>
      </c>
      <c r="H48" s="11">
        <v>120</v>
      </c>
      <c r="I48" s="26">
        <v>9</v>
      </c>
      <c r="J48" s="11">
        <v>70</v>
      </c>
      <c r="K48" s="11" t="s">
        <v>65</v>
      </c>
      <c r="L48" s="11">
        <v>2063084</v>
      </c>
      <c r="M48" s="11">
        <v>781291</v>
      </c>
      <c r="N48" s="11"/>
      <c r="O48" s="11"/>
      <c r="P48" s="11"/>
      <c r="Q48" s="11">
        <v>2</v>
      </c>
      <c r="R48" s="11" t="s">
        <v>69</v>
      </c>
      <c r="S48" s="13">
        <v>2.5697000000000001</v>
      </c>
      <c r="T48" s="13">
        <v>3</v>
      </c>
      <c r="U48" s="13">
        <v>0.26</v>
      </c>
      <c r="V48" s="13"/>
      <c r="W48" s="13"/>
      <c r="X48" s="13"/>
      <c r="Y48" s="13"/>
      <c r="Z48" s="13"/>
      <c r="AA48" s="14"/>
      <c r="AB48" s="13"/>
      <c r="AC48" s="14"/>
      <c r="AD48" s="13"/>
      <c r="AE48" s="14"/>
      <c r="AF48" s="13"/>
      <c r="AG48" s="14"/>
      <c r="AH48" s="14"/>
      <c r="AI48" s="14"/>
      <c r="AJ48" s="13"/>
      <c r="AK48" s="13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5"/>
      <c r="AW48" s="15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K48" s="8">
        <v>9.6188745214138949E-2</v>
      </c>
      <c r="BL48" s="8">
        <v>5</v>
      </c>
      <c r="BN48" s="11">
        <v>0</v>
      </c>
      <c r="BO48" s="13">
        <v>2.5697000000000001</v>
      </c>
      <c r="BP48" s="13">
        <v>3</v>
      </c>
      <c r="BQ48" s="13">
        <v>0.26</v>
      </c>
      <c r="BR48" s="13">
        <v>2.8226788251336936</v>
      </c>
      <c r="CJ48" s="11">
        <v>0</v>
      </c>
      <c r="CK48" s="11">
        <v>2</v>
      </c>
      <c r="CL48" s="13">
        <v>2.5697000000000001</v>
      </c>
      <c r="CM48" s="13">
        <v>3</v>
      </c>
      <c r="CN48" s="13">
        <v>0.26</v>
      </c>
      <c r="CO48" s="13">
        <v>2.8226788251336936</v>
      </c>
      <c r="CP48" s="17">
        <f>CO48*40/1000</f>
        <v>0.11290715300534773</v>
      </c>
      <c r="CQ48" s="8">
        <v>5</v>
      </c>
    </row>
    <row r="49" spans="1:95" x14ac:dyDescent="0.2">
      <c r="A49" s="11"/>
      <c r="B49" s="11"/>
      <c r="C49" s="30">
        <v>13</v>
      </c>
      <c r="D49" s="12" t="s">
        <v>93</v>
      </c>
      <c r="E49" s="12" t="s">
        <v>56</v>
      </c>
      <c r="F49" s="11">
        <v>1995</v>
      </c>
      <c r="G49" s="11" t="s">
        <v>94</v>
      </c>
      <c r="H49" s="11"/>
      <c r="I49" s="26">
        <v>9</v>
      </c>
      <c r="J49" s="11">
        <v>15</v>
      </c>
      <c r="K49" s="11" t="s">
        <v>62</v>
      </c>
      <c r="L49" s="11">
        <v>2063117</v>
      </c>
      <c r="M49" s="11">
        <v>781255</v>
      </c>
      <c r="N49" s="11"/>
      <c r="O49" s="11"/>
      <c r="P49" s="11"/>
      <c r="Q49" s="11">
        <v>1</v>
      </c>
      <c r="R49" s="11" t="s">
        <v>96</v>
      </c>
      <c r="S49" s="8">
        <v>2.1036999999999999</v>
      </c>
      <c r="T49" s="13">
        <v>2</v>
      </c>
      <c r="U49" s="13">
        <v>0.27</v>
      </c>
      <c r="V49" s="13"/>
      <c r="X49" s="13"/>
      <c r="Y49" s="17"/>
      <c r="Z49" s="13"/>
      <c r="AA49" s="14"/>
      <c r="AB49" s="13"/>
      <c r="AC49" s="14"/>
      <c r="AD49" s="13"/>
      <c r="AE49" s="14"/>
      <c r="AF49" s="13"/>
      <c r="AG49" s="14"/>
      <c r="AH49" s="14"/>
      <c r="AI49" s="14"/>
      <c r="AJ49" s="13"/>
      <c r="AK49" s="13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5"/>
      <c r="AW49" s="15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K49" s="8">
        <v>1.8954418187139662E-2</v>
      </c>
      <c r="BL49" s="8">
        <v>5</v>
      </c>
      <c r="BN49" s="11">
        <v>0</v>
      </c>
      <c r="BO49" s="8">
        <v>2.1036999999999999</v>
      </c>
      <c r="BP49" s="13">
        <v>2</v>
      </c>
      <c r="BQ49" s="13">
        <v>0.27</v>
      </c>
      <c r="BR49" s="17">
        <v>0.30402959981497396</v>
      </c>
      <c r="CJ49" s="11">
        <v>0</v>
      </c>
      <c r="CK49" s="11">
        <v>1</v>
      </c>
      <c r="CL49" s="8">
        <v>2.1036999999999999</v>
      </c>
      <c r="CM49" s="13">
        <v>2</v>
      </c>
      <c r="CN49" s="13">
        <v>0.27</v>
      </c>
      <c r="CO49" s="17">
        <v>0.30402959981497396</v>
      </c>
      <c r="CP49" s="17">
        <f>CO49*40/1000</f>
        <v>1.2161183992598959E-2</v>
      </c>
      <c r="CQ49" s="8">
        <v>5</v>
      </c>
    </row>
    <row r="50" spans="1:95" x14ac:dyDescent="0.2">
      <c r="A50" s="11"/>
      <c r="B50" s="11"/>
      <c r="C50" s="30">
        <v>13</v>
      </c>
      <c r="D50" s="12" t="s">
        <v>93</v>
      </c>
      <c r="E50" s="12" t="s">
        <v>56</v>
      </c>
      <c r="F50" s="11">
        <v>1995</v>
      </c>
      <c r="G50" s="11" t="s">
        <v>94</v>
      </c>
      <c r="H50" s="11"/>
      <c r="I50" s="26">
        <v>9</v>
      </c>
      <c r="J50" s="11">
        <v>26</v>
      </c>
      <c r="K50" s="11" t="s">
        <v>68</v>
      </c>
      <c r="L50" s="11">
        <v>2063121</v>
      </c>
      <c r="M50" s="11">
        <v>781325</v>
      </c>
      <c r="N50" s="11"/>
      <c r="O50" s="11"/>
      <c r="P50" s="11"/>
      <c r="Q50" s="11">
        <v>1</v>
      </c>
      <c r="R50" s="11" t="s">
        <v>96</v>
      </c>
      <c r="S50" s="8">
        <v>2.1036999999999999</v>
      </c>
      <c r="T50" s="13">
        <v>2</v>
      </c>
      <c r="U50" s="13">
        <v>0.28000000000000003</v>
      </c>
      <c r="V50" s="13"/>
      <c r="X50" s="13"/>
      <c r="Y50" s="17"/>
      <c r="Z50" s="13"/>
      <c r="AA50" s="14"/>
      <c r="AB50" s="13"/>
      <c r="AC50" s="14"/>
      <c r="AD50" s="13"/>
      <c r="AE50" s="14"/>
      <c r="AF50" s="13"/>
      <c r="AG50" s="14"/>
      <c r="AH50" s="14"/>
      <c r="AI50" s="14"/>
      <c r="AJ50" s="13"/>
      <c r="AK50" s="13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5"/>
      <c r="AW50" s="15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K50" s="8">
        <v>1.8954418187139662E-2</v>
      </c>
      <c r="BL50" s="8">
        <v>5</v>
      </c>
      <c r="BN50" s="11">
        <v>0</v>
      </c>
      <c r="BO50" s="8">
        <v>2.1036999999999999</v>
      </c>
      <c r="BP50" s="13">
        <v>2</v>
      </c>
      <c r="BQ50" s="13">
        <v>0.28000000000000003</v>
      </c>
      <c r="BR50" s="17">
        <v>0.30402959981497396</v>
      </c>
      <c r="CJ50" s="11">
        <v>0</v>
      </c>
      <c r="CK50" s="11">
        <v>1</v>
      </c>
      <c r="CL50" s="8">
        <v>2.1036999999999999</v>
      </c>
      <c r="CM50" s="13">
        <v>2</v>
      </c>
      <c r="CN50" s="13">
        <v>0.28000000000000003</v>
      </c>
      <c r="CO50" s="17">
        <v>0.30402959981497396</v>
      </c>
      <c r="CP50" s="17">
        <f>CO50*40/1000</f>
        <v>1.2161183992598959E-2</v>
      </c>
      <c r="CQ50" s="8">
        <v>5</v>
      </c>
    </row>
    <row r="51" spans="1:95" x14ac:dyDescent="0.2">
      <c r="A51" s="11"/>
      <c r="B51" s="11"/>
      <c r="C51" s="30">
        <v>12</v>
      </c>
      <c r="D51" s="12" t="s">
        <v>93</v>
      </c>
      <c r="E51" s="12" t="s">
        <v>56</v>
      </c>
      <c r="F51" s="11">
        <v>1994</v>
      </c>
      <c r="G51" s="11" t="s">
        <v>97</v>
      </c>
      <c r="H51" s="11"/>
      <c r="I51" s="26">
        <v>9</v>
      </c>
      <c r="J51" s="11">
        <v>50</v>
      </c>
      <c r="K51" s="11" t="s">
        <v>64</v>
      </c>
      <c r="L51" s="11">
        <v>2063170</v>
      </c>
      <c r="M51" s="11">
        <v>783996</v>
      </c>
      <c r="N51" s="11"/>
      <c r="O51" s="11"/>
      <c r="P51" s="11"/>
      <c r="Q51" s="11">
        <v>1</v>
      </c>
      <c r="R51" s="11" t="s">
        <v>96</v>
      </c>
      <c r="S51" s="8">
        <v>2.1036999999999999</v>
      </c>
      <c r="T51" s="13">
        <v>2</v>
      </c>
      <c r="U51" s="13">
        <v>0.28000000000000003</v>
      </c>
      <c r="V51" s="13"/>
      <c r="X51" s="13"/>
      <c r="Y51" s="17"/>
      <c r="Z51" s="13"/>
      <c r="AA51" s="14"/>
      <c r="AB51" s="13"/>
      <c r="AC51" s="14"/>
      <c r="AD51" s="13"/>
      <c r="AE51" s="14"/>
      <c r="AF51" s="13"/>
      <c r="AG51" s="14"/>
      <c r="AH51" s="14"/>
      <c r="AI51" s="14"/>
      <c r="AJ51" s="13"/>
      <c r="AK51" s="13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5"/>
      <c r="AW51" s="15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K51" s="8">
        <v>1.8954418187139662E-2</v>
      </c>
      <c r="BL51" s="8">
        <v>5</v>
      </c>
      <c r="BN51" s="11">
        <v>0</v>
      </c>
      <c r="BO51" s="8">
        <v>2.1036999999999999</v>
      </c>
      <c r="BP51" s="13">
        <v>2</v>
      </c>
      <c r="BQ51" s="13">
        <v>0.28000000000000003</v>
      </c>
      <c r="BR51" s="17">
        <v>0.30402959981497396</v>
      </c>
      <c r="CJ51" s="11">
        <v>0</v>
      </c>
      <c r="CK51" s="11">
        <v>1</v>
      </c>
      <c r="CL51" s="8">
        <v>2.1036999999999999</v>
      </c>
      <c r="CM51" s="13">
        <v>2</v>
      </c>
      <c r="CN51" s="13">
        <v>0.28000000000000003</v>
      </c>
      <c r="CO51" s="17">
        <v>0.30402959981497396</v>
      </c>
      <c r="CP51" s="17">
        <f>CO51*40/1000</f>
        <v>1.2161183992598959E-2</v>
      </c>
      <c r="CQ51" s="8">
        <v>5</v>
      </c>
    </row>
    <row r="52" spans="1:95" x14ac:dyDescent="0.2">
      <c r="A52" s="11"/>
      <c r="B52" s="11"/>
      <c r="C52" s="30">
        <v>12</v>
      </c>
      <c r="D52" s="12" t="s">
        <v>93</v>
      </c>
      <c r="E52" s="12" t="s">
        <v>56</v>
      </c>
      <c r="F52" s="11">
        <v>1994</v>
      </c>
      <c r="G52" s="11" t="s">
        <v>97</v>
      </c>
      <c r="H52" s="11"/>
      <c r="I52" s="26">
        <v>9</v>
      </c>
      <c r="J52" s="11">
        <v>50</v>
      </c>
      <c r="K52" s="11" t="s">
        <v>66</v>
      </c>
      <c r="L52" s="11">
        <v>2063174</v>
      </c>
      <c r="M52" s="11">
        <v>784065</v>
      </c>
      <c r="N52" s="11"/>
      <c r="O52" s="11"/>
      <c r="P52" s="11"/>
      <c r="Q52" s="11">
        <v>1</v>
      </c>
      <c r="R52" s="11" t="s">
        <v>69</v>
      </c>
      <c r="S52" s="13">
        <v>2.8026999999999997</v>
      </c>
      <c r="T52" s="13">
        <v>3.5</v>
      </c>
      <c r="U52" s="13">
        <v>0.39</v>
      </c>
      <c r="V52" s="13"/>
      <c r="W52" s="13">
        <v>5.5453236198331552</v>
      </c>
      <c r="X52" s="13">
        <f t="shared" si="0"/>
        <v>0.22181294479332622</v>
      </c>
      <c r="Y52" s="13">
        <v>2.8867201656784731</v>
      </c>
      <c r="Z52" s="13">
        <f t="shared" si="1"/>
        <v>0.11546880662713892</v>
      </c>
      <c r="AA52" s="14">
        <v>8.4320437855116275</v>
      </c>
      <c r="AB52" s="13">
        <f t="shared" si="2"/>
        <v>0.33728175142046507</v>
      </c>
      <c r="AC52" s="14">
        <f t="shared" si="9"/>
        <v>2.7726618099165776</v>
      </c>
      <c r="AD52" s="13">
        <f t="shared" si="3"/>
        <v>0.11090647239666311</v>
      </c>
      <c r="AE52" s="14">
        <f t="shared" si="4"/>
        <v>1.1258208646146046</v>
      </c>
      <c r="AF52" s="13">
        <f t="shared" si="5"/>
        <v>4.5032834584584187E-2</v>
      </c>
      <c r="AG52" s="14">
        <f t="shared" si="6"/>
        <v>4.0093891469278455</v>
      </c>
      <c r="AH52" s="14">
        <f t="shared" si="7"/>
        <v>0.16037556587711382</v>
      </c>
      <c r="AI52" s="14">
        <f t="shared" si="10"/>
        <v>24</v>
      </c>
      <c r="AJ52" s="13">
        <f t="shared" si="8"/>
        <v>2.4457273796259858E-2</v>
      </c>
      <c r="AK52" s="13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5"/>
      <c r="AW52" s="15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K52" s="8">
        <v>0.12624154217278982</v>
      </c>
      <c r="BL52" s="8">
        <v>5</v>
      </c>
      <c r="BN52" s="11">
        <v>0</v>
      </c>
      <c r="BO52" s="13">
        <v>2.8026999999999997</v>
      </c>
      <c r="BP52" s="13">
        <v>3.5</v>
      </c>
      <c r="BQ52" s="13">
        <v>0.39</v>
      </c>
      <c r="BR52" s="13">
        <v>3.8282554818103471</v>
      </c>
      <c r="CJ52" s="11">
        <v>0</v>
      </c>
      <c r="CK52" s="11">
        <v>1</v>
      </c>
      <c r="CL52" s="13">
        <v>2.8026999999999997</v>
      </c>
      <c r="CM52" s="13">
        <v>3.5</v>
      </c>
      <c r="CN52" s="13">
        <v>0.39</v>
      </c>
      <c r="CO52" s="13">
        <v>3.8282554818103471</v>
      </c>
      <c r="CP52" s="17">
        <f>CO52*40/1000</f>
        <v>0.15313021927241388</v>
      </c>
      <c r="CQ52" s="8">
        <v>5</v>
      </c>
    </row>
    <row r="53" spans="1:95" x14ac:dyDescent="0.2">
      <c r="A53" s="11">
        <v>82</v>
      </c>
      <c r="B53" s="11"/>
      <c r="C53" s="30">
        <v>12</v>
      </c>
      <c r="D53" s="12" t="s">
        <v>93</v>
      </c>
      <c r="E53" s="12" t="s">
        <v>56</v>
      </c>
      <c r="F53" s="11">
        <v>1994</v>
      </c>
      <c r="G53" s="11" t="s">
        <v>97</v>
      </c>
      <c r="H53" s="11">
        <v>293</v>
      </c>
      <c r="I53" s="26">
        <v>9</v>
      </c>
      <c r="J53" s="11">
        <v>60</v>
      </c>
      <c r="K53" s="11" t="s">
        <v>87</v>
      </c>
      <c r="L53" s="11">
        <v>2063206</v>
      </c>
      <c r="M53" s="11">
        <v>784029</v>
      </c>
      <c r="N53" s="11"/>
      <c r="O53" s="11"/>
      <c r="P53" s="11"/>
      <c r="Q53" s="11">
        <v>22</v>
      </c>
      <c r="R53" s="11" t="s">
        <v>69</v>
      </c>
      <c r="S53" s="13">
        <v>4.9553457142857145</v>
      </c>
      <c r="T53" s="13">
        <v>12.4</v>
      </c>
      <c r="U53" s="13">
        <v>2.6500000000000004</v>
      </c>
      <c r="V53" s="13">
        <v>2.0919047619047615</v>
      </c>
      <c r="W53" s="13">
        <v>602.07331167705638</v>
      </c>
      <c r="X53" s="13">
        <f t="shared" si="0"/>
        <v>24.082932467082255</v>
      </c>
      <c r="Y53" s="13">
        <v>318.10505126546428</v>
      </c>
      <c r="Z53" s="13">
        <f t="shared" si="1"/>
        <v>12.724202050618571</v>
      </c>
      <c r="AA53" s="14">
        <v>920.17836294252061</v>
      </c>
      <c r="AB53" s="13">
        <f t="shared" si="2"/>
        <v>36.807134517700824</v>
      </c>
      <c r="AC53" s="14">
        <f t="shared" si="9"/>
        <v>301.03665583852819</v>
      </c>
      <c r="AD53" s="13">
        <f t="shared" si="3"/>
        <v>12.041466233541128</v>
      </c>
      <c r="AE53" s="14">
        <f t="shared" si="4"/>
        <v>124.06096999353107</v>
      </c>
      <c r="AF53" s="13">
        <f t="shared" si="5"/>
        <v>4.9624387997412436</v>
      </c>
      <c r="AG53" s="14">
        <f t="shared" si="6"/>
        <v>437.13909206560038</v>
      </c>
      <c r="AH53" s="14">
        <f t="shared" si="7"/>
        <v>17.485563682624015</v>
      </c>
      <c r="AI53" s="14">
        <f t="shared" si="10"/>
        <v>24</v>
      </c>
      <c r="AJ53" s="13">
        <f t="shared" si="8"/>
        <v>2.6665484616001622</v>
      </c>
      <c r="AK53" s="13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5"/>
      <c r="AW53" s="15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K53" s="8">
        <v>16.861924491542883</v>
      </c>
      <c r="BL53" s="8">
        <v>24</v>
      </c>
      <c r="BN53" s="11">
        <v>60</v>
      </c>
      <c r="BO53" s="13">
        <v>4.9553457142857145</v>
      </c>
      <c r="BP53" s="13">
        <v>12.4</v>
      </c>
      <c r="BQ53" s="13">
        <v>2.6500000000000004</v>
      </c>
      <c r="BR53" s="13">
        <v>578.80582594426369</v>
      </c>
      <c r="BU53" s="11">
        <v>60</v>
      </c>
      <c r="BV53" s="11">
        <v>22</v>
      </c>
      <c r="BW53" s="13">
        <v>4.9553457142857145</v>
      </c>
      <c r="BX53" s="13">
        <v>12.4</v>
      </c>
      <c r="BY53" s="13">
        <v>2.6500000000000004</v>
      </c>
      <c r="BZ53" s="13">
        <v>578.80582594426369</v>
      </c>
      <c r="CA53" s="17">
        <f t="shared" si="11"/>
        <v>23.152233037770547</v>
      </c>
      <c r="CB53" s="8">
        <v>24</v>
      </c>
      <c r="CC53" s="8">
        <f>0.6393*BW53+7.7576</f>
        <v>10.925552515142858</v>
      </c>
      <c r="CD53" s="8">
        <v>16.861924491542883</v>
      </c>
    </row>
    <row r="54" spans="1:95" x14ac:dyDescent="0.2">
      <c r="A54" s="11"/>
      <c r="B54" s="11"/>
      <c r="C54" s="30">
        <v>12</v>
      </c>
      <c r="D54" s="12" t="s">
        <v>93</v>
      </c>
      <c r="E54" s="12" t="s">
        <v>56</v>
      </c>
      <c r="F54" s="11">
        <v>1994</v>
      </c>
      <c r="G54" s="11" t="s">
        <v>97</v>
      </c>
      <c r="H54" s="11"/>
      <c r="I54" s="26">
        <v>9</v>
      </c>
      <c r="J54" s="11">
        <v>60</v>
      </c>
      <c r="K54" s="11" t="s">
        <v>62</v>
      </c>
      <c r="L54" s="11">
        <v>2063238</v>
      </c>
      <c r="M54" s="11">
        <v>783993</v>
      </c>
      <c r="N54" s="11"/>
      <c r="O54" s="11"/>
      <c r="P54" s="11"/>
      <c r="Q54" s="11">
        <v>8</v>
      </c>
      <c r="R54" s="11" t="s">
        <v>69</v>
      </c>
      <c r="S54" s="13">
        <v>5.1034482758620694</v>
      </c>
      <c r="T54" s="13">
        <v>30.5</v>
      </c>
      <c r="U54" s="13">
        <v>3.6</v>
      </c>
      <c r="V54" s="13">
        <v>3.4874999999999998</v>
      </c>
      <c r="W54" s="13">
        <v>555.78553560557918</v>
      </c>
      <c r="X54" s="13">
        <f t="shared" si="0"/>
        <v>22.231421424223168</v>
      </c>
      <c r="Y54" s="13">
        <v>295.73066265229488</v>
      </c>
      <c r="Z54" s="13">
        <f t="shared" si="1"/>
        <v>11.829226506091796</v>
      </c>
      <c r="AA54" s="14">
        <v>851.51619825787407</v>
      </c>
      <c r="AB54" s="13">
        <f t="shared" si="2"/>
        <v>34.060647930314964</v>
      </c>
      <c r="AC54" s="14">
        <f t="shared" si="9"/>
        <v>277.89276780278959</v>
      </c>
      <c r="AD54" s="13">
        <f t="shared" si="3"/>
        <v>11.115710712111584</v>
      </c>
      <c r="AE54" s="14">
        <f t="shared" si="4"/>
        <v>115.33495843439501</v>
      </c>
      <c r="AF54" s="13">
        <f t="shared" si="5"/>
        <v>4.6133983373758003</v>
      </c>
      <c r="AG54" s="14">
        <f t="shared" si="6"/>
        <v>404.34343694929618</v>
      </c>
      <c r="AH54" s="14">
        <f t="shared" si="7"/>
        <v>16.173737477971848</v>
      </c>
      <c r="AI54" s="14">
        <f t="shared" si="10"/>
        <v>24</v>
      </c>
      <c r="AJ54" s="13">
        <f t="shared" si="8"/>
        <v>2.4664949653907069</v>
      </c>
      <c r="AK54" s="13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5"/>
      <c r="AW54" s="15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K54" s="8">
        <v>15.747105664259866</v>
      </c>
      <c r="BL54" s="8">
        <v>24</v>
      </c>
      <c r="BN54" s="11">
        <v>30</v>
      </c>
      <c r="BO54" s="13">
        <v>5.1034482758620694</v>
      </c>
      <c r="BP54" s="13">
        <v>30.5</v>
      </c>
      <c r="BQ54" s="13">
        <v>3.6</v>
      </c>
      <c r="BR54" s="13">
        <v>541.88134076578319</v>
      </c>
      <c r="BU54" s="11">
        <v>30</v>
      </c>
      <c r="BV54" s="11">
        <v>8</v>
      </c>
      <c r="BW54" s="13">
        <v>5.1034482758620694</v>
      </c>
      <c r="BX54" s="13">
        <v>30.5</v>
      </c>
      <c r="BY54" s="13">
        <v>3.6</v>
      </c>
      <c r="BZ54" s="13">
        <v>541.88134076578319</v>
      </c>
      <c r="CA54" s="17">
        <f t="shared" si="11"/>
        <v>21.675253630631328</v>
      </c>
      <c r="CB54" s="8">
        <v>24</v>
      </c>
      <c r="CC54" s="8">
        <f>0.6393*BW54+7.7576</f>
        <v>11.020234482758621</v>
      </c>
      <c r="CD54" s="8">
        <v>15.747105664259866</v>
      </c>
    </row>
    <row r="55" spans="1:95" x14ac:dyDescent="0.2">
      <c r="A55" s="11"/>
      <c r="B55" s="11"/>
      <c r="C55" s="30">
        <v>12</v>
      </c>
      <c r="D55" s="12" t="s">
        <v>93</v>
      </c>
      <c r="E55" s="12" t="s">
        <v>56</v>
      </c>
      <c r="F55" s="11">
        <v>1994</v>
      </c>
      <c r="G55" s="11" t="s">
        <v>97</v>
      </c>
      <c r="H55" s="11"/>
      <c r="I55" s="26">
        <v>9</v>
      </c>
      <c r="J55" s="11">
        <v>30</v>
      </c>
      <c r="K55" s="11" t="s">
        <v>68</v>
      </c>
      <c r="L55" s="11">
        <v>2063244</v>
      </c>
      <c r="M55" s="11">
        <v>784062</v>
      </c>
      <c r="N55" s="11"/>
      <c r="O55" s="11"/>
      <c r="P55" s="11"/>
      <c r="Q55" s="11">
        <v>15</v>
      </c>
      <c r="R55" s="11" t="s">
        <v>69</v>
      </c>
      <c r="S55" s="13">
        <v>3.7872340425531914</v>
      </c>
      <c r="T55" s="13">
        <v>10.666666666666666</v>
      </c>
      <c r="U55" s="13">
        <v>2.9599999999999995</v>
      </c>
      <c r="V55" s="13">
        <v>2.9666666666666672</v>
      </c>
      <c r="W55" s="13">
        <v>255.14465724596039</v>
      </c>
      <c r="X55" s="13">
        <f t="shared" si="0"/>
        <v>10.205786289838416</v>
      </c>
      <c r="Y55" s="13">
        <v>161.90541508076117</v>
      </c>
      <c r="Z55" s="13">
        <f t="shared" si="1"/>
        <v>6.4762166032304469</v>
      </c>
      <c r="AA55" s="14">
        <v>417.05007232672153</v>
      </c>
      <c r="AB55" s="13">
        <f t="shared" si="2"/>
        <v>16.682002893068862</v>
      </c>
      <c r="AC55" s="14">
        <f t="shared" si="9"/>
        <v>127.57232862298019</v>
      </c>
      <c r="AD55" s="13">
        <f t="shared" si="3"/>
        <v>5.1028931449192081</v>
      </c>
      <c r="AE55" s="14">
        <f t="shared" si="4"/>
        <v>63.143111881496857</v>
      </c>
      <c r="AF55" s="13">
        <f t="shared" si="5"/>
        <v>2.5257244752598744</v>
      </c>
      <c r="AG55" s="14">
        <f t="shared" si="6"/>
        <v>195.81833364939627</v>
      </c>
      <c r="AH55" s="14">
        <f t="shared" si="7"/>
        <v>7.8327333459758499</v>
      </c>
      <c r="AI55" s="14">
        <f t="shared" si="10"/>
        <v>24</v>
      </c>
      <c r="AJ55" s="13">
        <f t="shared" si="8"/>
        <v>1.1944918352613172</v>
      </c>
      <c r="AK55" s="13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5"/>
      <c r="AW55" s="15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K55" s="8">
        <v>7.3072159993696353</v>
      </c>
      <c r="BL55" s="8">
        <v>24</v>
      </c>
      <c r="BN55" s="11">
        <v>60</v>
      </c>
      <c r="BO55" s="13">
        <v>3.7872340425531914</v>
      </c>
      <c r="BP55" s="13">
        <v>10.666666666666666</v>
      </c>
      <c r="BQ55" s="13">
        <v>2.9599999999999995</v>
      </c>
      <c r="BR55" s="13">
        <v>226.77628701336837</v>
      </c>
      <c r="BU55" s="11">
        <v>60</v>
      </c>
      <c r="BV55" s="11">
        <v>15</v>
      </c>
      <c r="BW55" s="13">
        <v>3.7872340425531914</v>
      </c>
      <c r="BX55" s="13">
        <v>10.666666666666666</v>
      </c>
      <c r="BY55" s="13">
        <v>2.9599999999999995</v>
      </c>
      <c r="BZ55" s="13">
        <v>226.77628701336837</v>
      </c>
      <c r="CA55" s="17">
        <f t="shared" si="11"/>
        <v>9.0710514805347362</v>
      </c>
      <c r="CB55" s="8">
        <v>24</v>
      </c>
      <c r="CC55" s="8">
        <f>0.6393*BW55+7.7576</f>
        <v>10.178778723404255</v>
      </c>
      <c r="CD55" s="8">
        <v>7.3072159993696353</v>
      </c>
    </row>
    <row r="56" spans="1:95" x14ac:dyDescent="0.2">
      <c r="A56" s="11"/>
      <c r="B56" s="11"/>
      <c r="C56" s="30">
        <v>14</v>
      </c>
      <c r="D56" s="12" t="s">
        <v>93</v>
      </c>
      <c r="E56" s="12" t="s">
        <v>56</v>
      </c>
      <c r="F56" s="11">
        <v>1996</v>
      </c>
      <c r="G56" s="11" t="s">
        <v>98</v>
      </c>
      <c r="H56" s="11"/>
      <c r="I56" s="26">
        <v>9</v>
      </c>
      <c r="J56" s="11">
        <v>10</v>
      </c>
      <c r="K56" s="11" t="s">
        <v>64</v>
      </c>
      <c r="L56" s="11">
        <v>2066231</v>
      </c>
      <c r="M56" s="11">
        <v>780066</v>
      </c>
      <c r="N56" s="11"/>
      <c r="O56" s="11"/>
      <c r="P56" s="11"/>
      <c r="Q56" s="11">
        <v>14</v>
      </c>
      <c r="R56" s="11" t="s">
        <v>96</v>
      </c>
      <c r="S56" s="13">
        <v>2.4583333333333335</v>
      </c>
      <c r="T56" s="13"/>
      <c r="U56" s="13">
        <v>2.5357142857142856</v>
      </c>
      <c r="V56" s="13">
        <v>2.3642857142857143</v>
      </c>
      <c r="W56" s="13">
        <v>50.601202417152848</v>
      </c>
      <c r="X56" s="13">
        <f t="shared" si="0"/>
        <v>2.0240480966861139</v>
      </c>
      <c r="Y56" s="13">
        <v>26.569545061906961</v>
      </c>
      <c r="Z56" s="13">
        <f t="shared" si="1"/>
        <v>1.0627818024762785</v>
      </c>
      <c r="AA56" s="14">
        <v>77.170747479059813</v>
      </c>
      <c r="AB56" s="13">
        <f t="shared" si="2"/>
        <v>3.0868298991623924</v>
      </c>
      <c r="AC56" s="14">
        <f t="shared" si="9"/>
        <v>25.300601208576424</v>
      </c>
      <c r="AD56" s="13">
        <f t="shared" si="3"/>
        <v>1.0120240483430569</v>
      </c>
      <c r="AE56" s="14">
        <f t="shared" si="4"/>
        <v>10.362122574143715</v>
      </c>
      <c r="AF56" s="13">
        <f t="shared" si="5"/>
        <v>0.41448490296574858</v>
      </c>
      <c r="AG56" s="14">
        <f t="shared" si="6"/>
        <v>36.6747478310632</v>
      </c>
      <c r="AH56" s="14">
        <f t="shared" si="7"/>
        <v>1.4669899132425279</v>
      </c>
      <c r="AI56" s="14">
        <f t="shared" si="10"/>
        <v>22</v>
      </c>
      <c r="AJ56" s="13">
        <f t="shared" si="8"/>
        <v>0.2440537764758024</v>
      </c>
      <c r="AK56" s="13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5"/>
      <c r="AW56" s="15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K56" s="8">
        <v>0.96487866450731186</v>
      </c>
      <c r="BL56" s="8">
        <v>24</v>
      </c>
      <c r="BN56" s="11">
        <v>50</v>
      </c>
      <c r="BO56" s="13">
        <v>2.4583333333333335</v>
      </c>
      <c r="BP56" s="13"/>
      <c r="BQ56" s="13">
        <v>2.5357142857142856</v>
      </c>
      <c r="BR56" s="13">
        <v>24.753788156567079</v>
      </c>
      <c r="CJ56" s="11">
        <v>50</v>
      </c>
      <c r="CK56" s="11">
        <v>14</v>
      </c>
      <c r="CL56" s="13">
        <v>2.4583333333333335</v>
      </c>
      <c r="CM56" s="13"/>
      <c r="CN56" s="13">
        <v>2.5357142857142856</v>
      </c>
      <c r="CO56" s="13">
        <v>24.753788156567079</v>
      </c>
      <c r="CP56" s="17">
        <f t="shared" ref="CP56:CP63" si="14">CO56*40/1000</f>
        <v>0.99015152626268321</v>
      </c>
      <c r="CQ56" s="8">
        <v>24</v>
      </c>
    </row>
    <row r="57" spans="1:95" x14ac:dyDescent="0.2">
      <c r="A57" s="11">
        <v>84</v>
      </c>
      <c r="B57" s="11"/>
      <c r="C57" s="30">
        <v>14</v>
      </c>
      <c r="D57" s="12" t="s">
        <v>93</v>
      </c>
      <c r="E57" s="12" t="s">
        <v>56</v>
      </c>
      <c r="F57" s="11">
        <v>1996</v>
      </c>
      <c r="G57" s="11" t="s">
        <v>99</v>
      </c>
      <c r="H57" s="11">
        <v>88</v>
      </c>
      <c r="I57" s="26">
        <v>9</v>
      </c>
      <c r="J57" s="11">
        <v>30</v>
      </c>
      <c r="K57" s="11" t="s">
        <v>65</v>
      </c>
      <c r="L57" s="11">
        <v>2066268</v>
      </c>
      <c r="M57" s="11">
        <v>780100</v>
      </c>
      <c r="N57" s="11"/>
      <c r="O57" s="11"/>
      <c r="P57" s="11"/>
      <c r="Q57" s="11">
        <v>9</v>
      </c>
      <c r="R57" s="11" t="s">
        <v>96</v>
      </c>
      <c r="S57" s="13">
        <v>3.2219000000000002</v>
      </c>
      <c r="T57" s="13">
        <v>2</v>
      </c>
      <c r="U57" s="13">
        <v>3.0111111111111111</v>
      </c>
      <c r="V57" s="13">
        <v>2.2111111111111108</v>
      </c>
      <c r="W57" s="13">
        <v>68.539608769598033</v>
      </c>
      <c r="X57" s="13">
        <f t="shared" si="0"/>
        <v>2.7415843507839215</v>
      </c>
      <c r="Y57" s="13">
        <v>47.382584580992855</v>
      </c>
      <c r="Z57" s="13">
        <f t="shared" si="1"/>
        <v>1.8953033832397141</v>
      </c>
      <c r="AA57" s="14">
        <v>115.92219335059089</v>
      </c>
      <c r="AB57" s="13">
        <f t="shared" si="2"/>
        <v>4.6368877340236363</v>
      </c>
      <c r="AC57" s="14">
        <f t="shared" si="9"/>
        <v>34.269804384799016</v>
      </c>
      <c r="AD57" s="13">
        <f t="shared" si="3"/>
        <v>1.3707921753919607</v>
      </c>
      <c r="AE57" s="14">
        <f t="shared" si="4"/>
        <v>18.479207986587213</v>
      </c>
      <c r="AF57" s="13">
        <f t="shared" si="5"/>
        <v>0.73916831946348849</v>
      </c>
      <c r="AG57" s="14">
        <f t="shared" si="6"/>
        <v>54.119804546778191</v>
      </c>
      <c r="AH57" s="14">
        <f t="shared" si="7"/>
        <v>2.1647921818711273</v>
      </c>
      <c r="AI57" s="14">
        <f t="shared" si="10"/>
        <v>22</v>
      </c>
      <c r="AJ57" s="13">
        <f t="shared" si="8"/>
        <v>0.3601426993476512</v>
      </c>
      <c r="AK57" s="13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5"/>
      <c r="AW57" s="15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K57" s="8">
        <v>1.7862015870317633</v>
      </c>
      <c r="BL57" s="8">
        <v>24</v>
      </c>
      <c r="BN57" s="11">
        <v>50</v>
      </c>
      <c r="BO57" s="13">
        <v>3.2219000000000002</v>
      </c>
      <c r="BP57" s="13">
        <v>2</v>
      </c>
      <c r="BQ57" s="13">
        <v>3.0111111111111111</v>
      </c>
      <c r="BR57" s="13">
        <v>47.628138133462649</v>
      </c>
      <c r="CJ57" s="11">
        <v>50</v>
      </c>
      <c r="CK57" s="11">
        <v>9</v>
      </c>
      <c r="CL57" s="13">
        <v>3.2219000000000002</v>
      </c>
      <c r="CM57" s="13">
        <v>2</v>
      </c>
      <c r="CN57" s="13">
        <v>3.0111111111111111</v>
      </c>
      <c r="CO57" s="13">
        <v>47.628138133462649</v>
      </c>
      <c r="CP57" s="17">
        <f t="shared" si="14"/>
        <v>1.905125525338506</v>
      </c>
      <c r="CQ57" s="8">
        <v>24</v>
      </c>
    </row>
    <row r="58" spans="1:95" x14ac:dyDescent="0.2">
      <c r="A58" s="11"/>
      <c r="B58" s="11"/>
      <c r="C58" s="30">
        <v>14</v>
      </c>
      <c r="D58" s="12" t="s">
        <v>93</v>
      </c>
      <c r="E58" s="12" t="s">
        <v>56</v>
      </c>
      <c r="F58" s="11">
        <v>1996</v>
      </c>
      <c r="G58" s="11" t="s">
        <v>98</v>
      </c>
      <c r="H58" s="11"/>
      <c r="I58" s="26">
        <v>9</v>
      </c>
      <c r="J58" s="11">
        <v>15</v>
      </c>
      <c r="K58" s="11" t="s">
        <v>62</v>
      </c>
      <c r="L58" s="11">
        <v>2066305</v>
      </c>
      <c r="M58" s="11">
        <v>780063</v>
      </c>
      <c r="N58" s="11"/>
      <c r="O58" s="11"/>
      <c r="P58" s="11"/>
      <c r="Q58" s="11">
        <v>15</v>
      </c>
      <c r="R58" s="11" t="s">
        <v>69</v>
      </c>
      <c r="S58" s="13">
        <v>3.7179892857142858</v>
      </c>
      <c r="T58" s="13">
        <v>8.25</v>
      </c>
      <c r="U58" s="13">
        <v>2.9399999999999995</v>
      </c>
      <c r="V58" s="13">
        <v>2.6257142857142859</v>
      </c>
      <c r="W58" s="13">
        <v>150.4583306123217</v>
      </c>
      <c r="X58" s="13">
        <f t="shared" si="0"/>
        <v>6.018333224492868</v>
      </c>
      <c r="Y58" s="13">
        <v>92.816368400741183</v>
      </c>
      <c r="Z58" s="13">
        <f t="shared" si="1"/>
        <v>3.7126547360296471</v>
      </c>
      <c r="AA58" s="14">
        <v>243.2746990130629</v>
      </c>
      <c r="AB58" s="13">
        <f t="shared" si="2"/>
        <v>9.7309879605225156</v>
      </c>
      <c r="AC58" s="14">
        <f t="shared" si="9"/>
        <v>75.229165306160851</v>
      </c>
      <c r="AD58" s="13">
        <f t="shared" si="3"/>
        <v>3.009166612246434</v>
      </c>
      <c r="AE58" s="14">
        <f t="shared" si="4"/>
        <v>36.198383676289062</v>
      </c>
      <c r="AF58" s="13">
        <f t="shared" si="5"/>
        <v>1.4479353470515626</v>
      </c>
      <c r="AG58" s="14">
        <f t="shared" si="6"/>
        <v>114.43671559469635</v>
      </c>
      <c r="AH58" s="14">
        <f t="shared" si="7"/>
        <v>4.5774686237878539</v>
      </c>
      <c r="AI58" s="14">
        <f t="shared" si="10"/>
        <v>22</v>
      </c>
      <c r="AJ58" s="13">
        <f t="shared" si="8"/>
        <v>0.76152432559379757</v>
      </c>
      <c r="AK58" s="13">
        <v>60</v>
      </c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5"/>
      <c r="AW58" s="15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K58" s="8">
        <v>4.1368644146838829</v>
      </c>
      <c r="BL58" s="8">
        <v>23</v>
      </c>
      <c r="BN58" s="11">
        <v>70</v>
      </c>
      <c r="BO58" s="13">
        <v>3.7179892857142858</v>
      </c>
      <c r="BP58" s="13">
        <v>8.25</v>
      </c>
      <c r="BQ58" s="13">
        <v>2.9399999999999995</v>
      </c>
      <c r="BR58" s="13">
        <v>127.22961110372073</v>
      </c>
      <c r="CJ58" s="11">
        <v>70</v>
      </c>
      <c r="CK58" s="11">
        <v>15</v>
      </c>
      <c r="CL58" s="13">
        <v>3.7179892857142858</v>
      </c>
      <c r="CM58" s="13">
        <v>8.25</v>
      </c>
      <c r="CN58" s="13">
        <v>2.9399999999999995</v>
      </c>
      <c r="CO58" s="13">
        <v>127.22961110372073</v>
      </c>
      <c r="CP58" s="17">
        <f t="shared" si="14"/>
        <v>5.0891844441488292</v>
      </c>
      <c r="CQ58" s="8">
        <v>23</v>
      </c>
    </row>
    <row r="59" spans="1:95" x14ac:dyDescent="0.2">
      <c r="A59" s="11"/>
      <c r="B59" s="11"/>
      <c r="C59" s="30">
        <v>14</v>
      </c>
      <c r="D59" s="12" t="s">
        <v>93</v>
      </c>
      <c r="E59" s="12" t="s">
        <v>56</v>
      </c>
      <c r="F59" s="11">
        <v>1996</v>
      </c>
      <c r="G59" s="11" t="s">
        <v>99</v>
      </c>
      <c r="H59" s="11"/>
      <c r="I59" s="26">
        <v>5.64</v>
      </c>
      <c r="J59" s="11">
        <v>80</v>
      </c>
      <c r="K59" s="11" t="s">
        <v>68</v>
      </c>
      <c r="L59" s="11">
        <v>2066306</v>
      </c>
      <c r="M59" s="11">
        <v>780134</v>
      </c>
      <c r="N59" s="11" t="s">
        <v>100</v>
      </c>
      <c r="O59" s="11"/>
      <c r="P59" s="11"/>
      <c r="Q59" s="11">
        <v>10</v>
      </c>
      <c r="R59" s="11" t="s">
        <v>69</v>
      </c>
      <c r="S59" s="13">
        <v>2.7391304347826089</v>
      </c>
      <c r="T59" s="13">
        <v>14</v>
      </c>
      <c r="U59" s="13">
        <v>2.67</v>
      </c>
      <c r="V59" s="13">
        <v>2.6900000000000004</v>
      </c>
      <c r="W59" s="13">
        <v>83.99432764874139</v>
      </c>
      <c r="X59" s="13">
        <f t="shared" si="0"/>
        <v>3.3597731059496554</v>
      </c>
      <c r="Y59" s="13">
        <v>46.783995443652657</v>
      </c>
      <c r="Z59" s="13">
        <f t="shared" si="1"/>
        <v>1.8713598177461064</v>
      </c>
      <c r="AA59" s="14">
        <v>130.77832309239403</v>
      </c>
      <c r="AB59" s="13">
        <f t="shared" si="2"/>
        <v>5.2311329236957604</v>
      </c>
      <c r="AC59" s="14">
        <f t="shared" si="9"/>
        <v>41.997163824370695</v>
      </c>
      <c r="AD59" s="13">
        <f t="shared" si="3"/>
        <v>1.6798865529748277</v>
      </c>
      <c r="AE59" s="14">
        <f t="shared" si="4"/>
        <v>18.245758223024538</v>
      </c>
      <c r="AF59" s="13">
        <f t="shared" si="5"/>
        <v>0.72983032892098154</v>
      </c>
      <c r="AG59" s="14">
        <f t="shared" si="6"/>
        <v>61.922808600370061</v>
      </c>
      <c r="AH59" s="14">
        <f t="shared" si="7"/>
        <v>2.4769123440148024</v>
      </c>
      <c r="AI59" s="14">
        <f t="shared" si="10"/>
        <v>22</v>
      </c>
      <c r="AJ59" s="13">
        <f t="shared" si="8"/>
        <v>0.41206814450428081</v>
      </c>
      <c r="AK59" s="13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5"/>
      <c r="AW59" s="15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K59" s="8">
        <v>2.1000286352130662</v>
      </c>
      <c r="BL59" s="8">
        <v>23</v>
      </c>
      <c r="BN59" s="11">
        <v>26</v>
      </c>
      <c r="BO59" s="13">
        <v>2.7391304347826089</v>
      </c>
      <c r="BP59" s="13">
        <v>14</v>
      </c>
      <c r="BQ59" s="13">
        <v>2.67</v>
      </c>
      <c r="BR59" s="13">
        <v>64.919655365552984</v>
      </c>
      <c r="CJ59" s="11">
        <v>26</v>
      </c>
      <c r="CK59" s="11">
        <v>10</v>
      </c>
      <c r="CL59" s="13">
        <v>2.7391304347826089</v>
      </c>
      <c r="CM59" s="13">
        <v>14</v>
      </c>
      <c r="CN59" s="13">
        <v>2.67</v>
      </c>
      <c r="CO59" s="13">
        <v>64.919655365552984</v>
      </c>
      <c r="CP59" s="17">
        <f t="shared" si="14"/>
        <v>2.5967862146221194</v>
      </c>
      <c r="CQ59" s="8">
        <v>23</v>
      </c>
    </row>
    <row r="60" spans="1:95" x14ac:dyDescent="0.2">
      <c r="A60" s="11"/>
      <c r="B60" s="11"/>
      <c r="C60" s="30">
        <v>8</v>
      </c>
      <c r="D60" s="12" t="s">
        <v>91</v>
      </c>
      <c r="E60" s="12" t="s">
        <v>56</v>
      </c>
      <c r="F60" s="11">
        <v>1997</v>
      </c>
      <c r="G60" s="11" t="s">
        <v>101</v>
      </c>
      <c r="H60" s="11"/>
      <c r="I60" s="26">
        <v>9</v>
      </c>
      <c r="J60" s="11">
        <v>70</v>
      </c>
      <c r="K60" s="11" t="s">
        <v>64</v>
      </c>
      <c r="L60" s="11">
        <v>2066312</v>
      </c>
      <c r="M60" s="11">
        <v>792578</v>
      </c>
      <c r="N60" s="11"/>
      <c r="O60" s="11"/>
      <c r="P60" s="11"/>
      <c r="Q60" s="11">
        <v>8</v>
      </c>
      <c r="R60" s="11" t="s">
        <v>96</v>
      </c>
      <c r="S60" s="13">
        <v>2.9230769230769229</v>
      </c>
      <c r="T60" s="13"/>
      <c r="U60" s="13">
        <v>2.9250000000000003</v>
      </c>
      <c r="V60" s="13">
        <v>3.4750000000000001</v>
      </c>
      <c r="W60" s="13">
        <v>65.509117026328369</v>
      </c>
      <c r="X60" s="13">
        <f t="shared" si="0"/>
        <v>2.6203646810531347</v>
      </c>
      <c r="Y60" s="13">
        <v>42.636987101344538</v>
      </c>
      <c r="Z60" s="13">
        <f t="shared" si="1"/>
        <v>1.7054794840537815</v>
      </c>
      <c r="AA60" s="14">
        <v>108.14610412767291</v>
      </c>
      <c r="AB60" s="13">
        <f t="shared" si="2"/>
        <v>4.3258441651069166</v>
      </c>
      <c r="AC60" s="14">
        <f t="shared" si="9"/>
        <v>32.754558513164184</v>
      </c>
      <c r="AD60" s="13">
        <f t="shared" si="3"/>
        <v>1.3101823405265673</v>
      </c>
      <c r="AE60" s="14">
        <f t="shared" si="4"/>
        <v>16.628424969524371</v>
      </c>
      <c r="AF60" s="13">
        <f t="shared" si="5"/>
        <v>0.66513699878097488</v>
      </c>
      <c r="AG60" s="14">
        <f t="shared" si="6"/>
        <v>50.693165823215125</v>
      </c>
      <c r="AH60" s="14">
        <f t="shared" si="7"/>
        <v>2.027726632928605</v>
      </c>
      <c r="AI60" s="14">
        <f t="shared" si="10"/>
        <v>21</v>
      </c>
      <c r="AJ60" s="13">
        <f t="shared" si="8"/>
        <v>0.35340378459612831</v>
      </c>
      <c r="AK60" s="13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5"/>
      <c r="AW60" s="15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K60" s="8">
        <v>1.6785125621742976</v>
      </c>
      <c r="BL60" s="8">
        <v>23</v>
      </c>
      <c r="BN60" s="11">
        <v>15</v>
      </c>
      <c r="BO60" s="13">
        <v>2.9230769230769229</v>
      </c>
      <c r="BP60" s="13"/>
      <c r="BQ60" s="13">
        <v>2.9250000000000003</v>
      </c>
      <c r="BR60" s="13">
        <v>46.645595993032984</v>
      </c>
      <c r="CJ60" s="11">
        <v>15</v>
      </c>
      <c r="CK60" s="11">
        <v>8</v>
      </c>
      <c r="CL60" s="13">
        <v>2.9230769230769229</v>
      </c>
      <c r="CM60" s="13"/>
      <c r="CN60" s="13">
        <v>2.9250000000000003</v>
      </c>
      <c r="CO60" s="13">
        <v>46.645595993032984</v>
      </c>
      <c r="CP60" s="17">
        <f t="shared" si="14"/>
        <v>1.8658238397213194</v>
      </c>
      <c r="CQ60" s="8">
        <v>23</v>
      </c>
    </row>
    <row r="61" spans="1:95" x14ac:dyDescent="0.2">
      <c r="A61" s="11"/>
      <c r="B61" s="11"/>
      <c r="C61" s="30">
        <v>8</v>
      </c>
      <c r="D61" s="12" t="s">
        <v>91</v>
      </c>
      <c r="E61" s="12" t="s">
        <v>56</v>
      </c>
      <c r="F61" s="11">
        <v>1997</v>
      </c>
      <c r="G61" s="11" t="s">
        <v>101</v>
      </c>
      <c r="H61" s="11"/>
      <c r="I61" s="26">
        <v>9</v>
      </c>
      <c r="J61" s="11">
        <v>80</v>
      </c>
      <c r="K61" s="11" t="s">
        <v>66</v>
      </c>
      <c r="L61" s="11">
        <v>2066318</v>
      </c>
      <c r="M61" s="11">
        <v>792645</v>
      </c>
      <c r="N61" s="11"/>
      <c r="O61" s="11"/>
      <c r="P61" s="11"/>
      <c r="Q61" s="11">
        <v>14</v>
      </c>
      <c r="R61" s="11" t="s">
        <v>96</v>
      </c>
      <c r="S61" s="13">
        <v>2.0625</v>
      </c>
      <c r="T61" s="13"/>
      <c r="U61" s="13">
        <v>2.0153846153846153</v>
      </c>
      <c r="V61" s="13">
        <v>2.3833333333333333</v>
      </c>
      <c r="W61" s="13">
        <v>30.421335914530385</v>
      </c>
      <c r="X61" s="13">
        <f t="shared" si="0"/>
        <v>1.2168534365812154</v>
      </c>
      <c r="Y61" s="13">
        <v>12.6882218293183</v>
      </c>
      <c r="Z61" s="13">
        <f t="shared" si="1"/>
        <v>0.50752887317273199</v>
      </c>
      <c r="AA61" s="14">
        <v>43.109557743848683</v>
      </c>
      <c r="AB61" s="13">
        <f t="shared" si="2"/>
        <v>1.7243823097539472</v>
      </c>
      <c r="AC61" s="14">
        <f t="shared" si="9"/>
        <v>15.210667957265192</v>
      </c>
      <c r="AD61" s="13">
        <f t="shared" si="3"/>
        <v>0.60842671829060768</v>
      </c>
      <c r="AE61" s="14">
        <f t="shared" si="4"/>
        <v>4.9484065134341373</v>
      </c>
      <c r="AF61" s="13">
        <f t="shared" si="5"/>
        <v>0.19793626053736549</v>
      </c>
      <c r="AG61" s="14">
        <f t="shared" si="6"/>
        <v>20.767501188989936</v>
      </c>
      <c r="AH61" s="14">
        <f t="shared" si="7"/>
        <v>0.83070004755959748</v>
      </c>
      <c r="AI61" s="14">
        <f t="shared" si="10"/>
        <v>21</v>
      </c>
      <c r="AJ61" s="13">
        <f t="shared" si="8"/>
        <v>0.14477915114610129</v>
      </c>
      <c r="AK61" s="13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5"/>
      <c r="AW61" s="15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K61" s="8">
        <v>0.39373587719235298</v>
      </c>
      <c r="BL61" s="8">
        <v>23</v>
      </c>
      <c r="BN61" s="11">
        <v>50</v>
      </c>
      <c r="BO61" s="13">
        <v>2.0625</v>
      </c>
      <c r="BP61" s="13"/>
      <c r="BQ61" s="13">
        <v>2.0153846153846153</v>
      </c>
      <c r="BR61" s="13">
        <v>8.2551758936791995</v>
      </c>
      <c r="CJ61" s="11">
        <v>50</v>
      </c>
      <c r="CK61" s="11">
        <v>14</v>
      </c>
      <c r="CL61" s="13">
        <v>2.0625</v>
      </c>
      <c r="CM61" s="13"/>
      <c r="CN61" s="13">
        <v>2.0153846153846153</v>
      </c>
      <c r="CO61" s="13">
        <v>8.2551758936791995</v>
      </c>
      <c r="CP61" s="17">
        <f t="shared" si="14"/>
        <v>0.33020703574716798</v>
      </c>
      <c r="CQ61" s="8">
        <v>23</v>
      </c>
    </row>
    <row r="62" spans="1:95" x14ac:dyDescent="0.2">
      <c r="A62" s="11">
        <v>78</v>
      </c>
      <c r="B62" s="11"/>
      <c r="C62" s="30">
        <v>8</v>
      </c>
      <c r="D62" s="12" t="s">
        <v>91</v>
      </c>
      <c r="E62" s="12" t="s">
        <v>56</v>
      </c>
      <c r="F62" s="11">
        <v>1997</v>
      </c>
      <c r="G62" s="11" t="s">
        <v>102</v>
      </c>
      <c r="H62" s="11">
        <v>214</v>
      </c>
      <c r="I62" s="26">
        <v>9</v>
      </c>
      <c r="J62" s="11">
        <v>95</v>
      </c>
      <c r="K62" s="11" t="s">
        <v>87</v>
      </c>
      <c r="L62" s="11">
        <v>2066352</v>
      </c>
      <c r="M62" s="11">
        <v>792610</v>
      </c>
      <c r="N62" s="11"/>
      <c r="O62" s="11"/>
      <c r="P62" s="11"/>
      <c r="Q62" s="11">
        <v>8</v>
      </c>
      <c r="R62" s="11" t="s">
        <v>96</v>
      </c>
      <c r="S62" s="13">
        <v>2.8333333333333335</v>
      </c>
      <c r="T62" s="13"/>
      <c r="U62" s="13">
        <v>2.4124999999999996</v>
      </c>
      <c r="V62" s="13">
        <v>2.0125000000000002</v>
      </c>
      <c r="W62" s="13">
        <v>31.793148728124965</v>
      </c>
      <c r="X62" s="13">
        <f t="shared" si="0"/>
        <v>1.2717259491249986</v>
      </c>
      <c r="Y62" s="13">
        <v>19.45242820499271</v>
      </c>
      <c r="Z62" s="13">
        <f t="shared" si="1"/>
        <v>0.77809712819970844</v>
      </c>
      <c r="AA62" s="14">
        <v>51.245576933117675</v>
      </c>
      <c r="AB62" s="13">
        <f t="shared" si="2"/>
        <v>2.049823077324707</v>
      </c>
      <c r="AC62" s="14">
        <f t="shared" si="9"/>
        <v>15.896574364062483</v>
      </c>
      <c r="AD62" s="13">
        <f t="shared" si="3"/>
        <v>0.63586297456249929</v>
      </c>
      <c r="AE62" s="14">
        <f t="shared" si="4"/>
        <v>7.5864469999471575</v>
      </c>
      <c r="AF62" s="13">
        <f t="shared" si="5"/>
        <v>0.30345787999788632</v>
      </c>
      <c r="AG62" s="14">
        <f t="shared" si="6"/>
        <v>24.118884338572137</v>
      </c>
      <c r="AH62" s="14">
        <f t="shared" si="7"/>
        <v>0.96475537354288554</v>
      </c>
      <c r="AI62" s="14">
        <f t="shared" si="10"/>
        <v>21</v>
      </c>
      <c r="AJ62" s="13">
        <f t="shared" si="8"/>
        <v>0.16814307938890291</v>
      </c>
      <c r="AK62" s="13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5"/>
      <c r="AW62" s="15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K62" s="8">
        <v>0.66666760902659483</v>
      </c>
      <c r="BL62" s="8">
        <v>23</v>
      </c>
      <c r="BN62" s="11">
        <v>30</v>
      </c>
      <c r="BO62" s="13">
        <v>2.8333333333333335</v>
      </c>
      <c r="BP62" s="13"/>
      <c r="BQ62" s="13">
        <v>2.4124999999999996</v>
      </c>
      <c r="BR62" s="13">
        <v>16.008614828336807</v>
      </c>
      <c r="CJ62" s="11">
        <v>30</v>
      </c>
      <c r="CK62" s="11">
        <v>8</v>
      </c>
      <c r="CL62" s="13">
        <v>2.8333333333333335</v>
      </c>
      <c r="CM62" s="13"/>
      <c r="CN62" s="13">
        <v>2.4124999999999996</v>
      </c>
      <c r="CO62" s="13">
        <v>16.008614828336807</v>
      </c>
      <c r="CP62" s="17">
        <f t="shared" si="14"/>
        <v>0.64034459313347225</v>
      </c>
      <c r="CQ62" s="8">
        <v>23</v>
      </c>
    </row>
    <row r="63" spans="1:95" x14ac:dyDescent="0.2">
      <c r="A63" s="11"/>
      <c r="B63" s="11"/>
      <c r="C63" s="30">
        <v>8</v>
      </c>
      <c r="D63" s="12" t="s">
        <v>91</v>
      </c>
      <c r="E63" s="12" t="s">
        <v>56</v>
      </c>
      <c r="F63" s="11">
        <v>1997</v>
      </c>
      <c r="G63" s="11" t="s">
        <v>101</v>
      </c>
      <c r="H63" s="11"/>
      <c r="I63" s="26">
        <v>9</v>
      </c>
      <c r="J63" s="11">
        <v>70</v>
      </c>
      <c r="K63" s="11" t="s">
        <v>62</v>
      </c>
      <c r="L63" s="11">
        <v>2066386</v>
      </c>
      <c r="M63" s="11">
        <v>792573</v>
      </c>
      <c r="N63" s="11"/>
      <c r="O63" s="11"/>
      <c r="P63" s="11"/>
      <c r="Q63" s="11">
        <v>14</v>
      </c>
      <c r="R63" s="11" t="s">
        <v>103</v>
      </c>
      <c r="S63" s="13">
        <v>4.8283277777777771</v>
      </c>
      <c r="T63" s="13">
        <v>9.5</v>
      </c>
      <c r="U63" s="13">
        <v>1.7666666666666668</v>
      </c>
      <c r="V63" s="13">
        <v>1.9661538461538461</v>
      </c>
      <c r="W63" s="13">
        <v>193.25153805828981</v>
      </c>
      <c r="X63" s="13">
        <f t="shared" si="0"/>
        <v>7.7300615223315923</v>
      </c>
      <c r="Y63" s="13">
        <v>104.25233142052176</v>
      </c>
      <c r="Z63" s="13">
        <f t="shared" si="1"/>
        <v>4.17009325682087</v>
      </c>
      <c r="AA63" s="14">
        <v>297.50386947881157</v>
      </c>
      <c r="AB63" s="13">
        <f t="shared" si="2"/>
        <v>11.900154779152462</v>
      </c>
      <c r="AC63" s="14">
        <f t="shared" si="9"/>
        <v>96.625769029144905</v>
      </c>
      <c r="AD63" s="13">
        <f t="shared" si="3"/>
        <v>3.8650307611657961</v>
      </c>
      <c r="AE63" s="14">
        <f t="shared" si="4"/>
        <v>40.658409254003487</v>
      </c>
      <c r="AF63" s="13">
        <f t="shared" si="5"/>
        <v>1.6263363701601394</v>
      </c>
      <c r="AG63" s="14">
        <f t="shared" si="6"/>
        <v>141.1492090443142</v>
      </c>
      <c r="AH63" s="14">
        <f t="shared" si="7"/>
        <v>5.6459683617725673</v>
      </c>
      <c r="AI63" s="14">
        <f t="shared" si="10"/>
        <v>21</v>
      </c>
      <c r="AJ63" s="13">
        <f t="shared" si="8"/>
        <v>0.98401162876607617</v>
      </c>
      <c r="AK63" s="13">
        <v>9</v>
      </c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5"/>
      <c r="AW63" s="15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K63" s="8">
        <v>0.22479007733110509</v>
      </c>
      <c r="BL63" s="8">
        <v>22</v>
      </c>
      <c r="BN63" s="11">
        <v>30</v>
      </c>
      <c r="BO63" s="13">
        <v>4.8283277777777771</v>
      </c>
      <c r="BP63" s="13">
        <v>9.5</v>
      </c>
      <c r="BQ63" s="13">
        <v>1.7666666666666668</v>
      </c>
      <c r="BR63" s="17">
        <v>7.5035266628645916</v>
      </c>
      <c r="CJ63" s="11">
        <v>30</v>
      </c>
      <c r="CK63" s="11">
        <v>14</v>
      </c>
      <c r="CL63" s="13">
        <v>4.8283277777777771</v>
      </c>
      <c r="CM63" s="13">
        <v>9.5</v>
      </c>
      <c r="CN63" s="13">
        <v>1.7666666666666668</v>
      </c>
      <c r="CO63" s="17">
        <v>7.5035266628645916</v>
      </c>
      <c r="CP63" s="17">
        <f t="shared" si="14"/>
        <v>0.30014106651458367</v>
      </c>
      <c r="CQ63" s="8">
        <v>22</v>
      </c>
    </row>
    <row r="64" spans="1:95" x14ac:dyDescent="0.2">
      <c r="A64" s="11"/>
      <c r="B64" s="11"/>
      <c r="C64" s="30">
        <v>8</v>
      </c>
      <c r="D64" s="12" t="s">
        <v>91</v>
      </c>
      <c r="E64" s="12" t="s">
        <v>56</v>
      </c>
      <c r="F64" s="11">
        <v>1997</v>
      </c>
      <c r="G64" s="11" t="s">
        <v>101</v>
      </c>
      <c r="H64" s="11"/>
      <c r="I64" s="26">
        <v>9</v>
      </c>
      <c r="J64" s="11">
        <v>80</v>
      </c>
      <c r="K64" s="11" t="s">
        <v>68</v>
      </c>
      <c r="L64" s="11">
        <v>2066389</v>
      </c>
      <c r="M64" s="11">
        <v>792644</v>
      </c>
      <c r="N64" s="11"/>
      <c r="O64" s="11"/>
      <c r="P64" s="11"/>
      <c r="Q64" s="11"/>
      <c r="R64" s="11" t="s">
        <v>104</v>
      </c>
      <c r="T64" s="13"/>
      <c r="U64" s="13"/>
      <c r="V64" s="13"/>
      <c r="W64" s="17"/>
      <c r="X64" s="13"/>
      <c r="Y64" s="18"/>
      <c r="Z64" s="13"/>
      <c r="AA64" s="14"/>
      <c r="AB64" s="13"/>
      <c r="AC64" s="14"/>
      <c r="AD64" s="13"/>
      <c r="AE64" s="14"/>
      <c r="AF64" s="13"/>
      <c r="AG64" s="14"/>
      <c r="AH64" s="14"/>
      <c r="AI64" s="14"/>
      <c r="AJ64" s="13"/>
      <c r="AK64" s="13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5"/>
      <c r="AW64" s="15"/>
      <c r="AX64" s="11">
        <v>160</v>
      </c>
      <c r="AY64" s="1">
        <v>640</v>
      </c>
      <c r="AZ64" s="11">
        <v>0.6</v>
      </c>
      <c r="BA64" s="11"/>
      <c r="BB64" s="11"/>
      <c r="BC64" s="11"/>
      <c r="BD64" s="11"/>
      <c r="BE64" s="11"/>
      <c r="BF64" s="11"/>
      <c r="BG64" s="11"/>
      <c r="BH64" s="11"/>
      <c r="BN64" s="11">
        <v>80</v>
      </c>
      <c r="BP64" s="13"/>
      <c r="BQ64" s="13"/>
      <c r="BR64" s="17"/>
      <c r="BU64" s="11"/>
      <c r="BV64" s="11"/>
      <c r="BX64" s="13"/>
      <c r="BY64" s="13"/>
      <c r="BZ64" s="17"/>
      <c r="CA64" s="17"/>
    </row>
    <row r="65" spans="1:95" x14ac:dyDescent="0.2">
      <c r="A65" s="11">
        <v>77</v>
      </c>
      <c r="B65" s="11"/>
      <c r="C65" s="30">
        <v>7.1</v>
      </c>
      <c r="D65" s="12" t="s">
        <v>91</v>
      </c>
      <c r="E65" s="12" t="s">
        <v>56</v>
      </c>
      <c r="F65" s="11">
        <v>1992</v>
      </c>
      <c r="G65" s="11" t="s">
        <v>105</v>
      </c>
      <c r="H65" s="11">
        <v>207</v>
      </c>
      <c r="I65" s="26">
        <v>9</v>
      </c>
      <c r="J65" s="11">
        <v>100</v>
      </c>
      <c r="K65" s="11" t="s">
        <v>65</v>
      </c>
      <c r="L65" s="11">
        <v>2068854</v>
      </c>
      <c r="M65" s="11">
        <v>788401</v>
      </c>
      <c r="N65" s="11"/>
      <c r="O65" s="11"/>
      <c r="P65" s="11"/>
      <c r="Q65" s="11"/>
      <c r="R65" s="11"/>
      <c r="T65" s="13"/>
      <c r="U65" s="13"/>
      <c r="V65" s="13"/>
      <c r="W65" s="17"/>
      <c r="X65" s="13"/>
      <c r="Y65" s="18"/>
      <c r="Z65" s="13"/>
      <c r="AA65" s="14"/>
      <c r="AB65" s="13"/>
      <c r="AC65" s="14"/>
      <c r="AD65" s="13"/>
      <c r="AE65" s="14"/>
      <c r="AF65" s="13"/>
      <c r="AG65" s="14"/>
      <c r="AH65" s="14"/>
      <c r="AI65" s="14"/>
      <c r="AJ65" s="13"/>
      <c r="AK65" s="13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5"/>
      <c r="AW65" s="15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N65" s="11"/>
      <c r="BP65" s="13"/>
      <c r="BQ65" s="13"/>
      <c r="BR65" s="17"/>
      <c r="BU65" s="11"/>
      <c r="BV65" s="11"/>
      <c r="BX65" s="13"/>
      <c r="BY65" s="13"/>
      <c r="BZ65" s="17"/>
    </row>
    <row r="66" spans="1:95" x14ac:dyDescent="0.2">
      <c r="A66" s="11"/>
      <c r="B66" s="11"/>
      <c r="C66" s="30">
        <v>7</v>
      </c>
      <c r="D66" s="12">
        <v>43457</v>
      </c>
      <c r="E66" s="19" t="s">
        <v>56</v>
      </c>
      <c r="F66" s="11"/>
      <c r="G66" s="11" t="s">
        <v>106</v>
      </c>
      <c r="H66" s="11"/>
      <c r="I66" s="26"/>
      <c r="J66" s="11">
        <v>60</v>
      </c>
      <c r="K66" s="11" t="s">
        <v>107</v>
      </c>
      <c r="L66" s="11">
        <v>2077875</v>
      </c>
      <c r="M66" s="11">
        <v>732725</v>
      </c>
      <c r="N66" s="11"/>
      <c r="O66" s="11"/>
      <c r="P66" s="11"/>
      <c r="Q66" s="11">
        <v>4</v>
      </c>
      <c r="R66" s="11" t="s">
        <v>75</v>
      </c>
      <c r="S66" s="8">
        <v>3.0357000000000003</v>
      </c>
      <c r="T66" s="13">
        <v>4</v>
      </c>
      <c r="U66" s="13">
        <v>0.74249999999999994</v>
      </c>
      <c r="V66" s="13">
        <v>0.66500000000000004</v>
      </c>
      <c r="W66" s="13">
        <v>10.263327714335754</v>
      </c>
      <c r="X66" s="13">
        <f t="shared" si="0"/>
        <v>0.41053310857343012</v>
      </c>
      <c r="Y66" s="13">
        <v>6.4596523830593</v>
      </c>
      <c r="Z66" s="13">
        <f t="shared" si="1"/>
        <v>0.258386095322372</v>
      </c>
      <c r="AA66" s="14">
        <v>16.722980097395052</v>
      </c>
      <c r="AB66" s="13">
        <f t="shared" si="2"/>
        <v>0.66891920389580206</v>
      </c>
      <c r="AC66" s="14">
        <f t="shared" si="9"/>
        <v>5.1316638571678768</v>
      </c>
      <c r="AD66" s="13">
        <f t="shared" si="3"/>
        <v>0.20526655428671506</v>
      </c>
      <c r="AE66" s="14">
        <f t="shared" si="4"/>
        <v>2.519264429393127</v>
      </c>
      <c r="AF66" s="13">
        <f t="shared" si="5"/>
        <v>0.10077057717572507</v>
      </c>
      <c r="AG66" s="14">
        <f t="shared" si="6"/>
        <v>7.8561948408477189</v>
      </c>
      <c r="AH66" s="14">
        <f t="shared" si="7"/>
        <v>0.31424779363390876</v>
      </c>
      <c r="AI66" s="14">
        <f t="shared" si="10"/>
        <v>2018</v>
      </c>
      <c r="AJ66" s="13">
        <f t="shared" si="8"/>
        <v>5.6994396665020124E-4</v>
      </c>
      <c r="AK66" s="13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5"/>
      <c r="AW66" s="15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K66" s="8">
        <v>0.31439202583102699</v>
      </c>
      <c r="BL66" s="8">
        <v>22</v>
      </c>
      <c r="BN66" s="11">
        <v>10</v>
      </c>
      <c r="BO66" s="8">
        <v>3.0357000000000003</v>
      </c>
      <c r="BP66" s="13">
        <v>4</v>
      </c>
      <c r="BQ66" s="13">
        <v>0.74249999999999994</v>
      </c>
      <c r="BR66" s="13">
        <v>10.263327714335754</v>
      </c>
      <c r="CJ66" s="11">
        <v>10</v>
      </c>
      <c r="CK66" s="11">
        <v>4</v>
      </c>
      <c r="CL66" s="8">
        <v>3.0357000000000003</v>
      </c>
      <c r="CM66" s="13">
        <v>4</v>
      </c>
      <c r="CN66" s="13">
        <v>0.74249999999999994</v>
      </c>
      <c r="CO66" s="13">
        <v>10.263327714335754</v>
      </c>
      <c r="CP66" s="17">
        <f>CO66*40/1000</f>
        <v>0.41053310857343012</v>
      </c>
      <c r="CQ66" s="8">
        <v>22</v>
      </c>
    </row>
    <row r="67" spans="1:95" x14ac:dyDescent="0.2">
      <c r="A67" s="11"/>
      <c r="B67" s="11"/>
      <c r="C67" s="30">
        <v>7</v>
      </c>
      <c r="D67" s="12">
        <v>43427</v>
      </c>
      <c r="E67" s="19" t="s">
        <v>56</v>
      </c>
      <c r="F67" s="11"/>
      <c r="G67" s="11" t="s">
        <v>106</v>
      </c>
      <c r="H67" s="11"/>
      <c r="I67" s="26"/>
      <c r="J67" s="11">
        <v>70</v>
      </c>
      <c r="K67" s="11" t="s">
        <v>108</v>
      </c>
      <c r="L67" s="11">
        <v>2077879</v>
      </c>
      <c r="M67" s="11">
        <v>732791</v>
      </c>
      <c r="N67" s="11"/>
      <c r="O67" s="11"/>
      <c r="P67" s="11"/>
      <c r="Q67" s="11">
        <v>6</v>
      </c>
      <c r="R67" s="11" t="s">
        <v>75</v>
      </c>
      <c r="S67" s="8">
        <v>3.2686999999999999</v>
      </c>
      <c r="T67" s="13">
        <v>4.5</v>
      </c>
      <c r="U67" s="13">
        <v>0.79999999999999993</v>
      </c>
      <c r="V67" s="13">
        <v>0.9</v>
      </c>
      <c r="W67" s="13">
        <v>20.664015579801806</v>
      </c>
      <c r="X67" s="13">
        <f t="shared" ref="X67:X130" si="15">W67*40/1000</f>
        <v>0.82656062319207213</v>
      </c>
      <c r="Y67" s="13">
        <v>12.661489666649242</v>
      </c>
      <c r="Z67" s="13">
        <f t="shared" ref="Z67:Z130" si="16">Y67*40/1000</f>
        <v>0.50645958666596969</v>
      </c>
      <c r="AA67" s="14">
        <v>33.325505246451044</v>
      </c>
      <c r="AB67" s="13">
        <f t="shared" ref="AB67:AB130" si="17">AA67*40/1000</f>
        <v>1.3330202098580417</v>
      </c>
      <c r="AC67" s="14">
        <f t="shared" si="9"/>
        <v>10.332007789900903</v>
      </c>
      <c r="AD67" s="13">
        <f t="shared" ref="AD67:AD130" si="18">AC67*40/1000</f>
        <v>0.41328031159603607</v>
      </c>
      <c r="AE67" s="14">
        <f t="shared" ref="AE67:AE130" si="19">Y67*0.39</f>
        <v>4.9379809699932045</v>
      </c>
      <c r="AF67" s="13">
        <f t="shared" ref="AF67:AF130" si="20">AE67*40/1000</f>
        <v>0.19751923879972819</v>
      </c>
      <c r="AG67" s="14">
        <f t="shared" ref="AG67:AG130" si="21">SUM(AC67:AE67)</f>
        <v>15.683269071490145</v>
      </c>
      <c r="AH67" s="14">
        <f t="shared" ref="AH67:AH130" si="22">AG67*40/1000</f>
        <v>0.62733076285960576</v>
      </c>
      <c r="AI67" s="14">
        <f t="shared" si="10"/>
        <v>2018</v>
      </c>
      <c r="AJ67" s="13">
        <f t="shared" ref="AJ67:AJ130" si="23">AH67/AI67*3.66</f>
        <v>1.1377753181695525E-3</v>
      </c>
      <c r="AK67" s="13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5"/>
      <c r="AW67" s="15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K67" s="8">
        <v>0.62651949863327971</v>
      </c>
      <c r="BL67" s="8">
        <v>22</v>
      </c>
      <c r="BN67" s="11">
        <v>15</v>
      </c>
      <c r="BO67" s="8">
        <v>3.2686999999999999</v>
      </c>
      <c r="BP67" s="13">
        <v>4.5</v>
      </c>
      <c r="BQ67" s="13">
        <v>0.79999999999999993</v>
      </c>
      <c r="BR67" s="13">
        <v>20.664015579801806</v>
      </c>
      <c r="CJ67" s="11">
        <v>15</v>
      </c>
      <c r="CK67" s="11">
        <v>6</v>
      </c>
      <c r="CL67" s="8">
        <v>3.2686999999999999</v>
      </c>
      <c r="CM67" s="13">
        <v>4.5</v>
      </c>
      <c r="CN67" s="13">
        <v>0.79999999999999993</v>
      </c>
      <c r="CO67" s="13">
        <v>20.664015579801806</v>
      </c>
      <c r="CP67" s="17">
        <f>CO67*40/1000</f>
        <v>0.82656062319207213</v>
      </c>
      <c r="CQ67" s="8">
        <v>22</v>
      </c>
    </row>
    <row r="68" spans="1:95" x14ac:dyDescent="0.2">
      <c r="A68" s="11">
        <v>47</v>
      </c>
      <c r="B68" s="11"/>
      <c r="C68" s="30">
        <v>7</v>
      </c>
      <c r="D68" s="12">
        <v>43427</v>
      </c>
      <c r="E68" s="19" t="s">
        <v>56</v>
      </c>
      <c r="F68" s="11"/>
      <c r="G68" s="11" t="s">
        <v>106</v>
      </c>
      <c r="H68" s="11"/>
      <c r="I68" s="26"/>
      <c r="J68" s="11">
        <v>80</v>
      </c>
      <c r="K68" s="11" t="s">
        <v>109</v>
      </c>
      <c r="L68" s="11">
        <v>2077911</v>
      </c>
      <c r="M68" s="11">
        <v>732757</v>
      </c>
      <c r="N68" s="11"/>
      <c r="O68" s="11"/>
      <c r="P68" s="11"/>
      <c r="Q68" s="11">
        <v>15</v>
      </c>
      <c r="R68" s="11" t="s">
        <v>110</v>
      </c>
      <c r="S68" s="13">
        <v>9.3636363636363633</v>
      </c>
      <c r="T68" s="13">
        <v>14.857142857142858</v>
      </c>
      <c r="U68" s="13">
        <v>5.2533333333333339</v>
      </c>
      <c r="V68" s="13">
        <v>7.1800000000000006</v>
      </c>
      <c r="W68" s="13">
        <v>1061.6511299270869</v>
      </c>
      <c r="X68" s="13">
        <f t="shared" si="15"/>
        <v>42.466045197083474</v>
      </c>
      <c r="Y68" s="13">
        <v>554.19857803191928</v>
      </c>
      <c r="Z68" s="13">
        <f t="shared" si="16"/>
        <v>22.167943121276771</v>
      </c>
      <c r="AA68" s="14">
        <v>1615.8497079590061</v>
      </c>
      <c r="AB68" s="13">
        <f t="shared" si="17"/>
        <v>64.633988318360238</v>
      </c>
      <c r="AC68" s="14">
        <f t="shared" ref="AC68:AC131" si="24">W68*0.5</f>
        <v>530.82556496354346</v>
      </c>
      <c r="AD68" s="13">
        <f t="shared" si="18"/>
        <v>21.233022598541737</v>
      </c>
      <c r="AE68" s="14">
        <f t="shared" si="19"/>
        <v>216.13744543244852</v>
      </c>
      <c r="AF68" s="13">
        <f t="shared" si="20"/>
        <v>8.6454978172979402</v>
      </c>
      <c r="AG68" s="14">
        <f t="shared" si="21"/>
        <v>768.19603299453377</v>
      </c>
      <c r="AH68" s="14">
        <f t="shared" si="22"/>
        <v>30.727841319781351</v>
      </c>
      <c r="AI68" s="14">
        <f t="shared" si="10"/>
        <v>2018</v>
      </c>
      <c r="AJ68" s="13">
        <f t="shared" si="23"/>
        <v>5.5730376229137638E-2</v>
      </c>
      <c r="AK68" s="13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5"/>
      <c r="AW68" s="15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K68" s="8">
        <v>30.335538753209715</v>
      </c>
      <c r="BL68" s="8">
        <v>9</v>
      </c>
      <c r="BN68" s="11">
        <v>90</v>
      </c>
      <c r="BO68" s="13">
        <v>9.3636363636363633</v>
      </c>
      <c r="BP68" s="13">
        <v>14.857142857142858</v>
      </c>
      <c r="BQ68" s="13">
        <v>5.2533333333333339</v>
      </c>
      <c r="BR68" s="13">
        <v>1059.3939088409381</v>
      </c>
      <c r="BU68" s="11">
        <v>90</v>
      </c>
      <c r="BV68" s="11">
        <v>15</v>
      </c>
      <c r="BW68" s="13">
        <v>9.3636363636363633</v>
      </c>
      <c r="BX68" s="13">
        <v>14.857142857142858</v>
      </c>
      <c r="BY68" s="13">
        <v>5.2533333333333339</v>
      </c>
      <c r="BZ68" s="13">
        <v>1059.3939088409381</v>
      </c>
      <c r="CA68" s="17">
        <f>BZ68*40/1000</f>
        <v>42.375756353637527</v>
      </c>
      <c r="CB68" s="8">
        <v>9</v>
      </c>
      <c r="CC68" s="8">
        <f>0.6393*BW68+7.7576</f>
        <v>13.743772727272727</v>
      </c>
      <c r="CD68" s="8">
        <v>30.335538753209715</v>
      </c>
      <c r="CE68" s="8">
        <f>CD68/CB68</f>
        <v>3.3706154170233016</v>
      </c>
    </row>
    <row r="69" spans="1:95" x14ac:dyDescent="0.2">
      <c r="A69" s="11"/>
      <c r="B69" s="11"/>
      <c r="C69" s="30">
        <v>7</v>
      </c>
      <c r="D69" s="12">
        <v>43427</v>
      </c>
      <c r="E69" s="19" t="s">
        <v>56</v>
      </c>
      <c r="F69" s="11"/>
      <c r="G69" s="11" t="s">
        <v>106</v>
      </c>
      <c r="H69" s="11"/>
      <c r="I69" s="26"/>
      <c r="J69" s="11">
        <v>50</v>
      </c>
      <c r="K69" s="11" t="s">
        <v>111</v>
      </c>
      <c r="L69" s="11">
        <v>2077946</v>
      </c>
      <c r="M69" s="11">
        <v>732722</v>
      </c>
      <c r="N69" s="11"/>
      <c r="O69" s="11"/>
      <c r="P69" s="11"/>
      <c r="Q69" s="11">
        <v>17</v>
      </c>
      <c r="R69" s="11" t="s">
        <v>75</v>
      </c>
      <c r="S69" s="13">
        <v>15.130434782608695</v>
      </c>
      <c r="T69" s="13">
        <v>23.470588235294116</v>
      </c>
      <c r="U69" s="13">
        <v>5.6000000000000005</v>
      </c>
      <c r="V69" s="13">
        <v>5.6764705882352944</v>
      </c>
      <c r="W69" s="13">
        <v>2844.8036576811528</v>
      </c>
      <c r="X69" s="13">
        <f t="shared" si="15"/>
        <v>113.79214630724611</v>
      </c>
      <c r="Y69" s="13">
        <v>1425.7686373723689</v>
      </c>
      <c r="Z69" s="13">
        <f t="shared" si="16"/>
        <v>57.030745494894759</v>
      </c>
      <c r="AA69" s="14">
        <v>4270.5722950535219</v>
      </c>
      <c r="AB69" s="13">
        <f t="shared" si="17"/>
        <v>170.82289180214087</v>
      </c>
      <c r="AC69" s="14">
        <f t="shared" si="24"/>
        <v>1422.4018288405764</v>
      </c>
      <c r="AD69" s="13">
        <f t="shared" si="18"/>
        <v>56.896073153623057</v>
      </c>
      <c r="AE69" s="14">
        <f t="shared" si="19"/>
        <v>556.04976857522388</v>
      </c>
      <c r="AF69" s="13">
        <f t="shared" si="20"/>
        <v>22.241990743008955</v>
      </c>
      <c r="AG69" s="14">
        <f t="shared" si="21"/>
        <v>2035.3476705694234</v>
      </c>
      <c r="AH69" s="14">
        <f t="shared" si="22"/>
        <v>81.413906822776937</v>
      </c>
      <c r="AI69" s="14">
        <f t="shared" si="10"/>
        <v>2018</v>
      </c>
      <c r="AJ69" s="13">
        <f t="shared" si="23"/>
        <v>0.14765852278065589</v>
      </c>
      <c r="AK69" s="13"/>
      <c r="AL69" s="11"/>
      <c r="AM69" s="11"/>
      <c r="AN69" s="13">
        <v>30</v>
      </c>
      <c r="AO69" s="13">
        <v>1</v>
      </c>
      <c r="AP69" s="13">
        <v>60</v>
      </c>
      <c r="AQ69" s="11"/>
      <c r="AR69" s="11"/>
      <c r="AS69" s="11"/>
      <c r="AT69" s="11"/>
      <c r="AU69" s="11"/>
      <c r="AV69" s="15"/>
      <c r="AW69" s="15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K69" s="8">
        <v>80.286759147006208</v>
      </c>
      <c r="BL69" s="8">
        <v>9</v>
      </c>
      <c r="BN69" s="11">
        <v>80</v>
      </c>
      <c r="BO69" s="13">
        <v>15.130434782608695</v>
      </c>
      <c r="BP69" s="13">
        <v>23.470588235294116</v>
      </c>
      <c r="BQ69" s="13">
        <v>5.6000000000000005</v>
      </c>
      <c r="BR69" s="13">
        <v>2844.8036576811528</v>
      </c>
      <c r="BU69" s="11">
        <v>80</v>
      </c>
      <c r="BV69" s="11">
        <v>17</v>
      </c>
      <c r="BW69" s="13">
        <v>15.130434782608695</v>
      </c>
      <c r="BX69" s="13">
        <v>23.470588235294116</v>
      </c>
      <c r="BY69" s="13">
        <v>5.6000000000000005</v>
      </c>
      <c r="BZ69" s="13">
        <v>2844.8036576811528</v>
      </c>
      <c r="CA69" s="17">
        <f>BZ69*40/1000</f>
        <v>113.79214630724611</v>
      </c>
      <c r="CB69" s="8">
        <v>9</v>
      </c>
      <c r="CC69" s="8">
        <f>0.6393*BW69+7.7576</f>
        <v>17.43048695652174</v>
      </c>
      <c r="CD69" s="8">
        <v>80.286759147006208</v>
      </c>
      <c r="CE69" s="8">
        <f>CD69/CB69</f>
        <v>8.9207510163340231</v>
      </c>
    </row>
    <row r="70" spans="1:95" x14ac:dyDescent="0.2">
      <c r="A70" s="11"/>
      <c r="B70" s="11"/>
      <c r="C70" s="30">
        <v>7</v>
      </c>
      <c r="D70" s="12">
        <v>43427</v>
      </c>
      <c r="E70" s="19" t="s">
        <v>56</v>
      </c>
      <c r="F70" s="11"/>
      <c r="G70" s="11" t="s">
        <v>106</v>
      </c>
      <c r="H70" s="11"/>
      <c r="I70" s="26"/>
      <c r="J70" s="11">
        <v>60</v>
      </c>
      <c r="K70" s="11" t="s">
        <v>112</v>
      </c>
      <c r="L70" s="11">
        <v>2077948</v>
      </c>
      <c r="M70" s="11">
        <v>732791</v>
      </c>
      <c r="N70" s="11"/>
      <c r="O70" s="11"/>
      <c r="P70" s="11"/>
      <c r="Q70" s="11">
        <v>14</v>
      </c>
      <c r="R70" s="11" t="s">
        <v>110</v>
      </c>
      <c r="S70" s="13">
        <v>5.3989551724137934</v>
      </c>
      <c r="T70" s="13">
        <v>9.5714285714285712</v>
      </c>
      <c r="U70" s="13">
        <v>3.5571428571428569</v>
      </c>
      <c r="V70" s="13">
        <v>4.0928571428571425</v>
      </c>
      <c r="W70" s="13">
        <v>326.2951539738807</v>
      </c>
      <c r="X70" s="13">
        <f t="shared" si="15"/>
        <v>13.051806158955227</v>
      </c>
      <c r="Y70" s="13">
        <v>186.5794650232011</v>
      </c>
      <c r="Z70" s="13">
        <f t="shared" si="16"/>
        <v>7.4631786009280443</v>
      </c>
      <c r="AA70" s="14">
        <v>512.87461899708183</v>
      </c>
      <c r="AB70" s="13">
        <f t="shared" si="17"/>
        <v>20.514984759883273</v>
      </c>
      <c r="AC70" s="14">
        <f t="shared" si="24"/>
        <v>163.14757698694035</v>
      </c>
      <c r="AD70" s="13">
        <f t="shared" si="18"/>
        <v>6.5259030794776134</v>
      </c>
      <c r="AE70" s="14">
        <f t="shared" si="19"/>
        <v>72.765991359048428</v>
      </c>
      <c r="AF70" s="13">
        <f t="shared" si="20"/>
        <v>2.9106396543619373</v>
      </c>
      <c r="AG70" s="14">
        <f t="shared" si="21"/>
        <v>242.43947142546639</v>
      </c>
      <c r="AH70" s="14">
        <f t="shared" si="22"/>
        <v>9.6975788570186552</v>
      </c>
      <c r="AI70" s="14">
        <f t="shared" si="10"/>
        <v>2018</v>
      </c>
      <c r="AJ70" s="13">
        <f t="shared" si="23"/>
        <v>1.7588274834830664E-2</v>
      </c>
      <c r="AK70" s="13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5"/>
      <c r="AW70" s="15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K70" s="8">
        <v>9.6039726692189085</v>
      </c>
      <c r="BL70" s="8">
        <v>9</v>
      </c>
      <c r="BN70" s="11">
        <v>75</v>
      </c>
      <c r="BO70" s="13">
        <v>5.3989551724137934</v>
      </c>
      <c r="BP70" s="13">
        <v>9.5714285714285712</v>
      </c>
      <c r="BQ70" s="13">
        <v>3.5571428571428569</v>
      </c>
      <c r="BR70" s="13">
        <v>324.27014504163446</v>
      </c>
      <c r="BU70" s="11">
        <v>75</v>
      </c>
      <c r="BV70" s="11">
        <v>14</v>
      </c>
      <c r="BW70" s="13">
        <v>5.3989551724137934</v>
      </c>
      <c r="BX70" s="13">
        <v>9.5714285714285712</v>
      </c>
      <c r="BY70" s="13">
        <v>3.5571428571428569</v>
      </c>
      <c r="BZ70" s="13">
        <v>324.27014504163446</v>
      </c>
      <c r="CA70" s="17">
        <f>BZ70*40/1000</f>
        <v>12.970805801665378</v>
      </c>
      <c r="CB70" s="8">
        <v>9</v>
      </c>
      <c r="CC70" s="8">
        <f>0.6393*BW70+7.7576</f>
        <v>11.209152041724138</v>
      </c>
      <c r="CD70" s="8">
        <v>9.6039726692189085</v>
      </c>
      <c r="CE70" s="8">
        <f>CD70/CB70</f>
        <v>1.0671080743576564</v>
      </c>
    </row>
    <row r="71" spans="1:95" x14ac:dyDescent="0.2">
      <c r="A71" s="11">
        <v>103</v>
      </c>
      <c r="B71" s="11"/>
      <c r="C71" s="30">
        <v>34</v>
      </c>
      <c r="D71" s="11"/>
      <c r="E71" s="12" t="s">
        <v>56</v>
      </c>
      <c r="F71" s="11">
        <v>2014</v>
      </c>
      <c r="G71" s="11" t="s">
        <v>113</v>
      </c>
      <c r="H71" s="11"/>
      <c r="I71" s="26"/>
      <c r="J71" s="11">
        <v>5</v>
      </c>
      <c r="K71" s="11" t="s">
        <v>58</v>
      </c>
      <c r="L71" s="11">
        <v>2083385</v>
      </c>
      <c r="M71" s="11">
        <v>726580</v>
      </c>
      <c r="N71" s="11"/>
      <c r="O71" s="11"/>
      <c r="P71" s="11"/>
      <c r="Q71" s="11">
        <v>10</v>
      </c>
      <c r="R71" s="11" t="s">
        <v>75</v>
      </c>
      <c r="S71" s="13">
        <v>7.6600679999999999</v>
      </c>
      <c r="T71" s="13">
        <v>13.9</v>
      </c>
      <c r="U71" s="13">
        <v>3.8899999999999997</v>
      </c>
      <c r="V71" s="13">
        <v>4.6500000000000004</v>
      </c>
      <c r="W71" s="13">
        <v>654.58792102098596</v>
      </c>
      <c r="X71" s="13">
        <f t="shared" si="15"/>
        <v>26.183516840839438</v>
      </c>
      <c r="Y71" s="13">
        <v>357.10680545170987</v>
      </c>
      <c r="Z71" s="13">
        <f t="shared" si="16"/>
        <v>14.284272218068397</v>
      </c>
      <c r="AA71" s="14">
        <v>1011.6947264726958</v>
      </c>
      <c r="AB71" s="13">
        <f t="shared" si="17"/>
        <v>40.467789058907833</v>
      </c>
      <c r="AC71" s="14">
        <f t="shared" si="24"/>
        <v>327.29396051049298</v>
      </c>
      <c r="AD71" s="13">
        <f t="shared" si="18"/>
        <v>13.091758420419719</v>
      </c>
      <c r="AE71" s="14">
        <f t="shared" si="19"/>
        <v>139.27165412616685</v>
      </c>
      <c r="AF71" s="13">
        <f t="shared" si="20"/>
        <v>5.5708661650466738</v>
      </c>
      <c r="AG71" s="14">
        <f t="shared" si="21"/>
        <v>479.65737305707955</v>
      </c>
      <c r="AH71" s="14">
        <f t="shared" si="22"/>
        <v>19.186294922283182</v>
      </c>
      <c r="AI71" s="14">
        <f t="shared" ref="AI71:AI134" si="25">2018-F71</f>
        <v>4</v>
      </c>
      <c r="AJ71" s="13">
        <f t="shared" si="23"/>
        <v>17.555459853889111</v>
      </c>
      <c r="AK71" s="13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5"/>
      <c r="AW71" s="15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K71" s="8">
        <v>19.019860857686684</v>
      </c>
      <c r="BL71" s="8">
        <v>9</v>
      </c>
      <c r="BN71" s="11">
        <v>80</v>
      </c>
      <c r="BO71" s="13">
        <v>7.6600679999999999</v>
      </c>
      <c r="BP71" s="13">
        <v>13.9</v>
      </c>
      <c r="BQ71" s="13">
        <v>3.8899999999999997</v>
      </c>
      <c r="BR71" s="13">
        <v>654.58792102098596</v>
      </c>
      <c r="BU71" s="11">
        <v>80</v>
      </c>
      <c r="BV71" s="11">
        <v>10</v>
      </c>
      <c r="BW71" s="13">
        <v>7.6600679999999999</v>
      </c>
      <c r="BX71" s="13">
        <v>13.9</v>
      </c>
      <c r="BY71" s="13">
        <v>3.8899999999999997</v>
      </c>
      <c r="BZ71" s="13">
        <v>654.58792102098596</v>
      </c>
      <c r="CA71" s="17">
        <f>BZ71*40/1000</f>
        <v>26.183516840839438</v>
      </c>
      <c r="CB71" s="8">
        <v>9</v>
      </c>
      <c r="CC71" s="8">
        <f>0.6393*BW71+7.7576</f>
        <v>12.6546814724</v>
      </c>
      <c r="CD71" s="8">
        <v>19.019860857686684</v>
      </c>
      <c r="CE71" s="8">
        <f>CD71/CB71</f>
        <v>2.1133178730762983</v>
      </c>
    </row>
    <row r="72" spans="1:95" x14ac:dyDescent="0.2">
      <c r="A72" s="11"/>
      <c r="B72" s="11"/>
      <c r="C72" s="30"/>
      <c r="D72" s="12">
        <v>43506</v>
      </c>
      <c r="E72" s="12" t="s">
        <v>56</v>
      </c>
      <c r="F72" s="11">
        <v>2016</v>
      </c>
      <c r="G72" s="11"/>
      <c r="H72" s="11"/>
      <c r="I72" s="26"/>
      <c r="J72" s="11">
        <v>50</v>
      </c>
      <c r="K72" s="11" t="s">
        <v>114</v>
      </c>
      <c r="L72" s="11">
        <v>2086298</v>
      </c>
      <c r="M72" s="11">
        <v>790097</v>
      </c>
      <c r="N72" s="11"/>
      <c r="O72" s="11"/>
      <c r="P72" s="11"/>
      <c r="Q72" s="11"/>
      <c r="R72" s="11"/>
      <c r="T72" s="13"/>
      <c r="U72" s="13"/>
      <c r="V72" s="13"/>
      <c r="W72" s="17"/>
      <c r="X72" s="13"/>
      <c r="Y72" s="18"/>
      <c r="Z72" s="13"/>
      <c r="AA72" s="14"/>
      <c r="AB72" s="13"/>
      <c r="AC72" s="14"/>
      <c r="AD72" s="13"/>
      <c r="AE72" s="14"/>
      <c r="AF72" s="13"/>
      <c r="AG72" s="14"/>
      <c r="AH72" s="14"/>
      <c r="AI72" s="14"/>
      <c r="AJ72" s="13"/>
      <c r="AK72" s="13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5"/>
      <c r="AW72" s="15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N72" s="11"/>
      <c r="BP72" s="13"/>
      <c r="BQ72" s="13"/>
      <c r="BR72" s="17">
        <v>0</v>
      </c>
      <c r="BU72" s="11"/>
      <c r="BV72" s="11"/>
      <c r="BX72" s="13"/>
      <c r="BY72" s="13"/>
      <c r="BZ72" s="17"/>
      <c r="CA72" s="17"/>
    </row>
    <row r="73" spans="1:95" x14ac:dyDescent="0.2">
      <c r="A73" s="9"/>
      <c r="B73" s="9"/>
      <c r="C73" s="31"/>
      <c r="D73" s="20">
        <v>43506</v>
      </c>
      <c r="E73" s="12" t="s">
        <v>56</v>
      </c>
      <c r="F73" s="9">
        <v>2016</v>
      </c>
      <c r="G73" s="9"/>
      <c r="H73" s="9"/>
      <c r="I73" s="27"/>
      <c r="J73" s="9">
        <v>30</v>
      </c>
      <c r="K73" s="9" t="s">
        <v>115</v>
      </c>
      <c r="L73" s="9">
        <v>2086393</v>
      </c>
      <c r="M73" s="9">
        <v>790027</v>
      </c>
      <c r="N73" s="9"/>
      <c r="O73" s="9"/>
      <c r="P73" s="9"/>
      <c r="Q73" s="9">
        <v>42</v>
      </c>
      <c r="R73" s="11" t="s">
        <v>75</v>
      </c>
      <c r="S73" s="21">
        <v>3.3130809523809548</v>
      </c>
      <c r="T73" s="21">
        <v>4.5952380952380949</v>
      </c>
      <c r="U73" s="21">
        <v>1.4333333333333331</v>
      </c>
      <c r="V73" s="21">
        <v>1.1500000000000001</v>
      </c>
      <c r="W73" s="21">
        <v>142.5667</v>
      </c>
      <c r="X73" s="13">
        <f t="shared" si="15"/>
        <v>5.7026680000000001</v>
      </c>
      <c r="Y73" s="21">
        <v>87.2301080720935</v>
      </c>
      <c r="Z73" s="13">
        <f t="shared" si="16"/>
        <v>3.4892043228837402</v>
      </c>
      <c r="AA73" s="14">
        <v>229.79680807209348</v>
      </c>
      <c r="AB73" s="13">
        <f t="shared" si="17"/>
        <v>9.1918723228837393</v>
      </c>
      <c r="AC73" s="14">
        <f t="shared" si="24"/>
        <v>71.283349999999999</v>
      </c>
      <c r="AD73" s="13">
        <f t="shared" si="18"/>
        <v>2.851334</v>
      </c>
      <c r="AE73" s="14">
        <f t="shared" si="19"/>
        <v>34.019742148116464</v>
      </c>
      <c r="AF73" s="13">
        <f t="shared" si="20"/>
        <v>1.3607896859246584</v>
      </c>
      <c r="AG73" s="14">
        <f t="shared" si="21"/>
        <v>108.15442614811646</v>
      </c>
      <c r="AH73" s="14">
        <f t="shared" si="22"/>
        <v>4.3261770459246582</v>
      </c>
      <c r="AI73" s="14">
        <f t="shared" si="25"/>
        <v>2</v>
      </c>
      <c r="AJ73" s="13">
        <f t="shared" si="23"/>
        <v>7.9169039940421246</v>
      </c>
      <c r="AK73" s="21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"/>
      <c r="BH73" s="1"/>
      <c r="BK73" s="8">
        <v>4.2590307711980531</v>
      </c>
      <c r="BL73" s="8">
        <v>3</v>
      </c>
      <c r="BN73" s="9">
        <v>30</v>
      </c>
      <c r="BO73" s="21">
        <v>3.3130809523809548</v>
      </c>
      <c r="BP73" s="21">
        <v>4.5952380952380949</v>
      </c>
      <c r="BQ73" s="21">
        <v>1.4333333333333331</v>
      </c>
      <c r="BR73" s="21">
        <v>140.09296924382485</v>
      </c>
      <c r="CJ73" s="9">
        <v>30</v>
      </c>
      <c r="CK73" s="9">
        <v>42</v>
      </c>
      <c r="CL73" s="21">
        <v>3.3130809523809548</v>
      </c>
      <c r="CM73" s="21">
        <v>4.5952380952380949</v>
      </c>
      <c r="CN73" s="21">
        <v>1.4333333333333331</v>
      </c>
      <c r="CO73" s="21">
        <v>140.09296924382485</v>
      </c>
      <c r="CP73" s="17">
        <f t="shared" ref="CP73:CP94" si="26">CO73*40/1000</f>
        <v>5.6037187697529944</v>
      </c>
      <c r="CQ73" s="8">
        <v>3</v>
      </c>
    </row>
    <row r="74" spans="1:95" x14ac:dyDescent="0.2">
      <c r="A74" s="9">
        <v>110</v>
      </c>
      <c r="B74" s="9"/>
      <c r="C74" s="31"/>
      <c r="D74" s="20">
        <v>43506</v>
      </c>
      <c r="E74" s="12" t="s">
        <v>56</v>
      </c>
      <c r="F74" s="9">
        <v>2016</v>
      </c>
      <c r="G74" s="9"/>
      <c r="H74" s="9"/>
      <c r="I74" s="27"/>
      <c r="J74" s="9">
        <v>40</v>
      </c>
      <c r="K74" s="9" t="s">
        <v>58</v>
      </c>
      <c r="L74" s="9">
        <v>2086430</v>
      </c>
      <c r="M74" s="9">
        <v>790061</v>
      </c>
      <c r="N74" s="9"/>
      <c r="O74" s="9"/>
      <c r="P74" s="9"/>
      <c r="Q74" s="9">
        <v>44</v>
      </c>
      <c r="R74" s="11" t="s">
        <v>75</v>
      </c>
      <c r="S74" s="21">
        <v>2.8556545454545472</v>
      </c>
      <c r="T74" s="21">
        <v>3.6136363636363638</v>
      </c>
      <c r="U74" s="21">
        <v>0.8977272727272726</v>
      </c>
      <c r="V74" s="21">
        <v>0.83181818181818201</v>
      </c>
      <c r="W74" s="21">
        <v>77.69250000000001</v>
      </c>
      <c r="X74" s="13">
        <f t="shared" si="15"/>
        <v>3.1077000000000004</v>
      </c>
      <c r="Y74" s="21">
        <v>49.794924697583191</v>
      </c>
      <c r="Z74" s="13">
        <f t="shared" si="16"/>
        <v>1.9917969879033275</v>
      </c>
      <c r="AA74" s="14">
        <v>127.48742469758321</v>
      </c>
      <c r="AB74" s="13">
        <f t="shared" si="17"/>
        <v>5.0994969879033292</v>
      </c>
      <c r="AC74" s="14">
        <f t="shared" si="24"/>
        <v>38.846250000000005</v>
      </c>
      <c r="AD74" s="13">
        <f t="shared" si="18"/>
        <v>1.5538500000000002</v>
      </c>
      <c r="AE74" s="14">
        <f t="shared" si="19"/>
        <v>19.420020632057444</v>
      </c>
      <c r="AF74" s="13">
        <f t="shared" si="20"/>
        <v>0.77680082528229777</v>
      </c>
      <c r="AG74" s="14">
        <f t="shared" si="21"/>
        <v>59.820120632057446</v>
      </c>
      <c r="AH74" s="14">
        <f t="shared" si="22"/>
        <v>2.392804825282298</v>
      </c>
      <c r="AI74" s="14">
        <f t="shared" si="25"/>
        <v>2</v>
      </c>
      <c r="AJ74" s="13">
        <f t="shared" si="23"/>
        <v>4.3788328302666057</v>
      </c>
      <c r="AK74" s="21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"/>
      <c r="BH74" s="1"/>
      <c r="BK74" s="8">
        <v>2.9965071953515023</v>
      </c>
      <c r="BL74" s="8">
        <v>3</v>
      </c>
      <c r="BN74" s="9">
        <v>40</v>
      </c>
      <c r="BO74" s="21">
        <v>2.8556545454545472</v>
      </c>
      <c r="BP74" s="21">
        <v>3.6136363636363638</v>
      </c>
      <c r="BQ74" s="21">
        <v>0.8977272727272726</v>
      </c>
      <c r="BR74" s="21">
        <v>97.500379011738104</v>
      </c>
      <c r="CJ74" s="9">
        <v>40</v>
      </c>
      <c r="CK74" s="9">
        <v>44</v>
      </c>
      <c r="CL74" s="21">
        <v>2.8556545454545472</v>
      </c>
      <c r="CM74" s="21">
        <v>3.6136363636363638</v>
      </c>
      <c r="CN74" s="21">
        <v>0.8977272727272726</v>
      </c>
      <c r="CO74" s="21">
        <v>97.500379011738104</v>
      </c>
      <c r="CP74" s="17">
        <f t="shared" si="26"/>
        <v>3.9000151604695241</v>
      </c>
      <c r="CQ74" s="8">
        <v>3</v>
      </c>
    </row>
    <row r="75" spans="1:95" x14ac:dyDescent="0.2">
      <c r="A75" s="9"/>
      <c r="B75" s="9"/>
      <c r="C75" s="31"/>
      <c r="D75" s="20">
        <v>43506</v>
      </c>
      <c r="E75" s="12" t="s">
        <v>56</v>
      </c>
      <c r="F75" s="9">
        <v>2016</v>
      </c>
      <c r="G75" s="9"/>
      <c r="H75" s="9"/>
      <c r="I75" s="27"/>
      <c r="J75" s="9">
        <v>30</v>
      </c>
      <c r="K75" s="9" t="s">
        <v>116</v>
      </c>
      <c r="L75" s="9">
        <v>2086467</v>
      </c>
      <c r="M75" s="9">
        <v>790094</v>
      </c>
      <c r="N75" s="9"/>
      <c r="O75" s="9"/>
      <c r="P75" s="9"/>
      <c r="Q75" s="9">
        <v>48</v>
      </c>
      <c r="R75" s="11" t="s">
        <v>75</v>
      </c>
      <c r="S75" s="21">
        <v>3.5114083333333332</v>
      </c>
      <c r="T75" s="21">
        <v>5.020833333333333</v>
      </c>
      <c r="U75" s="21">
        <v>1.4645833333333329</v>
      </c>
      <c r="V75" s="21">
        <v>1.2916666666666672</v>
      </c>
      <c r="W75" s="21">
        <v>197.59309999999999</v>
      </c>
      <c r="X75" s="13">
        <f t="shared" si="15"/>
        <v>7.9037240000000004</v>
      </c>
      <c r="Y75" s="21">
        <v>119.74404575273365</v>
      </c>
      <c r="Z75" s="13">
        <f t="shared" si="16"/>
        <v>4.7897618301093461</v>
      </c>
      <c r="AA75" s="14">
        <v>317.33714575273365</v>
      </c>
      <c r="AB75" s="13">
        <f t="shared" si="17"/>
        <v>12.693485830109346</v>
      </c>
      <c r="AC75" s="14">
        <f t="shared" si="24"/>
        <v>98.796549999999996</v>
      </c>
      <c r="AD75" s="13">
        <f t="shared" si="18"/>
        <v>3.9518620000000002</v>
      </c>
      <c r="AE75" s="14">
        <f t="shared" si="19"/>
        <v>46.700177843566124</v>
      </c>
      <c r="AF75" s="13">
        <f t="shared" si="20"/>
        <v>1.8680071137426448</v>
      </c>
      <c r="AG75" s="14">
        <f t="shared" si="21"/>
        <v>149.44858984356614</v>
      </c>
      <c r="AH75" s="14">
        <f t="shared" si="22"/>
        <v>5.9779435937426459</v>
      </c>
      <c r="AI75" s="14">
        <f t="shared" si="25"/>
        <v>2</v>
      </c>
      <c r="AJ75" s="13">
        <f t="shared" si="23"/>
        <v>10.939636776549042</v>
      </c>
      <c r="AK75" s="21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"/>
      <c r="BH75" s="1"/>
      <c r="BK75" s="8">
        <v>5.5757775219126469</v>
      </c>
      <c r="BL75" s="8">
        <v>3</v>
      </c>
      <c r="BN75" s="9">
        <v>45</v>
      </c>
      <c r="BO75" s="21">
        <v>3.5114083333333332</v>
      </c>
      <c r="BP75" s="21">
        <v>5.020833333333333</v>
      </c>
      <c r="BQ75" s="21">
        <v>1.4645833333333329</v>
      </c>
      <c r="BR75" s="21">
        <v>183.94402417312637</v>
      </c>
      <c r="CJ75" s="9">
        <v>45</v>
      </c>
      <c r="CK75" s="9">
        <v>48</v>
      </c>
      <c r="CL75" s="21">
        <v>3.5114083333333332</v>
      </c>
      <c r="CM75" s="21">
        <v>5.020833333333333</v>
      </c>
      <c r="CN75" s="21">
        <v>1.4645833333333329</v>
      </c>
      <c r="CO75" s="21">
        <v>183.94402417312637</v>
      </c>
      <c r="CP75" s="17">
        <f t="shared" si="26"/>
        <v>7.3577609669250545</v>
      </c>
      <c r="CQ75" s="8">
        <v>3</v>
      </c>
    </row>
    <row r="76" spans="1:95" x14ac:dyDescent="0.2">
      <c r="A76" s="9"/>
      <c r="B76" s="9"/>
      <c r="C76" s="31"/>
      <c r="D76" s="20">
        <v>43506</v>
      </c>
      <c r="E76" s="12" t="s">
        <v>56</v>
      </c>
      <c r="F76" s="9">
        <v>2016</v>
      </c>
      <c r="G76" s="9"/>
      <c r="H76" s="9"/>
      <c r="I76" s="27"/>
      <c r="J76" s="9">
        <v>15</v>
      </c>
      <c r="K76" s="9" t="s">
        <v>117</v>
      </c>
      <c r="L76" s="9">
        <v>2086470</v>
      </c>
      <c r="M76" s="9">
        <v>790025</v>
      </c>
      <c r="N76" s="9"/>
      <c r="O76" s="9"/>
      <c r="P76" s="9"/>
      <c r="Q76" s="9">
        <v>33</v>
      </c>
      <c r="R76" s="11" t="s">
        <v>75</v>
      </c>
      <c r="S76" s="21">
        <v>3.6711545454545478</v>
      </c>
      <c r="T76" s="21">
        <v>5.3636363636363633</v>
      </c>
      <c r="U76" s="21">
        <v>1.4787878787878801</v>
      </c>
      <c r="V76" s="21">
        <v>1.3515151515151516</v>
      </c>
      <c r="W76" s="21">
        <v>147.52979999999999</v>
      </c>
      <c r="X76" s="13">
        <f t="shared" si="15"/>
        <v>5.901192</v>
      </c>
      <c r="Y76" s="21">
        <v>89.593683440127407</v>
      </c>
      <c r="Z76" s="13">
        <f t="shared" si="16"/>
        <v>3.5837473376050961</v>
      </c>
      <c r="AA76" s="14">
        <v>237.12348344012742</v>
      </c>
      <c r="AB76" s="13">
        <f t="shared" si="17"/>
        <v>9.4849393376050983</v>
      </c>
      <c r="AC76" s="14">
        <f t="shared" si="24"/>
        <v>73.764899999999997</v>
      </c>
      <c r="AD76" s="13">
        <f t="shared" si="18"/>
        <v>2.950596</v>
      </c>
      <c r="AE76" s="14">
        <f t="shared" si="19"/>
        <v>34.94153654164969</v>
      </c>
      <c r="AF76" s="13">
        <f t="shared" si="20"/>
        <v>1.3976614616659877</v>
      </c>
      <c r="AG76" s="14">
        <f t="shared" si="21"/>
        <v>111.6570325416497</v>
      </c>
      <c r="AH76" s="14">
        <f t="shared" si="22"/>
        <v>4.4662813016659877</v>
      </c>
      <c r="AI76" s="14">
        <f t="shared" si="25"/>
        <v>2</v>
      </c>
      <c r="AJ76" s="13">
        <f t="shared" si="23"/>
        <v>8.1732947820487585</v>
      </c>
      <c r="AK76" s="21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"/>
      <c r="BH76" s="1"/>
      <c r="BK76" s="8">
        <v>4.0907474143939577</v>
      </c>
      <c r="BL76" s="8">
        <v>3</v>
      </c>
      <c r="BN76" s="9">
        <v>35</v>
      </c>
      <c r="BO76" s="21">
        <v>3.6711545454545478</v>
      </c>
      <c r="BP76" s="21">
        <v>5.3636363636363633</v>
      </c>
      <c r="BQ76" s="21">
        <v>1.4787878787878801</v>
      </c>
      <c r="BR76" s="21">
        <v>134.97932619304871</v>
      </c>
      <c r="CJ76" s="9">
        <v>35</v>
      </c>
      <c r="CK76" s="9">
        <v>33</v>
      </c>
      <c r="CL76" s="21">
        <v>3.6711545454545478</v>
      </c>
      <c r="CM76" s="21">
        <v>5.3636363636363633</v>
      </c>
      <c r="CN76" s="21">
        <v>1.4787878787878801</v>
      </c>
      <c r="CO76" s="21">
        <v>134.97932619304871</v>
      </c>
      <c r="CP76" s="17">
        <f t="shared" si="26"/>
        <v>5.3991730477219484</v>
      </c>
      <c r="CQ76" s="8">
        <v>3</v>
      </c>
    </row>
    <row r="77" spans="1:95" x14ac:dyDescent="0.2">
      <c r="A77" s="9"/>
      <c r="B77" s="9"/>
      <c r="C77" s="31"/>
      <c r="D77" s="9"/>
      <c r="E77" s="12" t="s">
        <v>56</v>
      </c>
      <c r="F77" s="9">
        <v>2017</v>
      </c>
      <c r="G77" s="9"/>
      <c r="H77" s="9"/>
      <c r="I77" s="27"/>
      <c r="J77" s="9"/>
      <c r="K77" s="9" t="s">
        <v>115</v>
      </c>
      <c r="L77" s="9">
        <v>2086517</v>
      </c>
      <c r="M77" s="9">
        <v>790969</v>
      </c>
      <c r="N77" s="9"/>
      <c r="O77" s="9"/>
      <c r="P77" s="9"/>
      <c r="Q77" s="9">
        <v>42</v>
      </c>
      <c r="R77" s="11" t="s">
        <v>75</v>
      </c>
      <c r="S77" s="21">
        <v>3.3685571428571461</v>
      </c>
      <c r="T77" s="21">
        <v>4.7142857142857144</v>
      </c>
      <c r="U77" s="21">
        <v>1.3095238095238095</v>
      </c>
      <c r="V77" s="21">
        <v>1.2714285714285709</v>
      </c>
      <c r="W77" s="21">
        <v>143.90120000000007</v>
      </c>
      <c r="X77" s="13">
        <f t="shared" si="15"/>
        <v>5.7560480000000025</v>
      </c>
      <c r="Y77" s="21">
        <v>88.490708720854386</v>
      </c>
      <c r="Z77" s="13">
        <f t="shared" si="16"/>
        <v>3.5396283488341753</v>
      </c>
      <c r="AA77" s="14">
        <v>232.39190872085447</v>
      </c>
      <c r="AB77" s="13">
        <f t="shared" si="17"/>
        <v>9.2956763488341778</v>
      </c>
      <c r="AC77" s="14">
        <f t="shared" si="24"/>
        <v>71.950600000000037</v>
      </c>
      <c r="AD77" s="13">
        <f t="shared" si="18"/>
        <v>2.8780240000000012</v>
      </c>
      <c r="AE77" s="14">
        <f t="shared" si="19"/>
        <v>34.511376401133212</v>
      </c>
      <c r="AF77" s="13">
        <f t="shared" si="20"/>
        <v>1.3804550560453286</v>
      </c>
      <c r="AG77" s="14">
        <f t="shared" si="21"/>
        <v>109.34000040113324</v>
      </c>
      <c r="AH77" s="14">
        <f t="shared" si="22"/>
        <v>4.3736000160453292</v>
      </c>
      <c r="AI77" s="14">
        <f t="shared" si="25"/>
        <v>1</v>
      </c>
      <c r="AJ77" s="13">
        <f t="shared" si="23"/>
        <v>16.007376058725907</v>
      </c>
      <c r="AK77" s="21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"/>
      <c r="BH77" s="1"/>
      <c r="BK77" s="8">
        <v>4.3039418561474898</v>
      </c>
      <c r="BL77" s="8">
        <v>3</v>
      </c>
      <c r="BN77" s="9">
        <v>40</v>
      </c>
      <c r="BO77" s="21">
        <v>3.3685571428571461</v>
      </c>
      <c r="BP77" s="21">
        <v>4.7142857142857144</v>
      </c>
      <c r="BQ77" s="21">
        <v>1.3095238095238095</v>
      </c>
      <c r="BR77" s="21">
        <v>141.46609377167064</v>
      </c>
      <c r="CJ77" s="9">
        <v>40</v>
      </c>
      <c r="CK77" s="9">
        <v>42</v>
      </c>
      <c r="CL77" s="21">
        <v>3.3685571428571461</v>
      </c>
      <c r="CM77" s="21">
        <v>4.7142857142857144</v>
      </c>
      <c r="CN77" s="21">
        <v>1.3095238095238095</v>
      </c>
      <c r="CO77" s="21">
        <v>141.46609377167064</v>
      </c>
      <c r="CP77" s="17">
        <f t="shared" si="26"/>
        <v>5.6586437508668261</v>
      </c>
      <c r="CQ77" s="8">
        <v>3</v>
      </c>
    </row>
    <row r="78" spans="1:95" x14ac:dyDescent="0.2">
      <c r="A78" s="9">
        <v>106</v>
      </c>
      <c r="B78" s="9"/>
      <c r="C78" s="31"/>
      <c r="D78" s="9"/>
      <c r="E78" s="12" t="s">
        <v>56</v>
      </c>
      <c r="F78" s="9">
        <v>2017</v>
      </c>
      <c r="G78" s="9"/>
      <c r="H78" s="9"/>
      <c r="I78" s="27"/>
      <c r="J78" s="9"/>
      <c r="K78" s="9" t="s">
        <v>114</v>
      </c>
      <c r="L78" s="9">
        <v>2086518</v>
      </c>
      <c r="M78" s="9">
        <v>791040</v>
      </c>
      <c r="N78" s="9"/>
      <c r="O78" s="9"/>
      <c r="P78" s="9"/>
      <c r="Q78" s="9">
        <v>43</v>
      </c>
      <c r="R78" s="11" t="s">
        <v>75</v>
      </c>
      <c r="S78" s="21">
        <v>3.274118604651163</v>
      </c>
      <c r="T78" s="21">
        <v>4.5116279069767442</v>
      </c>
      <c r="U78" s="21">
        <v>1.1325581395348838</v>
      </c>
      <c r="V78" s="21">
        <v>1.0906976744186045</v>
      </c>
      <c r="W78" s="21">
        <v>162.79670000000002</v>
      </c>
      <c r="X78" s="13">
        <f t="shared" si="15"/>
        <v>6.5118680000000007</v>
      </c>
      <c r="Y78" s="21">
        <v>97.31752229868377</v>
      </c>
      <c r="Z78" s="13">
        <f t="shared" si="16"/>
        <v>3.8927008919473511</v>
      </c>
      <c r="AA78" s="14">
        <v>260.11422229868379</v>
      </c>
      <c r="AB78" s="13">
        <f t="shared" si="17"/>
        <v>10.404568891947351</v>
      </c>
      <c r="AC78" s="14">
        <f t="shared" si="24"/>
        <v>81.398350000000008</v>
      </c>
      <c r="AD78" s="13">
        <f t="shared" si="18"/>
        <v>3.2559340000000003</v>
      </c>
      <c r="AE78" s="14">
        <f t="shared" si="19"/>
        <v>37.953833696486669</v>
      </c>
      <c r="AF78" s="13">
        <f t="shared" si="20"/>
        <v>1.5181533478594667</v>
      </c>
      <c r="AG78" s="14">
        <f t="shared" si="21"/>
        <v>122.60811769648667</v>
      </c>
      <c r="AH78" s="14">
        <f t="shared" si="22"/>
        <v>4.9043247078594669</v>
      </c>
      <c r="AI78" s="14">
        <f t="shared" si="25"/>
        <v>1</v>
      </c>
      <c r="AJ78" s="13">
        <f t="shared" si="23"/>
        <v>17.949828430765649</v>
      </c>
      <c r="AK78" s="21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"/>
      <c r="BH78" s="1"/>
      <c r="BK78" s="8">
        <v>4.665897439799628</v>
      </c>
      <c r="BL78" s="8">
        <v>9</v>
      </c>
      <c r="BN78" s="9">
        <v>50</v>
      </c>
      <c r="BO78" s="21">
        <v>3.274118604651163</v>
      </c>
      <c r="BP78" s="21">
        <v>4.5116279069767442</v>
      </c>
      <c r="BQ78" s="21">
        <v>1.1325581395348838</v>
      </c>
      <c r="BR78" s="21">
        <v>154.26752239138872</v>
      </c>
      <c r="CJ78" s="9">
        <v>50</v>
      </c>
      <c r="CK78" s="9">
        <v>43</v>
      </c>
      <c r="CL78" s="21">
        <v>3.274118604651163</v>
      </c>
      <c r="CM78" s="21">
        <v>4.5116279069767442</v>
      </c>
      <c r="CN78" s="21">
        <v>1.1325581395348838</v>
      </c>
      <c r="CO78" s="21">
        <v>154.26752239138872</v>
      </c>
      <c r="CP78" s="17">
        <f t="shared" si="26"/>
        <v>6.1707008956555489</v>
      </c>
      <c r="CQ78" s="8">
        <v>9</v>
      </c>
    </row>
    <row r="79" spans="1:95" x14ac:dyDescent="0.2">
      <c r="A79" s="9">
        <v>105</v>
      </c>
      <c r="B79" s="9"/>
      <c r="C79" s="31"/>
      <c r="D79" s="9"/>
      <c r="E79" s="12" t="s">
        <v>56</v>
      </c>
      <c r="F79" s="9">
        <v>2017</v>
      </c>
      <c r="G79" s="9"/>
      <c r="H79" s="9"/>
      <c r="I79" s="27"/>
      <c r="J79" s="9"/>
      <c r="K79" s="9" t="s">
        <v>58</v>
      </c>
      <c r="L79" s="9">
        <v>2086553</v>
      </c>
      <c r="M79" s="9">
        <v>891003</v>
      </c>
      <c r="N79" s="9"/>
      <c r="O79" s="9"/>
      <c r="P79" s="9"/>
      <c r="Q79" s="9">
        <v>49</v>
      </c>
      <c r="R79" s="11" t="s">
        <v>75</v>
      </c>
      <c r="S79" s="21">
        <v>3.0832510204081625</v>
      </c>
      <c r="T79" s="21">
        <v>4.1020408163265305</v>
      </c>
      <c r="U79" s="21">
        <v>1.0348837209302326</v>
      </c>
      <c r="V79" s="21">
        <v>1.0116279069767442</v>
      </c>
      <c r="W79" s="21">
        <v>152.19850000000008</v>
      </c>
      <c r="X79" s="13">
        <f t="shared" si="15"/>
        <v>6.0879400000000032</v>
      </c>
      <c r="Y79" s="21">
        <v>91.893114395698959</v>
      </c>
      <c r="Z79" s="13">
        <f t="shared" si="16"/>
        <v>3.6757245758279584</v>
      </c>
      <c r="AA79" s="14">
        <v>244.09161439569903</v>
      </c>
      <c r="AB79" s="13">
        <f t="shared" si="17"/>
        <v>9.7636645758279617</v>
      </c>
      <c r="AC79" s="14">
        <f t="shared" si="24"/>
        <v>76.09925000000004</v>
      </c>
      <c r="AD79" s="13">
        <f t="shared" si="18"/>
        <v>3.0439700000000016</v>
      </c>
      <c r="AE79" s="14">
        <f t="shared" si="19"/>
        <v>35.838314614322599</v>
      </c>
      <c r="AF79" s="13">
        <f t="shared" si="20"/>
        <v>1.4335325845729039</v>
      </c>
      <c r="AG79" s="14">
        <f t="shared" si="21"/>
        <v>114.98153461432264</v>
      </c>
      <c r="AH79" s="14">
        <f t="shared" si="22"/>
        <v>4.5992613845729053</v>
      </c>
      <c r="AI79" s="14">
        <f t="shared" si="25"/>
        <v>1</v>
      </c>
      <c r="AJ79" s="13">
        <f t="shared" si="23"/>
        <v>16.833296667536835</v>
      </c>
      <c r="AK79" s="21">
        <v>41</v>
      </c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"/>
      <c r="BH79" s="1"/>
      <c r="BK79" s="8">
        <v>4.6053358856483104</v>
      </c>
      <c r="BL79" s="8">
        <v>9</v>
      </c>
      <c r="BN79" s="9">
        <v>60</v>
      </c>
      <c r="BO79" s="21">
        <v>3.0832510204081625</v>
      </c>
      <c r="BP79" s="21">
        <v>4.1020408163265305</v>
      </c>
      <c r="BQ79" s="21">
        <v>1.0348837209302326</v>
      </c>
      <c r="BR79" s="21">
        <v>151.82383097193247</v>
      </c>
      <c r="CJ79" s="9">
        <v>60</v>
      </c>
      <c r="CK79" s="9">
        <v>49</v>
      </c>
      <c r="CL79" s="21">
        <v>3.0832510204081625</v>
      </c>
      <c r="CM79" s="21">
        <v>4.1020408163265305</v>
      </c>
      <c r="CN79" s="21">
        <v>1.0348837209302326</v>
      </c>
      <c r="CO79" s="21">
        <v>151.82383097193247</v>
      </c>
      <c r="CP79" s="17">
        <f t="shared" si="26"/>
        <v>6.0729532388772984</v>
      </c>
      <c r="CQ79" s="8">
        <v>9</v>
      </c>
    </row>
    <row r="80" spans="1:95" x14ac:dyDescent="0.2">
      <c r="A80" s="9"/>
      <c r="B80" s="9"/>
      <c r="C80" s="31"/>
      <c r="D80" s="9"/>
      <c r="E80" s="12" t="s">
        <v>56</v>
      </c>
      <c r="F80" s="9">
        <v>2017</v>
      </c>
      <c r="G80" s="9"/>
      <c r="H80" s="9"/>
      <c r="I80" s="27"/>
      <c r="J80" s="9"/>
      <c r="K80" s="9" t="s">
        <v>117</v>
      </c>
      <c r="L80" s="9">
        <v>2086587</v>
      </c>
      <c r="M80" s="9">
        <v>790965</v>
      </c>
      <c r="N80" s="9"/>
      <c r="O80" s="9"/>
      <c r="P80" s="9"/>
      <c r="Q80" s="9">
        <v>40</v>
      </c>
      <c r="R80" s="11" t="s">
        <v>75</v>
      </c>
      <c r="S80" s="21">
        <v>2.8376500000000004</v>
      </c>
      <c r="T80" s="21">
        <v>3.5750000000000002</v>
      </c>
      <c r="U80" s="21">
        <v>1.2725</v>
      </c>
      <c r="V80" s="21">
        <v>0.94499999999999973</v>
      </c>
      <c r="W80" s="21">
        <v>82.329100000000096</v>
      </c>
      <c r="X80" s="13">
        <f t="shared" si="15"/>
        <v>3.293164000000004</v>
      </c>
      <c r="Y80" s="21">
        <v>51.072259096345533</v>
      </c>
      <c r="Z80" s="13">
        <f t="shared" si="16"/>
        <v>2.0428903638538212</v>
      </c>
      <c r="AA80" s="14">
        <v>133.40135909634563</v>
      </c>
      <c r="AB80" s="13">
        <f t="shared" si="17"/>
        <v>5.336054363853826</v>
      </c>
      <c r="AC80" s="14">
        <f t="shared" si="24"/>
        <v>41.164550000000048</v>
      </c>
      <c r="AD80" s="13">
        <f t="shared" si="18"/>
        <v>1.646582000000002</v>
      </c>
      <c r="AE80" s="14">
        <f t="shared" si="19"/>
        <v>19.918181047574759</v>
      </c>
      <c r="AF80" s="13">
        <f t="shared" si="20"/>
        <v>0.79672724190299038</v>
      </c>
      <c r="AG80" s="14">
        <f t="shared" si="21"/>
        <v>62.729313047574806</v>
      </c>
      <c r="AH80" s="14">
        <f t="shared" si="22"/>
        <v>2.5091725219029923</v>
      </c>
      <c r="AI80" s="14">
        <f t="shared" si="25"/>
        <v>1</v>
      </c>
      <c r="AJ80" s="13">
        <f t="shared" si="23"/>
        <v>9.1835714301649531</v>
      </c>
      <c r="AK80" s="21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"/>
      <c r="BH80" s="1"/>
      <c r="BK80" s="8">
        <v>2.925770572318545</v>
      </c>
      <c r="BL80" s="8">
        <v>9</v>
      </c>
      <c r="BN80" s="9">
        <v>60</v>
      </c>
      <c r="BO80" s="21">
        <v>2.8376500000000004</v>
      </c>
      <c r="BP80" s="21">
        <v>3.5750000000000002</v>
      </c>
      <c r="BQ80" s="21">
        <v>1.2725</v>
      </c>
      <c r="BR80" s="21">
        <v>95.68827989000448</v>
      </c>
      <c r="CJ80" s="9">
        <v>60</v>
      </c>
      <c r="CK80" s="9">
        <v>40</v>
      </c>
      <c r="CL80" s="21">
        <v>2.8376500000000004</v>
      </c>
      <c r="CM80" s="21">
        <v>3.5750000000000002</v>
      </c>
      <c r="CN80" s="21">
        <v>1.2725</v>
      </c>
      <c r="CO80" s="21">
        <v>95.68827989000448</v>
      </c>
      <c r="CP80" s="17">
        <f t="shared" si="26"/>
        <v>3.8275311956001792</v>
      </c>
      <c r="CQ80" s="8">
        <v>9</v>
      </c>
    </row>
    <row r="81" spans="1:95" x14ac:dyDescent="0.2">
      <c r="A81" s="9">
        <v>108</v>
      </c>
      <c r="B81" s="9"/>
      <c r="C81" s="31"/>
      <c r="D81" s="20">
        <v>43506</v>
      </c>
      <c r="E81" s="12" t="s">
        <v>56</v>
      </c>
      <c r="F81" s="9"/>
      <c r="G81" s="9" t="s">
        <v>118</v>
      </c>
      <c r="H81" s="9"/>
      <c r="I81" s="27"/>
      <c r="J81" s="9"/>
      <c r="K81" s="9"/>
      <c r="L81" s="9">
        <v>2086589</v>
      </c>
      <c r="M81" s="9">
        <v>790753</v>
      </c>
      <c r="N81" s="9"/>
      <c r="O81" s="9"/>
      <c r="P81" s="9"/>
      <c r="Q81" s="9">
        <v>29</v>
      </c>
      <c r="R81" s="11" t="s">
        <v>75</v>
      </c>
      <c r="S81" s="21">
        <v>2.8750103448275861</v>
      </c>
      <c r="T81" s="21">
        <v>3.6551724137931036</v>
      </c>
      <c r="U81" s="21">
        <v>1.3724137931034481</v>
      </c>
      <c r="V81" s="21">
        <v>1.2482758620689656</v>
      </c>
      <c r="W81" s="21">
        <v>70.621899999999997</v>
      </c>
      <c r="X81" s="13">
        <f t="shared" si="15"/>
        <v>2.8248759999999997</v>
      </c>
      <c r="Y81" s="21">
        <v>42.881466223065715</v>
      </c>
      <c r="Z81" s="13">
        <f t="shared" si="16"/>
        <v>1.7152586489226287</v>
      </c>
      <c r="AA81" s="14">
        <v>113.50336622306571</v>
      </c>
      <c r="AB81" s="13">
        <f t="shared" si="17"/>
        <v>4.5401346489226286</v>
      </c>
      <c r="AC81" s="14">
        <f t="shared" si="24"/>
        <v>35.310949999999998</v>
      </c>
      <c r="AD81" s="13">
        <f t="shared" si="18"/>
        <v>1.4124379999999999</v>
      </c>
      <c r="AE81" s="14">
        <f t="shared" si="19"/>
        <v>16.72377182699563</v>
      </c>
      <c r="AF81" s="13">
        <f t="shared" si="20"/>
        <v>0.66895087307982526</v>
      </c>
      <c r="AG81" s="14">
        <f t="shared" si="21"/>
        <v>53.44715982699563</v>
      </c>
      <c r="AH81" s="14">
        <f t="shared" si="22"/>
        <v>2.1378863930798251</v>
      </c>
      <c r="AI81" s="14">
        <f t="shared" si="25"/>
        <v>2018</v>
      </c>
      <c r="AJ81" s="13">
        <f t="shared" si="23"/>
        <v>3.8774351826918537E-3</v>
      </c>
      <c r="AK81" s="21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"/>
      <c r="BH81" s="1"/>
      <c r="BK81" s="8">
        <v>2.3271800332733474</v>
      </c>
      <c r="BL81" s="8">
        <v>9</v>
      </c>
      <c r="BN81" s="9">
        <v>15</v>
      </c>
      <c r="BO81" s="21">
        <v>2.8750103448275861</v>
      </c>
      <c r="BP81" s="21">
        <v>3.6551724137931036</v>
      </c>
      <c r="BQ81" s="21">
        <v>1.3724137931034481</v>
      </c>
      <c r="BR81" s="21">
        <v>76.440504573964361</v>
      </c>
      <c r="CJ81" s="9">
        <v>15</v>
      </c>
      <c r="CK81" s="9">
        <v>29</v>
      </c>
      <c r="CL81" s="21">
        <v>2.8750103448275861</v>
      </c>
      <c r="CM81" s="21">
        <v>3.6551724137931036</v>
      </c>
      <c r="CN81" s="21">
        <v>1.3724137931034481</v>
      </c>
      <c r="CO81" s="21">
        <v>76.440504573964361</v>
      </c>
      <c r="CP81" s="17">
        <f t="shared" si="26"/>
        <v>3.0576201829585745</v>
      </c>
      <c r="CQ81" s="8">
        <v>9</v>
      </c>
    </row>
    <row r="82" spans="1:95" x14ac:dyDescent="0.2">
      <c r="A82" s="9"/>
      <c r="B82" s="9"/>
      <c r="C82" s="31"/>
      <c r="D82" s="9"/>
      <c r="E82" s="12" t="s">
        <v>56</v>
      </c>
      <c r="F82" s="9">
        <v>2017</v>
      </c>
      <c r="G82" s="9"/>
      <c r="H82" s="9"/>
      <c r="I82" s="27"/>
      <c r="J82" s="9"/>
      <c r="K82" s="9" t="s">
        <v>119</v>
      </c>
      <c r="L82" s="9">
        <v>2086590</v>
      </c>
      <c r="M82" s="9">
        <v>791036</v>
      </c>
      <c r="N82" s="9"/>
      <c r="O82" s="9"/>
      <c r="P82" s="9"/>
      <c r="Q82" s="9">
        <v>21</v>
      </c>
      <c r="R82" s="11" t="s">
        <v>75</v>
      </c>
      <c r="S82" s="21">
        <v>2.3256047619047631</v>
      </c>
      <c r="T82" s="21">
        <v>2.4761904761904763</v>
      </c>
      <c r="U82" s="21">
        <v>0.61904761904761907</v>
      </c>
      <c r="V82" s="21">
        <v>0.61904761904761907</v>
      </c>
      <c r="W82" s="21">
        <v>14.435699999999994</v>
      </c>
      <c r="X82" s="13">
        <f t="shared" si="15"/>
        <v>0.57742799999999972</v>
      </c>
      <c r="Y82" s="21">
        <v>9.492611198168575</v>
      </c>
      <c r="Z82" s="13">
        <f t="shared" si="16"/>
        <v>0.37970444792674302</v>
      </c>
      <c r="AA82" s="14">
        <v>23.928311198168569</v>
      </c>
      <c r="AB82" s="13">
        <f t="shared" si="17"/>
        <v>0.95713244792674279</v>
      </c>
      <c r="AC82" s="14">
        <f t="shared" si="24"/>
        <v>7.2178499999999968</v>
      </c>
      <c r="AD82" s="13">
        <f t="shared" si="18"/>
        <v>0.28871399999999986</v>
      </c>
      <c r="AE82" s="14">
        <f t="shared" si="19"/>
        <v>3.7021183672857445</v>
      </c>
      <c r="AF82" s="13">
        <f t="shared" si="20"/>
        <v>0.1480847346914298</v>
      </c>
      <c r="AG82" s="14">
        <f t="shared" si="21"/>
        <v>11.208682367285741</v>
      </c>
      <c r="AH82" s="14">
        <f t="shared" si="22"/>
        <v>0.44834729469142964</v>
      </c>
      <c r="AI82" s="14">
        <f t="shared" si="25"/>
        <v>1</v>
      </c>
      <c r="AJ82" s="13">
        <f t="shared" si="23"/>
        <v>1.6409510985706326</v>
      </c>
      <c r="AK82" s="21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"/>
      <c r="BH82" s="1"/>
      <c r="BK82" s="8">
        <v>0.91770808903394685</v>
      </c>
      <c r="BL82" s="8">
        <v>9</v>
      </c>
      <c r="BN82" s="9">
        <v>20</v>
      </c>
      <c r="BO82" s="21">
        <v>2.3256047619047631</v>
      </c>
      <c r="BP82" s="21">
        <v>2.4761904761904763</v>
      </c>
      <c r="BQ82" s="21">
        <v>0.61904761904761907</v>
      </c>
      <c r="BR82" s="21">
        <v>29.599515622820199</v>
      </c>
      <c r="CJ82" s="9">
        <v>20</v>
      </c>
      <c r="CK82" s="9">
        <v>21</v>
      </c>
      <c r="CL82" s="21">
        <v>2.3256047619047631</v>
      </c>
      <c r="CM82" s="21">
        <v>2.4761904761904763</v>
      </c>
      <c r="CN82" s="21">
        <v>0.61904761904761907</v>
      </c>
      <c r="CO82" s="21">
        <v>29.599515622820199</v>
      </c>
      <c r="CP82" s="17">
        <f t="shared" si="26"/>
        <v>1.183980624912808</v>
      </c>
      <c r="CQ82" s="8">
        <v>9</v>
      </c>
    </row>
    <row r="83" spans="1:95" x14ac:dyDescent="0.2">
      <c r="A83" s="9">
        <v>109</v>
      </c>
      <c r="B83" s="9"/>
      <c r="C83" s="31"/>
      <c r="D83" s="9"/>
      <c r="E83" s="12" t="s">
        <v>56</v>
      </c>
      <c r="F83" s="9"/>
      <c r="G83" s="9" t="s">
        <v>118</v>
      </c>
      <c r="H83" s="9"/>
      <c r="I83" s="27"/>
      <c r="J83" s="9"/>
      <c r="K83" s="9"/>
      <c r="L83" s="9">
        <v>2087425</v>
      </c>
      <c r="M83" s="9">
        <v>792086</v>
      </c>
      <c r="N83" s="9"/>
      <c r="O83" s="9"/>
      <c r="P83" s="9"/>
      <c r="Q83" s="9">
        <v>17</v>
      </c>
      <c r="R83" s="11" t="s">
        <v>75</v>
      </c>
      <c r="S83" s="21">
        <v>3.9677000000000002</v>
      </c>
      <c r="T83" s="21">
        <v>6</v>
      </c>
      <c r="U83" s="21">
        <v>1.9000000000000006</v>
      </c>
      <c r="V83" s="21">
        <v>2.25</v>
      </c>
      <c r="W83" s="21">
        <v>100.6915</v>
      </c>
      <c r="X83" s="13">
        <f t="shared" si="15"/>
        <v>4.02766</v>
      </c>
      <c r="Y83" s="21">
        <v>59.915420544072632</v>
      </c>
      <c r="Z83" s="13">
        <f t="shared" si="16"/>
        <v>2.3966168217629051</v>
      </c>
      <c r="AA83" s="14">
        <v>160.60692054407264</v>
      </c>
      <c r="AB83" s="13">
        <f t="shared" si="17"/>
        <v>6.4242768217629056</v>
      </c>
      <c r="AC83" s="14">
        <f t="shared" si="24"/>
        <v>50.345750000000002</v>
      </c>
      <c r="AD83" s="13">
        <f t="shared" si="18"/>
        <v>2.01383</v>
      </c>
      <c r="AE83" s="14">
        <f t="shared" si="19"/>
        <v>23.367014012188328</v>
      </c>
      <c r="AF83" s="13">
        <f t="shared" si="20"/>
        <v>0.93468056048753301</v>
      </c>
      <c r="AG83" s="14">
        <f t="shared" si="21"/>
        <v>75.726594012188329</v>
      </c>
      <c r="AH83" s="14">
        <f t="shared" si="22"/>
        <v>3.0290637604875332</v>
      </c>
      <c r="AI83" s="14">
        <f t="shared" si="25"/>
        <v>2018</v>
      </c>
      <c r="AJ83" s="13">
        <f t="shared" si="23"/>
        <v>5.4937429947395306E-3</v>
      </c>
      <c r="AK83" s="21">
        <v>32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"/>
      <c r="BH83" s="1"/>
      <c r="BK83" s="8">
        <v>2.6058156986728052</v>
      </c>
      <c r="BL83" s="8">
        <v>10</v>
      </c>
      <c r="BN83" s="9">
        <v>40</v>
      </c>
      <c r="BO83" s="21">
        <v>3.9677000000000002</v>
      </c>
      <c r="BP83" s="21">
        <v>6</v>
      </c>
      <c r="BQ83" s="21">
        <v>1.9000000000000006</v>
      </c>
      <c r="BR83" s="21">
        <v>86.49394340352157</v>
      </c>
      <c r="CJ83" s="9">
        <v>40</v>
      </c>
      <c r="CK83" s="9">
        <v>17</v>
      </c>
      <c r="CL83" s="21">
        <v>3.9677000000000002</v>
      </c>
      <c r="CM83" s="21">
        <v>6</v>
      </c>
      <c r="CN83" s="21">
        <v>1.9000000000000006</v>
      </c>
      <c r="CO83" s="21">
        <v>86.49394340352157</v>
      </c>
      <c r="CP83" s="17">
        <f t="shared" si="26"/>
        <v>3.4597577361408631</v>
      </c>
      <c r="CQ83" s="8">
        <v>10</v>
      </c>
    </row>
    <row r="84" spans="1:95" x14ac:dyDescent="0.2">
      <c r="A84" s="9">
        <v>102</v>
      </c>
      <c r="B84" s="9"/>
      <c r="C84" s="31"/>
      <c r="D84" s="20">
        <v>43505</v>
      </c>
      <c r="E84" s="12" t="s">
        <v>56</v>
      </c>
      <c r="F84" s="9">
        <v>2018</v>
      </c>
      <c r="G84" s="9"/>
      <c r="H84" s="9"/>
      <c r="I84" s="27"/>
      <c r="J84" s="9">
        <v>15</v>
      </c>
      <c r="K84" s="9" t="s">
        <v>58</v>
      </c>
      <c r="L84" s="9">
        <v>2089913</v>
      </c>
      <c r="M84" s="9">
        <v>791614</v>
      </c>
      <c r="N84" s="9"/>
      <c r="O84" s="9"/>
      <c r="P84" s="9"/>
      <c r="Q84" s="9">
        <v>12</v>
      </c>
      <c r="R84" s="11" t="s">
        <v>75</v>
      </c>
      <c r="S84" s="21">
        <v>3.657033333333334</v>
      </c>
      <c r="T84" s="21">
        <v>5.333333333333333</v>
      </c>
      <c r="U84" s="21">
        <v>1.8499999999999999</v>
      </c>
      <c r="V84" s="21">
        <v>1.8333333333333333</v>
      </c>
      <c r="W84" s="21">
        <v>52.18739999999999</v>
      </c>
      <c r="X84" s="13">
        <f t="shared" si="15"/>
        <v>2.0874959999999998</v>
      </c>
      <c r="Y84" s="21">
        <v>31.80006951163173</v>
      </c>
      <c r="Z84" s="13">
        <f t="shared" si="16"/>
        <v>1.2720027804652692</v>
      </c>
      <c r="AA84" s="14">
        <v>83.987469511631716</v>
      </c>
      <c r="AB84" s="13">
        <f t="shared" si="17"/>
        <v>3.3594987804652687</v>
      </c>
      <c r="AC84" s="14">
        <f t="shared" si="24"/>
        <v>26.093699999999995</v>
      </c>
      <c r="AD84" s="13">
        <f t="shared" si="18"/>
        <v>1.0437479999999999</v>
      </c>
      <c r="AE84" s="14">
        <f t="shared" si="19"/>
        <v>12.402027109536375</v>
      </c>
      <c r="AF84" s="13">
        <f t="shared" si="20"/>
        <v>0.49608108438145504</v>
      </c>
      <c r="AG84" s="14">
        <f t="shared" si="21"/>
        <v>39.539475109536369</v>
      </c>
      <c r="AH84" s="14">
        <f t="shared" si="22"/>
        <v>1.5815790043814548</v>
      </c>
      <c r="AI84" s="14">
        <f t="shared" si="25"/>
        <v>0</v>
      </c>
      <c r="AJ84" s="13" t="e">
        <f t="shared" si="23"/>
        <v>#DIV/0!</v>
      </c>
      <c r="AK84" s="21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"/>
      <c r="BH84" s="1"/>
      <c r="BK84" s="8">
        <v>1.4589288569404362</v>
      </c>
      <c r="BL84" s="8">
        <v>10</v>
      </c>
      <c r="BN84" s="9">
        <v>20</v>
      </c>
      <c r="BO84" s="21">
        <v>3.657033333333334</v>
      </c>
      <c r="BP84" s="21">
        <v>5.333333333333333</v>
      </c>
      <c r="BQ84" s="21">
        <v>1.8499999999999999</v>
      </c>
      <c r="BR84" s="21">
        <v>48.098650010645486</v>
      </c>
      <c r="CJ84" s="9">
        <v>20</v>
      </c>
      <c r="CK84" s="9">
        <v>12</v>
      </c>
      <c r="CL84" s="21">
        <v>3.657033333333334</v>
      </c>
      <c r="CM84" s="21">
        <v>5.333333333333333</v>
      </c>
      <c r="CN84" s="21">
        <v>1.8499999999999999</v>
      </c>
      <c r="CO84" s="21">
        <v>48.098650010645486</v>
      </c>
      <c r="CP84" s="17">
        <f t="shared" si="26"/>
        <v>1.9239460004258193</v>
      </c>
      <c r="CQ84" s="8">
        <v>10</v>
      </c>
    </row>
    <row r="85" spans="1:95" x14ac:dyDescent="0.2">
      <c r="A85" s="9"/>
      <c r="B85" s="9"/>
      <c r="C85" s="31">
        <v>19</v>
      </c>
      <c r="D85" s="20">
        <v>43500</v>
      </c>
      <c r="E85" s="12" t="s">
        <v>56</v>
      </c>
      <c r="F85" s="9">
        <v>2008</v>
      </c>
      <c r="G85" s="9" t="s">
        <v>120</v>
      </c>
      <c r="H85" s="9"/>
      <c r="I85" s="27"/>
      <c r="J85" s="9">
        <v>40</v>
      </c>
      <c r="K85" s="9" t="s">
        <v>115</v>
      </c>
      <c r="L85" s="9">
        <v>2112908</v>
      </c>
      <c r="M85" s="9">
        <v>727558</v>
      </c>
      <c r="N85" s="9"/>
      <c r="O85" s="9"/>
      <c r="P85" s="9"/>
      <c r="Q85" s="9">
        <v>15</v>
      </c>
      <c r="R85" s="11" t="s">
        <v>75</v>
      </c>
      <c r="S85" s="21">
        <v>3.5327666666666673</v>
      </c>
      <c r="T85" s="21">
        <v>5.0666666666666664</v>
      </c>
      <c r="U85" s="21">
        <v>1.1599999999999999</v>
      </c>
      <c r="V85" s="21">
        <v>1.2</v>
      </c>
      <c r="W85" s="21">
        <v>62.782699999999991</v>
      </c>
      <c r="X85" s="13">
        <f t="shared" si="15"/>
        <v>2.5113079999999997</v>
      </c>
      <c r="Y85" s="21">
        <v>38.002730029824193</v>
      </c>
      <c r="Z85" s="13">
        <f t="shared" si="16"/>
        <v>1.5201092011929678</v>
      </c>
      <c r="AA85" s="14">
        <v>100.78543002982418</v>
      </c>
      <c r="AB85" s="13">
        <f t="shared" si="17"/>
        <v>4.0314172011929674</v>
      </c>
      <c r="AC85" s="14">
        <f t="shared" si="24"/>
        <v>31.391349999999996</v>
      </c>
      <c r="AD85" s="13">
        <f t="shared" si="18"/>
        <v>1.2556539999999998</v>
      </c>
      <c r="AE85" s="14">
        <f t="shared" si="19"/>
        <v>14.821064711631436</v>
      </c>
      <c r="AF85" s="13">
        <f t="shared" si="20"/>
        <v>0.5928425884652575</v>
      </c>
      <c r="AG85" s="14">
        <f t="shared" si="21"/>
        <v>47.468068711631432</v>
      </c>
      <c r="AH85" s="14">
        <f t="shared" si="22"/>
        <v>1.8987227484652571</v>
      </c>
      <c r="AI85" s="14">
        <f t="shared" si="25"/>
        <v>10</v>
      </c>
      <c r="AJ85" s="13">
        <f t="shared" si="23"/>
        <v>0.69493252593828414</v>
      </c>
      <c r="AK85" s="21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"/>
      <c r="BH85" s="1"/>
      <c r="BK85" s="8">
        <v>1.7666369111861902</v>
      </c>
      <c r="BL85" s="8">
        <v>10</v>
      </c>
      <c r="BN85" s="9">
        <v>20</v>
      </c>
      <c r="BO85" s="21">
        <v>3.5327666666666673</v>
      </c>
      <c r="BP85" s="21">
        <v>5.0666666666666664</v>
      </c>
      <c r="BQ85" s="21">
        <v>1.1599999999999999</v>
      </c>
      <c r="BR85" s="21">
        <v>58.311964536036555</v>
      </c>
      <c r="CJ85" s="9">
        <v>20</v>
      </c>
      <c r="CK85" s="9">
        <v>15</v>
      </c>
      <c r="CL85" s="21">
        <v>3.5327666666666673</v>
      </c>
      <c r="CM85" s="21">
        <v>5.0666666666666664</v>
      </c>
      <c r="CN85" s="21">
        <v>1.1599999999999999</v>
      </c>
      <c r="CO85" s="21">
        <v>58.311964536036555</v>
      </c>
      <c r="CP85" s="17">
        <f t="shared" si="26"/>
        <v>2.3324785814414621</v>
      </c>
      <c r="CQ85" s="8">
        <v>10</v>
      </c>
    </row>
    <row r="86" spans="1:95" x14ac:dyDescent="0.2">
      <c r="A86" s="9"/>
      <c r="B86" s="9"/>
      <c r="C86" s="31">
        <v>19</v>
      </c>
      <c r="D86" s="20">
        <v>43500</v>
      </c>
      <c r="E86" s="12" t="s">
        <v>56</v>
      </c>
      <c r="F86" s="9">
        <v>2008</v>
      </c>
      <c r="G86" s="9" t="s">
        <v>120</v>
      </c>
      <c r="H86" s="9"/>
      <c r="I86" s="27"/>
      <c r="J86" s="9">
        <v>30</v>
      </c>
      <c r="K86" s="9" t="s">
        <v>114</v>
      </c>
      <c r="L86" s="9">
        <v>2112911</v>
      </c>
      <c r="M86" s="9">
        <v>727628</v>
      </c>
      <c r="N86" s="9"/>
      <c r="O86" s="9"/>
      <c r="P86" s="9"/>
      <c r="Q86" s="9">
        <v>21</v>
      </c>
      <c r="R86" s="11" t="s">
        <v>75</v>
      </c>
      <c r="S86" s="21">
        <v>3.6126523809523809</v>
      </c>
      <c r="T86" s="21">
        <v>5.2380952380952381</v>
      </c>
      <c r="U86" s="21">
        <v>1.2142857142857144</v>
      </c>
      <c r="V86" s="21">
        <v>1.3904761904761904</v>
      </c>
      <c r="W86" s="21">
        <v>98.460299999999975</v>
      </c>
      <c r="X86" s="13">
        <f t="shared" si="15"/>
        <v>3.9384119999999987</v>
      </c>
      <c r="Y86" s="21">
        <v>58.974760224922946</v>
      </c>
      <c r="Z86" s="13">
        <f t="shared" si="16"/>
        <v>2.3589904089969176</v>
      </c>
      <c r="AA86" s="14">
        <v>157.43506022492292</v>
      </c>
      <c r="AB86" s="13">
        <f t="shared" si="17"/>
        <v>6.2974024089969172</v>
      </c>
      <c r="AC86" s="14">
        <f t="shared" si="24"/>
        <v>49.230149999999988</v>
      </c>
      <c r="AD86" s="13">
        <f t="shared" si="18"/>
        <v>1.9692059999999993</v>
      </c>
      <c r="AE86" s="14">
        <f t="shared" si="19"/>
        <v>23.000156487719948</v>
      </c>
      <c r="AF86" s="13">
        <f t="shared" si="20"/>
        <v>0.92000625950879789</v>
      </c>
      <c r="AG86" s="14">
        <f t="shared" si="21"/>
        <v>74.199512487719943</v>
      </c>
      <c r="AH86" s="14">
        <f t="shared" si="22"/>
        <v>2.9679804995087982</v>
      </c>
      <c r="AI86" s="14">
        <f t="shared" si="25"/>
        <v>10</v>
      </c>
      <c r="AJ86" s="13">
        <f t="shared" si="23"/>
        <v>1.0862808628202203</v>
      </c>
      <c r="AK86" s="21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"/>
      <c r="BH86" s="1"/>
      <c r="BK86" s="8">
        <v>2.6823862182872111</v>
      </c>
      <c r="BL86" s="8">
        <v>10</v>
      </c>
      <c r="BN86" s="9">
        <v>40</v>
      </c>
      <c r="BO86" s="21">
        <v>3.6126523809523809</v>
      </c>
      <c r="BP86" s="21">
        <v>5.2380952380952381</v>
      </c>
      <c r="BQ86" s="21">
        <v>1.2142857142857144</v>
      </c>
      <c r="BR86" s="21">
        <v>88.786487805573998</v>
      </c>
      <c r="CJ86" s="9">
        <v>40</v>
      </c>
      <c r="CK86" s="9">
        <v>21</v>
      </c>
      <c r="CL86" s="21">
        <v>3.6126523809523809</v>
      </c>
      <c r="CM86" s="21">
        <v>5.2380952380952381</v>
      </c>
      <c r="CN86" s="21">
        <v>1.2142857142857144</v>
      </c>
      <c r="CO86" s="21">
        <v>88.786487805573998</v>
      </c>
      <c r="CP86" s="17">
        <f t="shared" si="26"/>
        <v>3.55145951222296</v>
      </c>
      <c r="CQ86" s="8">
        <v>10</v>
      </c>
    </row>
    <row r="87" spans="1:95" x14ac:dyDescent="0.2">
      <c r="A87" s="9"/>
      <c r="B87" s="9"/>
      <c r="C87" s="31">
        <v>19</v>
      </c>
      <c r="D87" s="20">
        <v>43500</v>
      </c>
      <c r="E87" s="12" t="s">
        <v>56</v>
      </c>
      <c r="F87" s="9">
        <v>2008</v>
      </c>
      <c r="G87" s="9" t="s">
        <v>120</v>
      </c>
      <c r="H87" s="9"/>
      <c r="I87" s="27"/>
      <c r="J87" s="9">
        <v>20</v>
      </c>
      <c r="K87" s="9" t="s">
        <v>117</v>
      </c>
      <c r="L87" s="9">
        <v>2112978</v>
      </c>
      <c r="M87" s="9">
        <v>727556</v>
      </c>
      <c r="N87" s="9"/>
      <c r="O87" s="9"/>
      <c r="P87" s="9"/>
      <c r="Q87" s="9">
        <v>27</v>
      </c>
      <c r="R87" s="11" t="s">
        <v>75</v>
      </c>
      <c r="S87" s="21">
        <v>2.1037000000000012</v>
      </c>
      <c r="T87" s="21">
        <v>2</v>
      </c>
      <c r="U87" s="21">
        <v>0.69999999999999973</v>
      </c>
      <c r="V87" s="21">
        <v>0.5</v>
      </c>
      <c r="W87" s="21">
        <v>5.9318999999999971</v>
      </c>
      <c r="X87" s="13">
        <f t="shared" si="15"/>
        <v>0.2372759999999999</v>
      </c>
      <c r="Y87" s="21">
        <v>4.2947689008689069</v>
      </c>
      <c r="Z87" s="13">
        <f t="shared" si="16"/>
        <v>0.17179075603475627</v>
      </c>
      <c r="AA87" s="14">
        <v>10.226668900868905</v>
      </c>
      <c r="AB87" s="13">
        <f t="shared" si="17"/>
        <v>0.40906675603475617</v>
      </c>
      <c r="AC87" s="14">
        <f t="shared" si="24"/>
        <v>2.9659499999999985</v>
      </c>
      <c r="AD87" s="13">
        <f t="shared" si="18"/>
        <v>0.11863799999999995</v>
      </c>
      <c r="AE87" s="14">
        <f t="shared" si="19"/>
        <v>1.6749598713388738</v>
      </c>
      <c r="AF87" s="13">
        <f t="shared" si="20"/>
        <v>6.6998394853554952E-2</v>
      </c>
      <c r="AG87" s="14">
        <f t="shared" si="21"/>
        <v>4.7595478713388726</v>
      </c>
      <c r="AH87" s="14">
        <f t="shared" si="22"/>
        <v>0.19038191485355491</v>
      </c>
      <c r="AI87" s="14">
        <f t="shared" si="25"/>
        <v>10</v>
      </c>
      <c r="AJ87" s="13">
        <f t="shared" si="23"/>
        <v>6.9679780836401098E-2</v>
      </c>
      <c r="AK87" s="21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"/>
      <c r="BH87" s="1"/>
      <c r="BK87" s="8">
        <v>0.89696776595447913</v>
      </c>
      <c r="BL87" s="8">
        <v>10</v>
      </c>
      <c r="BN87" s="9">
        <v>30</v>
      </c>
      <c r="BO87" s="21">
        <v>2.1037000000000012</v>
      </c>
      <c r="BP87" s="21">
        <v>2</v>
      </c>
      <c r="BQ87" s="21">
        <v>0.69999999999999973</v>
      </c>
      <c r="BR87" s="21">
        <v>28.698079774882402</v>
      </c>
      <c r="CJ87" s="9">
        <v>30</v>
      </c>
      <c r="CK87" s="9">
        <v>27</v>
      </c>
      <c r="CL87" s="21">
        <v>2.1037000000000012</v>
      </c>
      <c r="CM87" s="21">
        <v>2</v>
      </c>
      <c r="CN87" s="21">
        <v>0.69999999999999973</v>
      </c>
      <c r="CO87" s="21">
        <v>28.698079774882402</v>
      </c>
      <c r="CP87" s="17">
        <f t="shared" si="26"/>
        <v>1.147923190995296</v>
      </c>
      <c r="CQ87" s="8">
        <v>10</v>
      </c>
    </row>
    <row r="88" spans="1:95" x14ac:dyDescent="0.2">
      <c r="A88" s="9"/>
      <c r="B88" s="9"/>
      <c r="C88" s="31">
        <v>19</v>
      </c>
      <c r="D88" s="20">
        <v>43500</v>
      </c>
      <c r="E88" s="12" t="s">
        <v>56</v>
      </c>
      <c r="F88" s="9">
        <v>2008</v>
      </c>
      <c r="G88" s="9" t="s">
        <v>120</v>
      </c>
      <c r="H88" s="9"/>
      <c r="I88" s="27"/>
      <c r="J88" s="9">
        <v>20</v>
      </c>
      <c r="K88" s="9" t="s">
        <v>116</v>
      </c>
      <c r="L88" s="9">
        <v>2112981</v>
      </c>
      <c r="M88" s="9">
        <v>727626</v>
      </c>
      <c r="N88" s="9"/>
      <c r="O88" s="9"/>
      <c r="P88" s="9"/>
      <c r="Q88" s="9">
        <v>31</v>
      </c>
      <c r="R88" s="11" t="s">
        <v>75</v>
      </c>
      <c r="S88" s="21">
        <v>2.8553129032258071</v>
      </c>
      <c r="T88" s="21">
        <v>3.6129032258064515</v>
      </c>
      <c r="U88" s="21">
        <v>1.7903225806451601</v>
      </c>
      <c r="V88" s="21">
        <v>1</v>
      </c>
      <c r="W88" s="21">
        <v>60.585700000000045</v>
      </c>
      <c r="X88" s="13">
        <f t="shared" si="15"/>
        <v>2.4234280000000017</v>
      </c>
      <c r="Y88" s="21">
        <v>38.101225342207051</v>
      </c>
      <c r="Z88" s="13">
        <f t="shared" si="16"/>
        <v>1.5240490136882821</v>
      </c>
      <c r="AA88" s="14">
        <v>98.686925342207104</v>
      </c>
      <c r="AB88" s="13">
        <f t="shared" si="17"/>
        <v>3.9474770136882844</v>
      </c>
      <c r="AC88" s="14">
        <f t="shared" si="24"/>
        <v>30.292850000000023</v>
      </c>
      <c r="AD88" s="13">
        <f t="shared" si="18"/>
        <v>1.2117140000000008</v>
      </c>
      <c r="AE88" s="14">
        <f t="shared" si="19"/>
        <v>14.85947788346075</v>
      </c>
      <c r="AF88" s="13">
        <f t="shared" si="20"/>
        <v>0.59437911533843002</v>
      </c>
      <c r="AG88" s="14">
        <f t="shared" si="21"/>
        <v>46.364041883460771</v>
      </c>
      <c r="AH88" s="14">
        <f t="shared" si="22"/>
        <v>1.8545616753384309</v>
      </c>
      <c r="AI88" s="14">
        <f t="shared" si="25"/>
        <v>10</v>
      </c>
      <c r="AJ88" s="13">
        <f t="shared" si="23"/>
        <v>0.67876957317386577</v>
      </c>
      <c r="AK88" s="21">
        <v>18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"/>
      <c r="BH88" s="1"/>
      <c r="BK88" s="8">
        <v>2.2111622443482832</v>
      </c>
      <c r="BL88" s="8">
        <v>1</v>
      </c>
      <c r="BN88" s="9">
        <v>30</v>
      </c>
      <c r="BO88" s="21">
        <v>2.8553129032258071</v>
      </c>
      <c r="BP88" s="21">
        <v>3.6129032258064515</v>
      </c>
      <c r="BQ88" s="21">
        <v>1.7903225806451601</v>
      </c>
      <c r="BR88" s="21">
        <v>72.14112103338941</v>
      </c>
      <c r="CJ88" s="9">
        <v>30</v>
      </c>
      <c r="CK88" s="9">
        <v>31</v>
      </c>
      <c r="CL88" s="21">
        <v>2.8553129032258071</v>
      </c>
      <c r="CM88" s="21">
        <v>3.6129032258064515</v>
      </c>
      <c r="CN88" s="21">
        <v>1.7903225806451601</v>
      </c>
      <c r="CO88" s="21">
        <v>72.14112103338941</v>
      </c>
      <c r="CP88" s="17">
        <f t="shared" si="26"/>
        <v>2.8856448413355764</v>
      </c>
      <c r="CQ88" s="8">
        <v>1</v>
      </c>
    </row>
    <row r="89" spans="1:95" x14ac:dyDescent="0.2">
      <c r="A89" s="9"/>
      <c r="B89" s="9"/>
      <c r="C89" s="31">
        <v>18</v>
      </c>
      <c r="D89" s="20">
        <v>43500</v>
      </c>
      <c r="E89" s="12" t="s">
        <v>56</v>
      </c>
      <c r="F89" s="9">
        <v>2009</v>
      </c>
      <c r="G89" s="9" t="s">
        <v>120</v>
      </c>
      <c r="H89" s="9"/>
      <c r="I89" s="27"/>
      <c r="J89" s="9">
        <v>15</v>
      </c>
      <c r="K89" s="9" t="s">
        <v>107</v>
      </c>
      <c r="L89" s="9">
        <v>2113972</v>
      </c>
      <c r="M89" s="9">
        <v>727696</v>
      </c>
      <c r="N89" s="9"/>
      <c r="O89" s="9"/>
      <c r="P89" s="9"/>
      <c r="Q89" s="9">
        <v>19</v>
      </c>
      <c r="R89" s="11" t="s">
        <v>75</v>
      </c>
      <c r="S89" s="21">
        <v>2.716857894736842</v>
      </c>
      <c r="T89" s="21">
        <v>3.3157894736842106</v>
      </c>
      <c r="U89" s="21">
        <v>0.65789473684210531</v>
      </c>
      <c r="V89" s="21">
        <v>0.86315789473684201</v>
      </c>
      <c r="W89" s="21">
        <v>26.707800000000006</v>
      </c>
      <c r="X89" s="13">
        <f t="shared" si="15"/>
        <v>1.0683120000000004</v>
      </c>
      <c r="Y89" s="21">
        <v>17.357419795522095</v>
      </c>
      <c r="Z89" s="13">
        <f t="shared" si="16"/>
        <v>0.69429679182088377</v>
      </c>
      <c r="AA89" s="14">
        <v>44.065219795522097</v>
      </c>
      <c r="AB89" s="13">
        <f t="shared" si="17"/>
        <v>1.7626087918208839</v>
      </c>
      <c r="AC89" s="14">
        <f t="shared" si="24"/>
        <v>13.353900000000003</v>
      </c>
      <c r="AD89" s="13">
        <f t="shared" si="18"/>
        <v>0.53415600000000019</v>
      </c>
      <c r="AE89" s="14">
        <f t="shared" si="19"/>
        <v>6.7693937202536167</v>
      </c>
      <c r="AF89" s="13">
        <f t="shared" si="20"/>
        <v>0.27077574881014466</v>
      </c>
      <c r="AG89" s="14">
        <f t="shared" si="21"/>
        <v>20.65744972025362</v>
      </c>
      <c r="AH89" s="14">
        <f t="shared" si="22"/>
        <v>0.82629798881014482</v>
      </c>
      <c r="AI89" s="14">
        <f t="shared" si="25"/>
        <v>9</v>
      </c>
      <c r="AJ89" s="13">
        <f t="shared" si="23"/>
        <v>0.33602784878279224</v>
      </c>
      <c r="AK89" s="21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"/>
      <c r="BH89" s="1"/>
      <c r="BK89" s="8">
        <v>1.1476771834499127</v>
      </c>
      <c r="BL89" s="8">
        <v>1</v>
      </c>
      <c r="BN89" s="9">
        <v>20</v>
      </c>
      <c r="BO89" s="21">
        <v>2.716857894736842</v>
      </c>
      <c r="BP89" s="21">
        <v>3.3157894736842106</v>
      </c>
      <c r="BQ89" s="21">
        <v>0.65789473684210531</v>
      </c>
      <c r="BR89" s="21">
        <v>37.235339314050542</v>
      </c>
      <c r="CJ89" s="9">
        <v>20</v>
      </c>
      <c r="CK89" s="9">
        <v>19</v>
      </c>
      <c r="CL89" s="21">
        <v>2.716857894736842</v>
      </c>
      <c r="CM89" s="21">
        <v>3.3157894736842106</v>
      </c>
      <c r="CN89" s="21">
        <v>0.65789473684210531</v>
      </c>
      <c r="CO89" s="21">
        <v>37.235339314050542</v>
      </c>
      <c r="CP89" s="17">
        <f t="shared" si="26"/>
        <v>1.4894135725620217</v>
      </c>
      <c r="CQ89" s="8">
        <v>1</v>
      </c>
    </row>
    <row r="90" spans="1:95" x14ac:dyDescent="0.2">
      <c r="A90" s="9"/>
      <c r="B90" s="9"/>
      <c r="C90" s="31">
        <v>18</v>
      </c>
      <c r="D90" s="20">
        <v>43500</v>
      </c>
      <c r="E90" s="12" t="s">
        <v>56</v>
      </c>
      <c r="F90" s="9">
        <v>2009</v>
      </c>
      <c r="G90" s="9" t="s">
        <v>120</v>
      </c>
      <c r="H90" s="9"/>
      <c r="I90" s="27"/>
      <c r="J90" s="9">
        <v>20</v>
      </c>
      <c r="K90" s="9" t="s">
        <v>108</v>
      </c>
      <c r="L90" s="9">
        <v>2113975</v>
      </c>
      <c r="M90" s="9">
        <v>727764</v>
      </c>
      <c r="N90" s="9"/>
      <c r="O90" s="9"/>
      <c r="P90" s="9"/>
      <c r="Q90" s="9">
        <v>31</v>
      </c>
      <c r="R90" s="11" t="s">
        <v>75</v>
      </c>
      <c r="S90" s="21">
        <v>2.5396354838709683</v>
      </c>
      <c r="T90" s="21">
        <v>2.935483870967742</v>
      </c>
      <c r="U90" s="21">
        <v>0.93548387096774221</v>
      </c>
      <c r="V90" s="21">
        <v>0.93548387096774221</v>
      </c>
      <c r="W90" s="21">
        <v>33.272999999999996</v>
      </c>
      <c r="X90" s="13">
        <f t="shared" si="15"/>
        <v>1.3309199999999999</v>
      </c>
      <c r="Y90" s="21">
        <v>21.727100128238714</v>
      </c>
      <c r="Z90" s="13">
        <f t="shared" si="16"/>
        <v>0.86908400512954853</v>
      </c>
      <c r="AA90" s="14">
        <v>55.000100128238714</v>
      </c>
      <c r="AB90" s="13">
        <f t="shared" si="17"/>
        <v>2.2000040051295486</v>
      </c>
      <c r="AC90" s="14">
        <f t="shared" si="24"/>
        <v>16.636499999999998</v>
      </c>
      <c r="AD90" s="13">
        <f t="shared" si="18"/>
        <v>0.66545999999999994</v>
      </c>
      <c r="AE90" s="14">
        <f t="shared" si="19"/>
        <v>8.4735690500130989</v>
      </c>
      <c r="AF90" s="13">
        <f t="shared" si="20"/>
        <v>0.33894276200052392</v>
      </c>
      <c r="AG90" s="14">
        <f t="shared" si="21"/>
        <v>25.775529050013098</v>
      </c>
      <c r="AH90" s="14">
        <f t="shared" si="22"/>
        <v>1.0310211620005238</v>
      </c>
      <c r="AI90" s="14">
        <f t="shared" si="25"/>
        <v>9</v>
      </c>
      <c r="AJ90" s="13">
        <f t="shared" si="23"/>
        <v>0.4192819392135464</v>
      </c>
      <c r="AK90" s="21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"/>
      <c r="BH90" s="1"/>
      <c r="BK90" s="8">
        <v>1.634356121190756</v>
      </c>
      <c r="BL90" s="8">
        <v>1</v>
      </c>
      <c r="BN90" s="9">
        <v>20</v>
      </c>
      <c r="BO90" s="21">
        <v>2.5396354838709683</v>
      </c>
      <c r="BP90" s="21">
        <v>2.935483870967742</v>
      </c>
      <c r="BQ90" s="21">
        <v>0.93548387096774221</v>
      </c>
      <c r="BR90" s="21">
        <v>52.901556199829628</v>
      </c>
      <c r="CJ90" s="9">
        <v>20</v>
      </c>
      <c r="CK90" s="9">
        <v>31</v>
      </c>
      <c r="CL90" s="21">
        <v>2.5396354838709683</v>
      </c>
      <c r="CM90" s="21">
        <v>2.935483870967742</v>
      </c>
      <c r="CN90" s="21">
        <v>0.93548387096774221</v>
      </c>
      <c r="CO90" s="21">
        <v>52.901556199829628</v>
      </c>
      <c r="CP90" s="17">
        <f t="shared" si="26"/>
        <v>2.1160622479931854</v>
      </c>
      <c r="CQ90" s="8">
        <v>1</v>
      </c>
    </row>
    <row r="91" spans="1:95" x14ac:dyDescent="0.2">
      <c r="A91" s="9">
        <v>87</v>
      </c>
      <c r="B91" s="9"/>
      <c r="C91" s="31">
        <v>18</v>
      </c>
      <c r="D91" s="20">
        <v>43500</v>
      </c>
      <c r="E91" s="12" t="s">
        <v>56</v>
      </c>
      <c r="F91" s="9">
        <v>2009</v>
      </c>
      <c r="G91" s="9" t="s">
        <v>120</v>
      </c>
      <c r="H91" s="9"/>
      <c r="I91" s="27"/>
      <c r="J91" s="9">
        <v>50</v>
      </c>
      <c r="K91" s="9" t="s">
        <v>58</v>
      </c>
      <c r="L91" s="9">
        <v>2114008</v>
      </c>
      <c r="M91" s="9">
        <v>727728</v>
      </c>
      <c r="N91" s="9"/>
      <c r="O91" s="9"/>
      <c r="P91" s="9"/>
      <c r="Q91" s="9">
        <v>44</v>
      </c>
      <c r="R91" s="11" t="s">
        <v>75</v>
      </c>
      <c r="S91" s="21">
        <v>2.5061545454545469</v>
      </c>
      <c r="T91" s="21">
        <v>2.8636363636363638</v>
      </c>
      <c r="U91" s="21">
        <v>1.1863636363636374</v>
      </c>
      <c r="V91" s="21">
        <v>1</v>
      </c>
      <c r="W91" s="21">
        <v>44.191400000000051</v>
      </c>
      <c r="X91" s="13">
        <f t="shared" si="15"/>
        <v>1.7676560000000019</v>
      </c>
      <c r="Y91" s="21">
        <v>28.929881571868165</v>
      </c>
      <c r="Z91" s="13">
        <f t="shared" si="16"/>
        <v>1.1571952628747266</v>
      </c>
      <c r="AA91" s="14">
        <v>73.121281571868224</v>
      </c>
      <c r="AB91" s="13">
        <f t="shared" si="17"/>
        <v>2.924851262874729</v>
      </c>
      <c r="AC91" s="14">
        <f t="shared" si="24"/>
        <v>22.095700000000026</v>
      </c>
      <c r="AD91" s="13">
        <f t="shared" si="18"/>
        <v>0.88382800000000095</v>
      </c>
      <c r="AE91" s="14">
        <f t="shared" si="19"/>
        <v>11.282653813028585</v>
      </c>
      <c r="AF91" s="13">
        <f t="shared" si="20"/>
        <v>0.45130615252114342</v>
      </c>
      <c r="AG91" s="14">
        <f t="shared" si="21"/>
        <v>34.262181813028612</v>
      </c>
      <c r="AH91" s="14">
        <f t="shared" si="22"/>
        <v>1.3704872725211443</v>
      </c>
      <c r="AI91" s="14">
        <f t="shared" si="25"/>
        <v>9</v>
      </c>
      <c r="AJ91" s="13">
        <f t="shared" si="23"/>
        <v>0.55733149082526534</v>
      </c>
      <c r="AK91" s="21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"/>
      <c r="BH91" s="1"/>
      <c r="BK91" s="8">
        <v>2.2513321844137537</v>
      </c>
      <c r="BL91" s="8">
        <v>1</v>
      </c>
      <c r="BN91" s="9">
        <v>20</v>
      </c>
      <c r="BO91" s="21">
        <v>2.5061545454545469</v>
      </c>
      <c r="BP91" s="21">
        <v>2.8636363636363638</v>
      </c>
      <c r="BQ91" s="21">
        <v>1.1863636363636374</v>
      </c>
      <c r="BR91" s="21">
        <v>72.825222620066768</v>
      </c>
      <c r="CJ91" s="9">
        <v>20</v>
      </c>
      <c r="CK91" s="9">
        <v>44</v>
      </c>
      <c r="CL91" s="21">
        <v>2.5061545454545469</v>
      </c>
      <c r="CM91" s="21">
        <v>2.8636363636363638</v>
      </c>
      <c r="CN91" s="21">
        <v>1.1863636363636374</v>
      </c>
      <c r="CO91" s="21">
        <v>72.825222620066768</v>
      </c>
      <c r="CP91" s="17">
        <f t="shared" si="26"/>
        <v>2.9130089048026706</v>
      </c>
      <c r="CQ91" s="8">
        <v>1</v>
      </c>
    </row>
    <row r="92" spans="1:95" x14ac:dyDescent="0.2">
      <c r="A92" s="9"/>
      <c r="B92" s="9"/>
      <c r="C92" s="31">
        <v>18</v>
      </c>
      <c r="D92" s="20">
        <v>43500</v>
      </c>
      <c r="E92" s="12" t="s">
        <v>56</v>
      </c>
      <c r="F92" s="9">
        <v>2009</v>
      </c>
      <c r="G92" s="9" t="s">
        <v>120</v>
      </c>
      <c r="H92" s="9"/>
      <c r="I92" s="27"/>
      <c r="J92" s="9">
        <v>60</v>
      </c>
      <c r="K92" s="9" t="s">
        <v>111</v>
      </c>
      <c r="L92" s="9">
        <v>2114041</v>
      </c>
      <c r="M92" s="9">
        <v>727691</v>
      </c>
      <c r="N92" s="9"/>
      <c r="O92" s="9"/>
      <c r="P92" s="9"/>
      <c r="Q92" s="9">
        <v>26</v>
      </c>
      <c r="R92" s="11" t="s">
        <v>75</v>
      </c>
      <c r="S92" s="21">
        <v>2.7310076923076925</v>
      </c>
      <c r="T92" s="21">
        <v>3.3461538461538463</v>
      </c>
      <c r="U92" s="21">
        <v>1.2692307692307692</v>
      </c>
      <c r="V92" s="21">
        <v>1</v>
      </c>
      <c r="W92" s="21">
        <v>38.378700000000009</v>
      </c>
      <c r="X92" s="13">
        <f t="shared" si="15"/>
        <v>1.5351480000000004</v>
      </c>
      <c r="Y92" s="21">
        <v>24.783863762909586</v>
      </c>
      <c r="Z92" s="13">
        <f t="shared" si="16"/>
        <v>0.99135455051638344</v>
      </c>
      <c r="AA92" s="14">
        <v>63.162563762909599</v>
      </c>
      <c r="AB92" s="13">
        <f t="shared" si="17"/>
        <v>2.5265025505163838</v>
      </c>
      <c r="AC92" s="14">
        <f t="shared" si="24"/>
        <v>19.189350000000005</v>
      </c>
      <c r="AD92" s="13">
        <f t="shared" si="18"/>
        <v>0.7675740000000002</v>
      </c>
      <c r="AE92" s="14">
        <f t="shared" si="19"/>
        <v>9.6657068675347393</v>
      </c>
      <c r="AF92" s="13">
        <f t="shared" si="20"/>
        <v>0.38662827470138955</v>
      </c>
      <c r="AG92" s="14">
        <f t="shared" si="21"/>
        <v>29.622630867534745</v>
      </c>
      <c r="AH92" s="14">
        <f t="shared" si="22"/>
        <v>1.18490523470139</v>
      </c>
      <c r="AI92" s="14">
        <f t="shared" si="25"/>
        <v>9</v>
      </c>
      <c r="AJ92" s="13">
        <f t="shared" si="23"/>
        <v>0.48186146211189868</v>
      </c>
      <c r="AK92" s="21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"/>
      <c r="BH92" s="1"/>
      <c r="BK92" s="8">
        <v>1.605745593045308</v>
      </c>
      <c r="BL92" s="8">
        <v>1</v>
      </c>
      <c r="BN92" s="9">
        <v>20</v>
      </c>
      <c r="BO92" s="21">
        <v>2.7310076923076925</v>
      </c>
      <c r="BP92" s="21">
        <v>3.3461538461538463</v>
      </c>
      <c r="BQ92" s="21">
        <v>1.2692307692307692</v>
      </c>
      <c r="BR92" s="21">
        <v>52.143099940733343</v>
      </c>
      <c r="CJ92" s="9">
        <v>20</v>
      </c>
      <c r="CK92" s="9">
        <v>26</v>
      </c>
      <c r="CL92" s="21">
        <v>2.7310076923076925</v>
      </c>
      <c r="CM92" s="21">
        <v>3.3461538461538463</v>
      </c>
      <c r="CN92" s="21">
        <v>1.2692307692307692</v>
      </c>
      <c r="CO92" s="21">
        <v>52.143099940733343</v>
      </c>
      <c r="CP92" s="17">
        <f t="shared" si="26"/>
        <v>2.0857239976293336</v>
      </c>
      <c r="CQ92" s="8">
        <v>1</v>
      </c>
    </row>
    <row r="93" spans="1:95" x14ac:dyDescent="0.2">
      <c r="A93" s="9"/>
      <c r="B93" s="9"/>
      <c r="C93" s="31">
        <v>18</v>
      </c>
      <c r="D93" s="20">
        <v>43500</v>
      </c>
      <c r="E93" s="12" t="s">
        <v>56</v>
      </c>
      <c r="F93" s="9">
        <v>2009</v>
      </c>
      <c r="G93" s="9" t="s">
        <v>120</v>
      </c>
      <c r="H93" s="9"/>
      <c r="I93" s="27"/>
      <c r="J93" s="9">
        <v>60</v>
      </c>
      <c r="K93" s="9" t="s">
        <v>112</v>
      </c>
      <c r="L93" s="9">
        <v>2114045</v>
      </c>
      <c r="M93" s="9">
        <v>727761</v>
      </c>
      <c r="N93" s="9"/>
      <c r="O93" s="9"/>
      <c r="P93" s="9"/>
      <c r="Q93" s="9">
        <v>33</v>
      </c>
      <c r="R93" s="22" t="s">
        <v>121</v>
      </c>
      <c r="S93" s="21">
        <v>4.8484848484848486</v>
      </c>
      <c r="T93" s="21" t="e">
        <v>#DIV/0!</v>
      </c>
      <c r="U93" s="21">
        <v>1.3909090909090909</v>
      </c>
      <c r="V93" s="21">
        <v>1.4636363636363636</v>
      </c>
      <c r="W93" s="21">
        <v>175.55005399901543</v>
      </c>
      <c r="X93" s="13">
        <f t="shared" si="15"/>
        <v>7.0220021599606168</v>
      </c>
      <c r="Y93" s="21">
        <v>192.03645342494386</v>
      </c>
      <c r="Z93" s="13">
        <f t="shared" si="16"/>
        <v>7.6814581369977537</v>
      </c>
      <c r="AA93" s="14">
        <v>367.58650742395929</v>
      </c>
      <c r="AB93" s="13">
        <f t="shared" si="17"/>
        <v>14.703460296958372</v>
      </c>
      <c r="AC93" s="14">
        <f t="shared" si="24"/>
        <v>87.775026999507716</v>
      </c>
      <c r="AD93" s="13">
        <f t="shared" si="18"/>
        <v>3.5110010799803084</v>
      </c>
      <c r="AE93" s="14">
        <f t="shared" si="19"/>
        <v>74.894216835728102</v>
      </c>
      <c r="AF93" s="13">
        <f t="shared" si="20"/>
        <v>2.995768673429124</v>
      </c>
      <c r="AG93" s="14">
        <f t="shared" si="21"/>
        <v>166.18024491521612</v>
      </c>
      <c r="AH93" s="14">
        <f t="shared" si="22"/>
        <v>6.647209796608645</v>
      </c>
      <c r="AI93" s="14">
        <f t="shared" si="25"/>
        <v>9</v>
      </c>
      <c r="AJ93" s="13">
        <f t="shared" si="23"/>
        <v>2.7031986506208492</v>
      </c>
      <c r="AK93" s="21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"/>
      <c r="BH93" s="1"/>
      <c r="BK93" s="8">
        <v>6.1653361394034079</v>
      </c>
      <c r="BL93" s="8">
        <v>8</v>
      </c>
      <c r="BN93" s="9">
        <v>90</v>
      </c>
      <c r="BO93" s="21">
        <v>4.8484848484848486</v>
      </c>
      <c r="BP93" s="21" t="e">
        <v>#DIV/0!</v>
      </c>
      <c r="BQ93" s="21">
        <v>1.3909090909090909</v>
      </c>
      <c r="BR93" s="21">
        <v>135.9069582454502</v>
      </c>
      <c r="CJ93" s="9">
        <v>90</v>
      </c>
      <c r="CK93" s="9">
        <v>33</v>
      </c>
      <c r="CL93" s="21">
        <v>4.8484848484848486</v>
      </c>
      <c r="CM93" s="21"/>
      <c r="CN93" s="21">
        <v>1.3909090909090909</v>
      </c>
      <c r="CO93" s="21">
        <v>135.9069582454502</v>
      </c>
      <c r="CP93" s="17">
        <f t="shared" si="26"/>
        <v>5.4362783298180073</v>
      </c>
      <c r="CQ93" s="8">
        <v>8</v>
      </c>
    </row>
    <row r="94" spans="1:95" x14ac:dyDescent="0.2">
      <c r="A94" s="9"/>
      <c r="B94" s="9"/>
      <c r="C94" s="31">
        <v>30</v>
      </c>
      <c r="D94" s="9"/>
      <c r="E94" s="12" t="s">
        <v>56</v>
      </c>
      <c r="F94" s="9">
        <v>2011</v>
      </c>
      <c r="G94" s="9" t="s">
        <v>57</v>
      </c>
      <c r="H94" s="9"/>
      <c r="I94" s="27"/>
      <c r="J94" s="9">
        <v>60</v>
      </c>
      <c r="K94" s="9" t="s">
        <v>64</v>
      </c>
      <c r="L94" s="9">
        <v>2116965</v>
      </c>
      <c r="M94" s="9">
        <v>716707</v>
      </c>
      <c r="N94" s="9"/>
      <c r="O94" s="9"/>
      <c r="P94" s="9"/>
      <c r="Q94" s="9">
        <v>78</v>
      </c>
      <c r="R94" s="22" t="s">
        <v>121</v>
      </c>
      <c r="S94" s="21">
        <v>2.641025641025641</v>
      </c>
      <c r="T94" s="21"/>
      <c r="U94" s="21">
        <v>1.5</v>
      </c>
      <c r="V94" s="21">
        <v>0.64615384615384608</v>
      </c>
      <c r="W94" s="21">
        <v>206.48744076586269</v>
      </c>
      <c r="X94" s="13">
        <f t="shared" si="15"/>
        <v>8.2594976306345078</v>
      </c>
      <c r="Y94" s="21">
        <v>109.26905564202669</v>
      </c>
      <c r="Z94" s="13">
        <f t="shared" si="16"/>
        <v>4.3707622256810676</v>
      </c>
      <c r="AA94" s="14">
        <v>315.75649640788936</v>
      </c>
      <c r="AB94" s="13">
        <f t="shared" si="17"/>
        <v>12.630259856315574</v>
      </c>
      <c r="AC94" s="14">
        <f t="shared" si="24"/>
        <v>103.24372038293134</v>
      </c>
      <c r="AD94" s="13">
        <f t="shared" si="18"/>
        <v>4.1297488153172539</v>
      </c>
      <c r="AE94" s="14">
        <f t="shared" si="19"/>
        <v>42.614931700390407</v>
      </c>
      <c r="AF94" s="13">
        <f t="shared" si="20"/>
        <v>1.7045972680156163</v>
      </c>
      <c r="AG94" s="14">
        <f t="shared" si="21"/>
        <v>149.98840089863901</v>
      </c>
      <c r="AH94" s="14">
        <f t="shared" si="22"/>
        <v>5.9995360359455612</v>
      </c>
      <c r="AI94" s="14">
        <f t="shared" si="25"/>
        <v>7</v>
      </c>
      <c r="AJ94" s="13">
        <f t="shared" si="23"/>
        <v>3.1369002702229647</v>
      </c>
      <c r="AK94" s="21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"/>
      <c r="BH94" s="1"/>
      <c r="BK94" s="8">
        <v>3.1407607202918779</v>
      </c>
      <c r="BL94" s="8">
        <v>8</v>
      </c>
      <c r="BN94" s="9">
        <v>70</v>
      </c>
      <c r="BO94" s="21">
        <v>2.641025641025641</v>
      </c>
      <c r="BP94" s="21"/>
      <c r="BQ94" s="21">
        <v>1.5</v>
      </c>
      <c r="BR94" s="21">
        <v>57.792684799030653</v>
      </c>
      <c r="CJ94" s="9">
        <v>70</v>
      </c>
      <c r="CK94" s="9">
        <v>78</v>
      </c>
      <c r="CL94" s="21">
        <v>2.641025641025641</v>
      </c>
      <c r="CM94" s="21"/>
      <c r="CN94" s="21">
        <v>1.5</v>
      </c>
      <c r="CO94" s="21">
        <v>57.792684799030653</v>
      </c>
      <c r="CP94" s="17">
        <f t="shared" si="26"/>
        <v>2.3117073919612263</v>
      </c>
      <c r="CQ94" s="8">
        <v>8</v>
      </c>
    </row>
    <row r="95" spans="1:95" x14ac:dyDescent="0.2">
      <c r="A95" s="9"/>
      <c r="B95" s="9"/>
      <c r="C95" s="31">
        <v>30</v>
      </c>
      <c r="D95" s="9"/>
      <c r="E95" s="12" t="s">
        <v>56</v>
      </c>
      <c r="F95" s="9">
        <v>2011</v>
      </c>
      <c r="G95" s="9" t="s">
        <v>57</v>
      </c>
      <c r="H95" s="9"/>
      <c r="I95" s="27"/>
      <c r="J95" s="9">
        <v>40</v>
      </c>
      <c r="K95" s="9" t="s">
        <v>66</v>
      </c>
      <c r="L95" s="9">
        <v>2116967</v>
      </c>
      <c r="M95" s="9">
        <v>716778</v>
      </c>
      <c r="N95" s="9"/>
      <c r="O95" s="9"/>
      <c r="P95" s="9"/>
      <c r="Q95" s="9"/>
      <c r="R95" s="9"/>
      <c r="T95" s="21"/>
      <c r="U95" s="21"/>
      <c r="V95" s="21"/>
      <c r="W95" s="17"/>
      <c r="X95" s="13"/>
      <c r="Y95" s="18"/>
      <c r="Z95" s="13"/>
      <c r="AA95" s="14"/>
      <c r="AB95" s="13"/>
      <c r="AC95" s="14"/>
      <c r="AD95" s="13"/>
      <c r="AE95" s="14"/>
      <c r="AF95" s="13"/>
      <c r="AG95" s="14"/>
      <c r="AH95" s="14"/>
      <c r="AI95" s="14"/>
      <c r="AJ95" s="13"/>
      <c r="AK95" s="21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"/>
      <c r="BH95" s="1"/>
      <c r="BL95" s="8">
        <v>8</v>
      </c>
      <c r="BN95" s="9">
        <v>80</v>
      </c>
      <c r="BP95" s="21"/>
      <c r="BQ95" s="21"/>
      <c r="BR95" s="17">
        <v>0</v>
      </c>
      <c r="CJ95" s="9"/>
      <c r="CK95" s="9"/>
      <c r="CM95" s="21"/>
      <c r="CN95" s="21"/>
      <c r="CO95" s="17"/>
      <c r="CP95" s="17"/>
      <c r="CQ95" s="8">
        <v>8</v>
      </c>
    </row>
    <row r="96" spans="1:95" x14ac:dyDescent="0.2">
      <c r="A96" s="9"/>
      <c r="B96" s="9"/>
      <c r="C96" s="31">
        <v>30</v>
      </c>
      <c r="D96" s="9"/>
      <c r="E96" s="12" t="s">
        <v>56</v>
      </c>
      <c r="F96" s="9">
        <v>2011</v>
      </c>
      <c r="G96" s="9" t="s">
        <v>57</v>
      </c>
      <c r="H96" s="9"/>
      <c r="I96" s="27"/>
      <c r="J96" s="9">
        <v>50</v>
      </c>
      <c r="K96" s="9" t="s">
        <v>62</v>
      </c>
      <c r="L96" s="9">
        <v>2117036</v>
      </c>
      <c r="M96" s="9">
        <v>716704</v>
      </c>
      <c r="N96" s="9"/>
      <c r="O96" s="9"/>
      <c r="P96" s="9"/>
      <c r="Q96" s="9">
        <v>42</v>
      </c>
      <c r="R96" s="22" t="s">
        <v>121</v>
      </c>
      <c r="S96" s="21">
        <v>3.8571428571428572</v>
      </c>
      <c r="T96" s="21"/>
      <c r="U96" s="21">
        <v>1.1333333333333333</v>
      </c>
      <c r="V96" s="21">
        <v>1.1571428571428573</v>
      </c>
      <c r="W96" s="21">
        <v>170.96995155115991</v>
      </c>
      <c r="X96" s="13">
        <f t="shared" si="15"/>
        <v>6.8387980620463971</v>
      </c>
      <c r="Y96" s="21">
        <v>131.68209751148217</v>
      </c>
      <c r="Z96" s="13">
        <f t="shared" si="16"/>
        <v>5.2672839004592866</v>
      </c>
      <c r="AA96" s="14">
        <v>302.65204906264205</v>
      </c>
      <c r="AB96" s="13">
        <f t="shared" si="17"/>
        <v>12.106081962505684</v>
      </c>
      <c r="AC96" s="14">
        <f t="shared" si="24"/>
        <v>85.484975775579954</v>
      </c>
      <c r="AD96" s="13">
        <f t="shared" si="18"/>
        <v>3.4193990310231985</v>
      </c>
      <c r="AE96" s="14">
        <f t="shared" si="19"/>
        <v>51.356018029478051</v>
      </c>
      <c r="AF96" s="13">
        <f t="shared" si="20"/>
        <v>2.0542407211791218</v>
      </c>
      <c r="AG96" s="14">
        <f t="shared" si="21"/>
        <v>140.26039283608122</v>
      </c>
      <c r="AH96" s="14">
        <f t="shared" si="22"/>
        <v>5.6104157134432491</v>
      </c>
      <c r="AI96" s="14">
        <f t="shared" si="25"/>
        <v>7</v>
      </c>
      <c r="AJ96" s="13">
        <f t="shared" si="23"/>
        <v>2.9334459301717559</v>
      </c>
      <c r="AK96" s="21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"/>
      <c r="BH96" s="1"/>
      <c r="BK96" s="8">
        <v>3.9755733807068956</v>
      </c>
      <c r="BL96" s="8">
        <v>8</v>
      </c>
      <c r="BN96" s="9">
        <v>90</v>
      </c>
      <c r="BO96" s="21">
        <v>3.8571428571428572</v>
      </c>
      <c r="BP96" s="21"/>
      <c r="BQ96" s="21">
        <v>1.1333333333333333</v>
      </c>
      <c r="BR96" s="21">
        <v>79.784571675054821</v>
      </c>
      <c r="CJ96" s="9">
        <v>90</v>
      </c>
      <c r="CK96" s="9">
        <v>42</v>
      </c>
      <c r="CL96" s="21">
        <v>3.8571428571428572</v>
      </c>
      <c r="CM96" s="21"/>
      <c r="CN96" s="21">
        <v>1.1333333333333333</v>
      </c>
      <c r="CO96" s="21">
        <v>79.784571675054821</v>
      </c>
      <c r="CP96" s="17">
        <f t="shared" ref="CP96:CP117" si="27">CO96*40/1000</f>
        <v>3.1913828670021931</v>
      </c>
      <c r="CQ96" s="8">
        <v>8</v>
      </c>
    </row>
    <row r="97" spans="1:95" x14ac:dyDescent="0.2">
      <c r="A97" s="9"/>
      <c r="B97" s="9"/>
      <c r="C97" s="31">
        <v>30</v>
      </c>
      <c r="D97" s="9"/>
      <c r="E97" s="12" t="s">
        <v>56</v>
      </c>
      <c r="F97" s="9">
        <v>2011</v>
      </c>
      <c r="G97" s="9" t="s">
        <v>57</v>
      </c>
      <c r="H97" s="9"/>
      <c r="I97" s="27"/>
      <c r="J97" s="9">
        <v>50</v>
      </c>
      <c r="K97" s="9" t="s">
        <v>68</v>
      </c>
      <c r="L97" s="9">
        <v>2117040</v>
      </c>
      <c r="M97" s="9">
        <v>716775</v>
      </c>
      <c r="N97" s="9"/>
      <c r="O97" s="9"/>
      <c r="P97" s="9"/>
      <c r="Q97" s="9">
        <v>31</v>
      </c>
      <c r="R97" s="22" t="s">
        <v>121</v>
      </c>
      <c r="S97" s="21">
        <v>4</v>
      </c>
      <c r="T97" s="21"/>
      <c r="U97" s="21">
        <v>1.6354838709677419</v>
      </c>
      <c r="V97" s="21">
        <v>1.0012903225806451</v>
      </c>
      <c r="W97" s="21">
        <v>132.6195707279511</v>
      </c>
      <c r="X97" s="13">
        <f t="shared" si="15"/>
        <v>5.3047828291180439</v>
      </c>
      <c r="Y97" s="21">
        <v>123.63684579143435</v>
      </c>
      <c r="Z97" s="13">
        <f t="shared" si="16"/>
        <v>4.9454738316573739</v>
      </c>
      <c r="AA97" s="14">
        <v>256.25641651938543</v>
      </c>
      <c r="AB97" s="13">
        <f t="shared" si="17"/>
        <v>10.250256660775417</v>
      </c>
      <c r="AC97" s="14">
        <f t="shared" si="24"/>
        <v>66.30978536397555</v>
      </c>
      <c r="AD97" s="13">
        <f t="shared" si="18"/>
        <v>2.6523914145590219</v>
      </c>
      <c r="AE97" s="14">
        <f t="shared" si="19"/>
        <v>48.218369858659401</v>
      </c>
      <c r="AF97" s="13">
        <f t="shared" si="20"/>
        <v>1.928734794346376</v>
      </c>
      <c r="AG97" s="14">
        <f t="shared" si="21"/>
        <v>117.18054663719397</v>
      </c>
      <c r="AH97" s="14">
        <f t="shared" si="22"/>
        <v>4.6872218654877589</v>
      </c>
      <c r="AI97" s="14">
        <f t="shared" si="25"/>
        <v>7</v>
      </c>
      <c r="AJ97" s="13">
        <f t="shared" si="23"/>
        <v>2.4507474325264567</v>
      </c>
      <c r="AK97" s="21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"/>
      <c r="BH97" s="1"/>
      <c r="BK97" s="8">
        <v>3.9068405530155461</v>
      </c>
      <c r="BL97" s="8">
        <v>8</v>
      </c>
      <c r="BN97" s="9"/>
      <c r="BO97" s="21">
        <v>4</v>
      </c>
      <c r="BP97" s="21"/>
      <c r="BQ97" s="21">
        <v>1.6354838709677419</v>
      </c>
      <c r="BR97" s="21">
        <v>84.173821922158552</v>
      </c>
      <c r="CJ97" s="9"/>
      <c r="CK97" s="9">
        <v>31</v>
      </c>
      <c r="CL97" s="21">
        <v>4</v>
      </c>
      <c r="CM97" s="21"/>
      <c r="CN97" s="21">
        <v>1.6354838709677419</v>
      </c>
      <c r="CO97" s="21">
        <v>84.173821922158552</v>
      </c>
      <c r="CP97" s="17">
        <f t="shared" si="27"/>
        <v>3.3669528768863421</v>
      </c>
      <c r="CQ97" s="8">
        <v>8</v>
      </c>
    </row>
    <row r="98" spans="1:95" x14ac:dyDescent="0.2">
      <c r="A98" s="9"/>
      <c r="B98" s="9"/>
      <c r="C98" s="31">
        <v>31</v>
      </c>
      <c r="D98" s="9"/>
      <c r="E98" s="12" t="s">
        <v>56</v>
      </c>
      <c r="F98" s="9">
        <v>2010</v>
      </c>
      <c r="G98" s="9" t="s">
        <v>57</v>
      </c>
      <c r="H98" s="9"/>
      <c r="I98" s="27"/>
      <c r="J98" s="9">
        <v>20</v>
      </c>
      <c r="K98" s="9" t="s">
        <v>64</v>
      </c>
      <c r="L98" s="9">
        <v>2118963</v>
      </c>
      <c r="M98" s="9">
        <v>718363</v>
      </c>
      <c r="N98" s="9"/>
      <c r="O98" s="9"/>
      <c r="P98" s="9"/>
      <c r="Q98" s="9">
        <v>31</v>
      </c>
      <c r="R98" s="22" t="s">
        <v>122</v>
      </c>
      <c r="S98" s="21">
        <v>2.8721656249999987</v>
      </c>
      <c r="T98" s="21">
        <v>3.6206896551724137</v>
      </c>
      <c r="U98" s="21">
        <v>1.9793103448275862</v>
      </c>
      <c r="V98" s="21">
        <v>1.9482758620689655</v>
      </c>
      <c r="W98" s="21">
        <v>62.092492688689511</v>
      </c>
      <c r="X98" s="13">
        <f t="shared" si="15"/>
        <v>2.4836997075475806</v>
      </c>
      <c r="Y98" s="21">
        <v>38.403897251343949</v>
      </c>
      <c r="Z98" s="13">
        <f t="shared" si="16"/>
        <v>1.536155890053758</v>
      </c>
      <c r="AA98" s="14">
        <v>100.49638994003345</v>
      </c>
      <c r="AB98" s="13">
        <f t="shared" si="17"/>
        <v>4.0198555976013379</v>
      </c>
      <c r="AC98" s="14">
        <f t="shared" si="24"/>
        <v>31.046246344344755</v>
      </c>
      <c r="AD98" s="13">
        <f t="shared" si="18"/>
        <v>1.2418498537737903</v>
      </c>
      <c r="AE98" s="14">
        <f t="shared" si="19"/>
        <v>14.97751992802414</v>
      </c>
      <c r="AF98" s="13">
        <f t="shared" si="20"/>
        <v>0.59910079712096553</v>
      </c>
      <c r="AG98" s="14">
        <f t="shared" si="21"/>
        <v>47.265616126142689</v>
      </c>
      <c r="AH98" s="14">
        <f t="shared" si="22"/>
        <v>1.8906246450457074</v>
      </c>
      <c r="AI98" s="14">
        <f t="shared" si="25"/>
        <v>8</v>
      </c>
      <c r="AJ98" s="13">
        <f t="shared" si="23"/>
        <v>0.86496077510841118</v>
      </c>
      <c r="AK98" s="21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"/>
      <c r="BH98" s="1"/>
      <c r="BK98" s="8">
        <v>2.1392929586494032</v>
      </c>
      <c r="BL98" s="8">
        <v>22</v>
      </c>
      <c r="BN98" s="9">
        <v>60</v>
      </c>
      <c r="BO98" s="21">
        <v>2.8721656249999987</v>
      </c>
      <c r="BP98" s="21">
        <v>3.6206896551724137</v>
      </c>
      <c r="BQ98" s="21">
        <v>1.9793103448275862</v>
      </c>
      <c r="BR98" s="21">
        <v>67.734507988790583</v>
      </c>
      <c r="CJ98" s="9">
        <v>60</v>
      </c>
      <c r="CK98" s="9">
        <v>31</v>
      </c>
      <c r="CL98" s="21">
        <v>2.8721656249999987</v>
      </c>
      <c r="CM98" s="21">
        <v>3.6206896551724137</v>
      </c>
      <c r="CN98" s="21">
        <v>1.9793103448275862</v>
      </c>
      <c r="CO98" s="21">
        <v>67.734507988790583</v>
      </c>
      <c r="CP98" s="17">
        <f t="shared" si="27"/>
        <v>2.7093803195516233</v>
      </c>
      <c r="CQ98" s="8">
        <v>22</v>
      </c>
    </row>
    <row r="99" spans="1:95" x14ac:dyDescent="0.2">
      <c r="A99" s="9"/>
      <c r="B99" s="9"/>
      <c r="C99" s="31">
        <v>31</v>
      </c>
      <c r="D99" s="9"/>
      <c r="E99" s="12" t="s">
        <v>56</v>
      </c>
      <c r="F99" s="9">
        <v>2010</v>
      </c>
      <c r="G99" s="9" t="s">
        <v>57</v>
      </c>
      <c r="H99" s="9"/>
      <c r="I99" s="27"/>
      <c r="J99" s="9">
        <v>30</v>
      </c>
      <c r="K99" s="9" t="s">
        <v>66</v>
      </c>
      <c r="L99" s="9">
        <v>2118967</v>
      </c>
      <c r="M99" s="9">
        <v>718433</v>
      </c>
      <c r="N99" s="9"/>
      <c r="O99" s="9"/>
      <c r="P99" s="9"/>
      <c r="Q99" s="9">
        <v>29</v>
      </c>
      <c r="R99" s="22" t="s">
        <v>123</v>
      </c>
      <c r="S99" s="21">
        <v>2.7625275862068968</v>
      </c>
      <c r="T99" s="21">
        <v>3.4137931034482758</v>
      </c>
      <c r="U99" s="21">
        <v>1.8448275862068964</v>
      </c>
      <c r="V99" s="21">
        <v>1.7931034482758619</v>
      </c>
      <c r="W99" s="21">
        <v>47.72999999999999</v>
      </c>
      <c r="X99" s="13">
        <f t="shared" si="15"/>
        <v>1.9091999999999996</v>
      </c>
      <c r="Y99" s="21">
        <v>30.373773447386796</v>
      </c>
      <c r="Z99" s="13">
        <f t="shared" si="16"/>
        <v>1.2149509378954717</v>
      </c>
      <c r="AA99" s="14">
        <v>78.103773447386786</v>
      </c>
      <c r="AB99" s="13">
        <f t="shared" si="17"/>
        <v>3.1241509378954717</v>
      </c>
      <c r="AC99" s="14">
        <f t="shared" si="24"/>
        <v>23.864999999999995</v>
      </c>
      <c r="AD99" s="13">
        <f t="shared" si="18"/>
        <v>0.95459999999999978</v>
      </c>
      <c r="AE99" s="14">
        <f t="shared" si="19"/>
        <v>11.84577164448085</v>
      </c>
      <c r="AF99" s="13">
        <f t="shared" si="20"/>
        <v>0.473830865779234</v>
      </c>
      <c r="AG99" s="14">
        <f t="shared" si="21"/>
        <v>36.665371644480842</v>
      </c>
      <c r="AH99" s="14">
        <f t="shared" si="22"/>
        <v>1.4666148657792337</v>
      </c>
      <c r="AI99" s="14">
        <f t="shared" si="25"/>
        <v>8</v>
      </c>
      <c r="AJ99" s="13">
        <f t="shared" si="23"/>
        <v>0.67097630109399942</v>
      </c>
      <c r="AK99" s="21">
        <v>90</v>
      </c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"/>
      <c r="BH99" s="1"/>
      <c r="BK99" s="8">
        <v>1.8888840003935652</v>
      </c>
      <c r="BL99" s="8">
        <v>22</v>
      </c>
      <c r="BN99" s="9">
        <v>50</v>
      </c>
      <c r="BO99" s="21">
        <v>2.7625275862068968</v>
      </c>
      <c r="BP99" s="21">
        <v>3.4137931034482758</v>
      </c>
      <c r="BQ99" s="21">
        <v>1.8448275862068964</v>
      </c>
      <c r="BR99" s="21">
        <v>61.491344463614425</v>
      </c>
      <c r="CJ99" s="9">
        <v>50</v>
      </c>
      <c r="CK99" s="9">
        <v>29</v>
      </c>
      <c r="CL99" s="21">
        <v>2.7625275862068968</v>
      </c>
      <c r="CM99" s="21">
        <v>3.4137931034482758</v>
      </c>
      <c r="CN99" s="21">
        <v>1.8448275862068964</v>
      </c>
      <c r="CO99" s="21">
        <v>61.491344463614425</v>
      </c>
      <c r="CP99" s="17">
        <f t="shared" si="27"/>
        <v>2.4596537785445771</v>
      </c>
      <c r="CQ99" s="8">
        <v>22</v>
      </c>
    </row>
    <row r="100" spans="1:95" x14ac:dyDescent="0.2">
      <c r="A100" s="9">
        <v>99</v>
      </c>
      <c r="B100" s="9"/>
      <c r="C100" s="31">
        <v>31</v>
      </c>
      <c r="D100" s="9"/>
      <c r="E100" s="12" t="s">
        <v>56</v>
      </c>
      <c r="F100" s="9">
        <v>2010</v>
      </c>
      <c r="G100" s="9" t="s">
        <v>57</v>
      </c>
      <c r="H100" s="9"/>
      <c r="I100" s="27"/>
      <c r="J100" s="9">
        <v>30</v>
      </c>
      <c r="K100" s="9" t="s">
        <v>58</v>
      </c>
      <c r="L100" s="9">
        <v>2119000</v>
      </c>
      <c r="M100" s="9">
        <v>718397</v>
      </c>
      <c r="N100" s="9"/>
      <c r="O100" s="9"/>
      <c r="P100" s="9"/>
      <c r="Q100" s="9">
        <v>29</v>
      </c>
      <c r="R100" s="22" t="s">
        <v>123</v>
      </c>
      <c r="S100" s="21">
        <v>2.8645758620689663</v>
      </c>
      <c r="T100" s="21">
        <v>2.1818181818181817</v>
      </c>
      <c r="U100" s="21">
        <v>1.5470588235294116</v>
      </c>
      <c r="V100" s="21">
        <v>1.7823529411764707</v>
      </c>
      <c r="W100" s="21">
        <v>65.025919540028383</v>
      </c>
      <c r="X100" s="13">
        <f t="shared" si="15"/>
        <v>2.6010367816011355</v>
      </c>
      <c r="Y100" s="21">
        <v>39.662773334520494</v>
      </c>
      <c r="Z100" s="13">
        <f t="shared" si="16"/>
        <v>1.5865109333808198</v>
      </c>
      <c r="AA100" s="14">
        <v>104.68869287454888</v>
      </c>
      <c r="AB100" s="13">
        <f t="shared" si="17"/>
        <v>4.1875477149819549</v>
      </c>
      <c r="AC100" s="14">
        <f t="shared" si="24"/>
        <v>32.512959770014191</v>
      </c>
      <c r="AD100" s="13">
        <f t="shared" si="18"/>
        <v>1.3005183908005677</v>
      </c>
      <c r="AE100" s="14">
        <f t="shared" si="19"/>
        <v>15.468481600462994</v>
      </c>
      <c r="AF100" s="13">
        <f t="shared" si="20"/>
        <v>0.61873926401851975</v>
      </c>
      <c r="AG100" s="14">
        <f t="shared" si="21"/>
        <v>49.281959761277754</v>
      </c>
      <c r="AH100" s="14">
        <f t="shared" si="22"/>
        <v>1.9712783904511102</v>
      </c>
      <c r="AI100" s="14">
        <f t="shared" si="25"/>
        <v>8</v>
      </c>
      <c r="AJ100" s="13">
        <f t="shared" si="23"/>
        <v>0.90185986363138293</v>
      </c>
      <c r="AK100" s="21">
        <v>150</v>
      </c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"/>
      <c r="BH100" s="1"/>
      <c r="BK100" s="8">
        <v>1.471952973162048</v>
      </c>
      <c r="BL100" s="8">
        <v>22</v>
      </c>
      <c r="BN100" s="9">
        <v>50</v>
      </c>
      <c r="BO100" s="21">
        <v>2.8645758620689663</v>
      </c>
      <c r="BP100" s="21">
        <v>2.1818181818181817</v>
      </c>
      <c r="BQ100" s="21">
        <v>1.5470588235294116</v>
      </c>
      <c r="BR100" s="21">
        <v>32.981364324416319</v>
      </c>
      <c r="CJ100" s="9">
        <v>50</v>
      </c>
      <c r="CK100" s="9">
        <v>29</v>
      </c>
      <c r="CL100" s="21">
        <v>2.8645758620689663</v>
      </c>
      <c r="CM100" s="21">
        <v>2.1818181818181817</v>
      </c>
      <c r="CN100" s="21">
        <v>1.5470588235294116</v>
      </c>
      <c r="CO100" s="21">
        <v>32.981364324416319</v>
      </c>
      <c r="CP100" s="17">
        <f t="shared" si="27"/>
        <v>1.3192545729766527</v>
      </c>
      <c r="CQ100" s="8">
        <v>22</v>
      </c>
    </row>
    <row r="101" spans="1:95" x14ac:dyDescent="0.2">
      <c r="A101" s="9"/>
      <c r="B101" s="9"/>
      <c r="C101" s="31">
        <v>31</v>
      </c>
      <c r="D101" s="9"/>
      <c r="E101" s="12" t="s">
        <v>56</v>
      </c>
      <c r="F101" s="9">
        <v>2010</v>
      </c>
      <c r="G101" s="9" t="s">
        <v>57</v>
      </c>
      <c r="H101" s="9"/>
      <c r="I101" s="27"/>
      <c r="J101" s="9">
        <v>30</v>
      </c>
      <c r="K101" s="9" t="s">
        <v>62</v>
      </c>
      <c r="L101" s="9">
        <v>2119033</v>
      </c>
      <c r="M101" s="9">
        <v>718360</v>
      </c>
      <c r="N101" s="9"/>
      <c r="O101" s="9"/>
      <c r="P101" s="9"/>
      <c r="Q101" s="9">
        <v>34</v>
      </c>
      <c r="R101" s="22" t="s">
        <v>123</v>
      </c>
      <c r="S101" s="21">
        <v>3.0857310344827584</v>
      </c>
      <c r="T101" s="21">
        <v>3.2</v>
      </c>
      <c r="U101" s="21">
        <v>1.4857142857142862</v>
      </c>
      <c r="V101" s="21">
        <v>1.4178571428571429</v>
      </c>
      <c r="W101" s="21">
        <v>83.398735631954835</v>
      </c>
      <c r="X101" s="13">
        <f t="shared" si="15"/>
        <v>3.3359494252781934</v>
      </c>
      <c r="Y101" s="21">
        <v>48.736993839295252</v>
      </c>
      <c r="Z101" s="13">
        <f t="shared" si="16"/>
        <v>1.94947975357181</v>
      </c>
      <c r="AA101" s="14">
        <v>132.1357294712501</v>
      </c>
      <c r="AB101" s="13">
        <f t="shared" si="17"/>
        <v>5.2854291788500039</v>
      </c>
      <c r="AC101" s="14">
        <f t="shared" si="24"/>
        <v>41.699367815977418</v>
      </c>
      <c r="AD101" s="13">
        <f t="shared" si="18"/>
        <v>1.6679747126390967</v>
      </c>
      <c r="AE101" s="14">
        <f t="shared" si="19"/>
        <v>19.007427597325147</v>
      </c>
      <c r="AF101" s="13">
        <f t="shared" si="20"/>
        <v>0.76029710389300587</v>
      </c>
      <c r="AG101" s="14">
        <f t="shared" si="21"/>
        <v>62.374770125941659</v>
      </c>
      <c r="AH101" s="14">
        <f t="shared" si="22"/>
        <v>2.4949908050376663</v>
      </c>
      <c r="AI101" s="14">
        <f t="shared" si="25"/>
        <v>8</v>
      </c>
      <c r="AJ101" s="13">
        <f t="shared" si="23"/>
        <v>1.1414582933047324</v>
      </c>
      <c r="AK101" s="21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"/>
      <c r="BH101" s="1"/>
      <c r="BK101" s="8">
        <v>1.57266818415656</v>
      </c>
      <c r="BL101" s="8">
        <v>22</v>
      </c>
      <c r="BN101" s="9">
        <v>60</v>
      </c>
      <c r="BO101" s="21">
        <v>3.0857310344827584</v>
      </c>
      <c r="BP101" s="21">
        <v>3.2</v>
      </c>
      <c r="BQ101" s="21">
        <v>1.4857142857142862</v>
      </c>
      <c r="BR101" s="21">
        <v>33.066031003073526</v>
      </c>
      <c r="CJ101" s="9">
        <v>60</v>
      </c>
      <c r="CK101" s="9">
        <v>34</v>
      </c>
      <c r="CL101" s="21">
        <v>3.0857310344827584</v>
      </c>
      <c r="CM101" s="21">
        <v>3.2</v>
      </c>
      <c r="CN101" s="21">
        <v>1.4857142857142862</v>
      </c>
      <c r="CO101" s="21">
        <v>33.066031003073526</v>
      </c>
      <c r="CP101" s="17">
        <f t="shared" si="27"/>
        <v>1.322641240122941</v>
      </c>
      <c r="CQ101" s="8">
        <v>22</v>
      </c>
    </row>
    <row r="102" spans="1:95" x14ac:dyDescent="0.2">
      <c r="A102" s="9"/>
      <c r="B102" s="9"/>
      <c r="C102" s="31">
        <v>31</v>
      </c>
      <c r="D102" s="9"/>
      <c r="E102" s="12" t="s">
        <v>56</v>
      </c>
      <c r="F102" s="9">
        <v>2010</v>
      </c>
      <c r="G102" s="9" t="s">
        <v>57</v>
      </c>
      <c r="H102" s="9"/>
      <c r="I102" s="27"/>
      <c r="J102" s="9">
        <v>20</v>
      </c>
      <c r="K102" s="9" t="s">
        <v>68</v>
      </c>
      <c r="L102" s="9">
        <v>2119036</v>
      </c>
      <c r="M102" s="9">
        <v>718430</v>
      </c>
      <c r="N102" s="9"/>
      <c r="O102" s="9"/>
      <c r="P102" s="9"/>
      <c r="Q102" s="9">
        <v>55</v>
      </c>
      <c r="R102" s="22" t="s">
        <v>123</v>
      </c>
      <c r="S102" s="21">
        <v>2.8058418181818183</v>
      </c>
      <c r="T102" s="21">
        <v>4</v>
      </c>
      <c r="U102" s="21">
        <v>2.0454545454545454</v>
      </c>
      <c r="V102" s="21">
        <v>1.8363636363636366</v>
      </c>
      <c r="W102" s="21">
        <v>151.9240905448986</v>
      </c>
      <c r="X102" s="13">
        <f t="shared" si="15"/>
        <v>6.0769636217959437</v>
      </c>
      <c r="Y102" s="21">
        <v>80.635123705061659</v>
      </c>
      <c r="Z102" s="13">
        <f t="shared" si="16"/>
        <v>3.2254049482024665</v>
      </c>
      <c r="AA102" s="14">
        <v>232.55921424996026</v>
      </c>
      <c r="AB102" s="13">
        <f t="shared" si="17"/>
        <v>9.3023685699984107</v>
      </c>
      <c r="AC102" s="14">
        <f t="shared" si="24"/>
        <v>75.962045272449302</v>
      </c>
      <c r="AD102" s="13">
        <f t="shared" si="18"/>
        <v>3.0384818108979719</v>
      </c>
      <c r="AE102" s="14">
        <f t="shared" si="19"/>
        <v>31.447698244974049</v>
      </c>
      <c r="AF102" s="13">
        <f t="shared" si="20"/>
        <v>1.2579079297989619</v>
      </c>
      <c r="AG102" s="14">
        <f t="shared" si="21"/>
        <v>110.44822532832133</v>
      </c>
      <c r="AH102" s="14">
        <f t="shared" si="22"/>
        <v>4.4179290131328539</v>
      </c>
      <c r="AI102" s="14">
        <f t="shared" si="25"/>
        <v>8</v>
      </c>
      <c r="AJ102" s="13">
        <f t="shared" si="23"/>
        <v>2.0212025235082809</v>
      </c>
      <c r="AK102" s="21">
        <v>101</v>
      </c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"/>
      <c r="BH102" s="1"/>
      <c r="BK102" s="8">
        <v>2.6508743207620427</v>
      </c>
      <c r="BL102" s="8">
        <v>22</v>
      </c>
      <c r="BN102" s="9">
        <v>70</v>
      </c>
      <c r="BO102" s="21">
        <v>2.8058418181818183</v>
      </c>
      <c r="BP102" s="21">
        <v>4</v>
      </c>
      <c r="BQ102" s="21">
        <v>2.0454545454545454</v>
      </c>
      <c r="BR102" s="21">
        <v>59.348008821055203</v>
      </c>
      <c r="CJ102" s="9">
        <v>70</v>
      </c>
      <c r="CK102" s="9">
        <v>55</v>
      </c>
      <c r="CL102" s="21">
        <v>2.8058418181818183</v>
      </c>
      <c r="CM102" s="21">
        <v>4</v>
      </c>
      <c r="CN102" s="21">
        <v>2.0454545454545454</v>
      </c>
      <c r="CO102" s="21">
        <v>59.348008821055203</v>
      </c>
      <c r="CP102" s="17">
        <f t="shared" si="27"/>
        <v>2.3739203528422079</v>
      </c>
      <c r="CQ102" s="8">
        <v>22</v>
      </c>
    </row>
    <row r="103" spans="1:95" x14ac:dyDescent="0.2">
      <c r="A103" s="9"/>
      <c r="B103" s="9"/>
      <c r="C103" s="31">
        <v>29</v>
      </c>
      <c r="D103" s="9"/>
      <c r="E103" s="12" t="s">
        <v>56</v>
      </c>
      <c r="F103" s="9">
        <v>2007</v>
      </c>
      <c r="G103" s="9" t="s">
        <v>124</v>
      </c>
      <c r="H103" s="9"/>
      <c r="I103" s="27"/>
      <c r="J103" s="9">
        <v>70</v>
      </c>
      <c r="K103" s="9" t="s">
        <v>64</v>
      </c>
      <c r="L103" s="9">
        <v>2121348</v>
      </c>
      <c r="M103" s="9">
        <v>727583</v>
      </c>
      <c r="N103" s="9"/>
      <c r="O103" s="9"/>
      <c r="P103" s="9"/>
      <c r="Q103" s="9">
        <v>14</v>
      </c>
      <c r="R103" s="22" t="s">
        <v>122</v>
      </c>
      <c r="S103" s="21">
        <v>2.9831214285714287</v>
      </c>
      <c r="T103" s="21">
        <v>12</v>
      </c>
      <c r="U103" s="21">
        <v>1.5428571428571429</v>
      </c>
      <c r="V103" s="21">
        <v>1.1285714285714286</v>
      </c>
      <c r="W103" s="21">
        <v>57.497028726316771</v>
      </c>
      <c r="X103" s="13">
        <f t="shared" si="15"/>
        <v>2.2998811490526707</v>
      </c>
      <c r="Y103" s="21">
        <v>29.926656161668134</v>
      </c>
      <c r="Z103" s="13">
        <f t="shared" si="16"/>
        <v>1.1970662464667252</v>
      </c>
      <c r="AA103" s="14">
        <v>87.423684887984905</v>
      </c>
      <c r="AB103" s="13">
        <f t="shared" si="17"/>
        <v>3.4969473955193964</v>
      </c>
      <c r="AC103" s="14">
        <f t="shared" si="24"/>
        <v>28.748514363158385</v>
      </c>
      <c r="AD103" s="13">
        <f t="shared" si="18"/>
        <v>1.1499405745263354</v>
      </c>
      <c r="AE103" s="14">
        <f t="shared" si="19"/>
        <v>11.671395903050573</v>
      </c>
      <c r="AF103" s="13">
        <f t="shared" si="20"/>
        <v>0.46685583612202292</v>
      </c>
      <c r="AG103" s="14">
        <f t="shared" si="21"/>
        <v>41.569850840735299</v>
      </c>
      <c r="AH103" s="14">
        <f t="shared" si="22"/>
        <v>1.6627940336294118</v>
      </c>
      <c r="AI103" s="14">
        <f t="shared" si="25"/>
        <v>11</v>
      </c>
      <c r="AJ103" s="13">
        <f t="shared" si="23"/>
        <v>0.55325692391669523</v>
      </c>
      <c r="AK103" s="21">
        <v>240</v>
      </c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"/>
      <c r="BH103" s="1"/>
      <c r="BK103" s="8">
        <v>0.98014476474845424</v>
      </c>
      <c r="BL103" s="8">
        <v>21</v>
      </c>
      <c r="BN103" s="9">
        <v>40</v>
      </c>
      <c r="BO103" s="21">
        <v>2.9831214285714287</v>
      </c>
      <c r="BP103" s="21">
        <v>12</v>
      </c>
      <c r="BQ103" s="21">
        <v>1.5428571428571429</v>
      </c>
      <c r="BR103" s="21">
        <v>25.340242022396225</v>
      </c>
      <c r="CJ103" s="9">
        <v>40</v>
      </c>
      <c r="CK103" s="9">
        <v>14</v>
      </c>
      <c r="CL103" s="21">
        <v>2.9831214285714287</v>
      </c>
      <c r="CM103" s="21">
        <v>12</v>
      </c>
      <c r="CN103" s="21">
        <v>1.5428571428571429</v>
      </c>
      <c r="CO103" s="21">
        <v>25.340242022396225</v>
      </c>
      <c r="CP103" s="17">
        <f t="shared" si="27"/>
        <v>1.013609680895849</v>
      </c>
      <c r="CQ103" s="8">
        <v>21</v>
      </c>
    </row>
    <row r="104" spans="1:95" x14ac:dyDescent="0.2">
      <c r="A104" s="9"/>
      <c r="B104" s="9"/>
      <c r="C104" s="31">
        <v>29</v>
      </c>
      <c r="D104" s="9"/>
      <c r="E104" s="12" t="s">
        <v>56</v>
      </c>
      <c r="F104" s="9">
        <v>2007</v>
      </c>
      <c r="G104" s="9" t="s">
        <v>124</v>
      </c>
      <c r="H104" s="9"/>
      <c r="I104" s="27"/>
      <c r="J104" s="9">
        <v>30</v>
      </c>
      <c r="K104" s="9" t="s">
        <v>66</v>
      </c>
      <c r="L104" s="9">
        <v>2121352</v>
      </c>
      <c r="M104" s="9">
        <v>727654</v>
      </c>
      <c r="N104" s="9"/>
      <c r="O104" s="9"/>
      <c r="P104" s="9"/>
      <c r="Q104" s="9">
        <v>13</v>
      </c>
      <c r="R104" s="22" t="s">
        <v>122</v>
      </c>
      <c r="S104" s="21">
        <v>3.0393769230769228</v>
      </c>
      <c r="T104" s="21">
        <v>5</v>
      </c>
      <c r="U104" s="21">
        <v>1.3923076923076925</v>
      </c>
      <c r="V104" s="21">
        <v>1.1076923076923078</v>
      </c>
      <c r="W104" s="21">
        <v>45.220274063485157</v>
      </c>
      <c r="X104" s="13">
        <f t="shared" si="15"/>
        <v>1.8088109625394062</v>
      </c>
      <c r="Y104" s="21">
        <v>24.773367570896621</v>
      </c>
      <c r="Z104" s="13">
        <f t="shared" si="16"/>
        <v>0.99093470283586482</v>
      </c>
      <c r="AA104" s="14">
        <v>69.993641634381774</v>
      </c>
      <c r="AB104" s="13">
        <f t="shared" si="17"/>
        <v>2.799745665375271</v>
      </c>
      <c r="AC104" s="14">
        <f t="shared" si="24"/>
        <v>22.610137031742578</v>
      </c>
      <c r="AD104" s="13">
        <f t="shared" si="18"/>
        <v>0.9044054812697031</v>
      </c>
      <c r="AE104" s="14">
        <f t="shared" si="19"/>
        <v>9.6616133526496828</v>
      </c>
      <c r="AF104" s="13">
        <f t="shared" si="20"/>
        <v>0.3864645341059873</v>
      </c>
      <c r="AG104" s="14">
        <f t="shared" si="21"/>
        <v>33.176155865661961</v>
      </c>
      <c r="AH104" s="14">
        <f t="shared" si="22"/>
        <v>1.3270462346264784</v>
      </c>
      <c r="AI104" s="14">
        <f t="shared" si="25"/>
        <v>11</v>
      </c>
      <c r="AJ104" s="13">
        <f t="shared" si="23"/>
        <v>0.44154447443026468</v>
      </c>
      <c r="AK104" s="21">
        <v>42</v>
      </c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"/>
      <c r="BH104" s="1"/>
      <c r="BK104" s="8">
        <v>1.0246648508405733</v>
      </c>
      <c r="BL104" s="8">
        <v>21</v>
      </c>
      <c r="BN104" s="9">
        <v>30</v>
      </c>
      <c r="BO104" s="21">
        <v>3.0393769230769228</v>
      </c>
      <c r="BP104" s="21">
        <v>5</v>
      </c>
      <c r="BQ104" s="21">
        <v>1.3923076923076925</v>
      </c>
      <c r="BR104" s="21">
        <v>31.004649382565262</v>
      </c>
      <c r="CJ104" s="9">
        <v>30</v>
      </c>
      <c r="CK104" s="9">
        <v>13</v>
      </c>
      <c r="CL104" s="21">
        <v>3.0393769230769228</v>
      </c>
      <c r="CM104" s="21">
        <v>5</v>
      </c>
      <c r="CN104" s="21">
        <v>1.3923076923076925</v>
      </c>
      <c r="CO104" s="21">
        <v>31.004649382565262</v>
      </c>
      <c r="CP104" s="17">
        <f t="shared" si="27"/>
        <v>1.2401859753026105</v>
      </c>
      <c r="CQ104" s="8">
        <v>21</v>
      </c>
    </row>
    <row r="105" spans="1:95" x14ac:dyDescent="0.2">
      <c r="A105" s="9">
        <v>97</v>
      </c>
      <c r="B105" s="9"/>
      <c r="C105" s="31">
        <v>29</v>
      </c>
      <c r="D105" s="9"/>
      <c r="E105" s="12" t="s">
        <v>56</v>
      </c>
      <c r="F105" s="9">
        <v>2007</v>
      </c>
      <c r="G105" s="9" t="s">
        <v>124</v>
      </c>
      <c r="H105" s="9"/>
      <c r="I105" s="27"/>
      <c r="J105" s="9">
        <v>30</v>
      </c>
      <c r="K105" s="9" t="s">
        <v>58</v>
      </c>
      <c r="L105" s="9">
        <v>2121386</v>
      </c>
      <c r="M105" s="9">
        <v>727618</v>
      </c>
      <c r="N105" s="9"/>
      <c r="O105" s="9"/>
      <c r="P105" s="9"/>
      <c r="Q105" s="9">
        <v>13</v>
      </c>
      <c r="R105" s="22" t="s">
        <v>122</v>
      </c>
      <c r="S105" s="21">
        <v>2.5892833333333329</v>
      </c>
      <c r="T105" s="21">
        <v>4</v>
      </c>
      <c r="U105" s="21">
        <v>1.7750000000000001</v>
      </c>
      <c r="V105" s="21">
        <v>1.5333333333333332</v>
      </c>
      <c r="W105" s="21">
        <v>29.279023439141941</v>
      </c>
      <c r="X105" s="13">
        <f t="shared" si="15"/>
        <v>1.1711609375656775</v>
      </c>
      <c r="Y105" s="21">
        <v>13.827040151086937</v>
      </c>
      <c r="Z105" s="13">
        <f t="shared" si="16"/>
        <v>0.55308160604347745</v>
      </c>
      <c r="AA105" s="14">
        <v>43.106063590228878</v>
      </c>
      <c r="AB105" s="13">
        <f t="shared" si="17"/>
        <v>1.7242425436091551</v>
      </c>
      <c r="AC105" s="14">
        <f t="shared" si="24"/>
        <v>14.639511719570971</v>
      </c>
      <c r="AD105" s="13">
        <f t="shared" si="18"/>
        <v>0.58558046878283876</v>
      </c>
      <c r="AE105" s="14">
        <f t="shared" si="19"/>
        <v>5.3925456589239058</v>
      </c>
      <c r="AF105" s="13">
        <f t="shared" si="20"/>
        <v>0.21570182635695626</v>
      </c>
      <c r="AG105" s="14">
        <f t="shared" si="21"/>
        <v>20.617637847277713</v>
      </c>
      <c r="AH105" s="14">
        <f t="shared" si="22"/>
        <v>0.82470551389110847</v>
      </c>
      <c r="AI105" s="14">
        <f t="shared" si="25"/>
        <v>11</v>
      </c>
      <c r="AJ105" s="13">
        <f t="shared" si="23"/>
        <v>0.27440201644013246</v>
      </c>
      <c r="AK105" s="21">
        <v>49</v>
      </c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"/>
      <c r="BH105" s="1"/>
      <c r="BK105" s="8">
        <v>0.45688365671467318</v>
      </c>
      <c r="BL105" s="8">
        <v>21</v>
      </c>
      <c r="BN105" s="9">
        <v>20</v>
      </c>
      <c r="BO105" s="21">
        <v>2.5892833333333329</v>
      </c>
      <c r="BP105" s="21">
        <v>4</v>
      </c>
      <c r="BQ105" s="21">
        <v>1.7750000000000001</v>
      </c>
      <c r="BR105" s="21">
        <v>10.234253395488548</v>
      </c>
      <c r="CJ105" s="9">
        <v>20</v>
      </c>
      <c r="CK105" s="9">
        <v>13</v>
      </c>
      <c r="CL105" s="21">
        <v>2.5892833333333329</v>
      </c>
      <c r="CM105" s="21">
        <v>4</v>
      </c>
      <c r="CN105" s="21">
        <v>1.7750000000000001</v>
      </c>
      <c r="CO105" s="21">
        <v>10.234253395488548</v>
      </c>
      <c r="CP105" s="17">
        <f t="shared" si="27"/>
        <v>0.4093701358195419</v>
      </c>
      <c r="CQ105" s="8">
        <v>21</v>
      </c>
    </row>
    <row r="106" spans="1:95" x14ac:dyDescent="0.2">
      <c r="A106" s="9"/>
      <c r="B106" s="9"/>
      <c r="C106" s="31">
        <v>29</v>
      </c>
      <c r="D106" s="9"/>
      <c r="E106" s="12" t="s">
        <v>56</v>
      </c>
      <c r="F106" s="9">
        <v>2007</v>
      </c>
      <c r="G106" s="9" t="s">
        <v>124</v>
      </c>
      <c r="H106" s="9"/>
      <c r="I106" s="27"/>
      <c r="J106" s="9">
        <v>30</v>
      </c>
      <c r="K106" s="9" t="s">
        <v>62</v>
      </c>
      <c r="L106" s="9">
        <v>2121418</v>
      </c>
      <c r="M106" s="9">
        <v>727581</v>
      </c>
      <c r="N106" s="9"/>
      <c r="O106" s="9"/>
      <c r="P106" s="9"/>
      <c r="Q106" s="9">
        <v>18</v>
      </c>
      <c r="R106" s="22" t="s">
        <v>122</v>
      </c>
      <c r="S106" s="21">
        <v>3.3344666666666662</v>
      </c>
      <c r="T106" s="21">
        <v>5</v>
      </c>
      <c r="U106" s="21">
        <v>1.783333333333333</v>
      </c>
      <c r="V106" s="21">
        <v>1.677777777777778</v>
      </c>
      <c r="W106" s="21">
        <v>71.472323124306044</v>
      </c>
      <c r="X106" s="13">
        <f t="shared" si="15"/>
        <v>2.8588929249722419</v>
      </c>
      <c r="Y106" s="21">
        <v>41.564047727230914</v>
      </c>
      <c r="Z106" s="13">
        <f t="shared" si="16"/>
        <v>1.6625619090892365</v>
      </c>
      <c r="AA106" s="14">
        <v>113.03637085153696</v>
      </c>
      <c r="AB106" s="13">
        <f t="shared" si="17"/>
        <v>4.521454834061478</v>
      </c>
      <c r="AC106" s="14">
        <f t="shared" si="24"/>
        <v>35.736161562153022</v>
      </c>
      <c r="AD106" s="13">
        <f t="shared" si="18"/>
        <v>1.429446462486121</v>
      </c>
      <c r="AE106" s="14">
        <f t="shared" si="19"/>
        <v>16.209978613620056</v>
      </c>
      <c r="AF106" s="13">
        <f t="shared" si="20"/>
        <v>0.64839914454480219</v>
      </c>
      <c r="AG106" s="14">
        <f t="shared" si="21"/>
        <v>53.375586638259193</v>
      </c>
      <c r="AH106" s="14">
        <f t="shared" si="22"/>
        <v>2.1350234655303675</v>
      </c>
      <c r="AI106" s="14">
        <f t="shared" si="25"/>
        <v>11</v>
      </c>
      <c r="AJ106" s="13">
        <f t="shared" si="23"/>
        <v>0.71038053489464958</v>
      </c>
      <c r="AK106" s="21">
        <v>22.5</v>
      </c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"/>
      <c r="BH106" s="1"/>
      <c r="BK106" s="8">
        <v>1.7456010159921103</v>
      </c>
      <c r="BL106" s="8">
        <v>21</v>
      </c>
      <c r="BN106" s="9">
        <v>30</v>
      </c>
      <c r="BO106" s="21">
        <v>3.3344666666666662</v>
      </c>
      <c r="BP106" s="21">
        <v>5</v>
      </c>
      <c r="BQ106" s="21">
        <v>1.783333333333333</v>
      </c>
      <c r="BR106" s="21">
        <v>53.60972586263356</v>
      </c>
      <c r="CJ106" s="9">
        <v>30</v>
      </c>
      <c r="CK106" s="9">
        <v>18</v>
      </c>
      <c r="CL106" s="21">
        <v>3.3344666666666662</v>
      </c>
      <c r="CM106" s="21">
        <v>5</v>
      </c>
      <c r="CN106" s="21">
        <v>1.783333333333333</v>
      </c>
      <c r="CO106" s="21">
        <v>53.60972586263356</v>
      </c>
      <c r="CP106" s="17">
        <f t="shared" si="27"/>
        <v>2.1443890345053425</v>
      </c>
      <c r="CQ106" s="8">
        <v>21</v>
      </c>
    </row>
    <row r="107" spans="1:95" x14ac:dyDescent="0.2">
      <c r="A107" s="9"/>
      <c r="B107" s="9"/>
      <c r="C107" s="31">
        <v>29</v>
      </c>
      <c r="D107" s="9"/>
      <c r="E107" s="12" t="s">
        <v>56</v>
      </c>
      <c r="F107" s="9">
        <v>2007</v>
      </c>
      <c r="G107" s="9" t="s">
        <v>124</v>
      </c>
      <c r="H107" s="9"/>
      <c r="I107" s="27"/>
      <c r="J107" s="9">
        <v>80</v>
      </c>
      <c r="K107" s="9" t="s">
        <v>68</v>
      </c>
      <c r="L107" s="9">
        <v>2121424</v>
      </c>
      <c r="M107" s="9">
        <v>727651</v>
      </c>
      <c r="N107" s="9"/>
      <c r="O107" s="9"/>
      <c r="P107" s="9"/>
      <c r="Q107" s="9">
        <v>67</v>
      </c>
      <c r="R107" s="22" t="s">
        <v>122</v>
      </c>
      <c r="S107" s="21">
        <v>2.649534328358214</v>
      </c>
      <c r="T107" s="21">
        <v>3.203125</v>
      </c>
      <c r="U107" s="21">
        <v>0.83035714285714313</v>
      </c>
      <c r="V107" s="21">
        <v>1.0754716981132075</v>
      </c>
      <c r="W107" s="21">
        <v>119.08371847942713</v>
      </c>
      <c r="X107" s="13">
        <f t="shared" si="15"/>
        <v>4.7633487391770846</v>
      </c>
      <c r="Y107" s="21">
        <v>71.840550053445057</v>
      </c>
      <c r="Z107" s="13">
        <f t="shared" si="16"/>
        <v>2.8736220021378021</v>
      </c>
      <c r="AA107" s="14">
        <v>190.92426853287219</v>
      </c>
      <c r="AB107" s="13">
        <f t="shared" si="17"/>
        <v>7.6369707413148884</v>
      </c>
      <c r="AC107" s="14">
        <f t="shared" si="24"/>
        <v>59.541859239713567</v>
      </c>
      <c r="AD107" s="13">
        <f t="shared" si="18"/>
        <v>2.3816743695885423</v>
      </c>
      <c r="AE107" s="14">
        <f t="shared" si="19"/>
        <v>28.017814520843572</v>
      </c>
      <c r="AF107" s="13">
        <f t="shared" si="20"/>
        <v>1.1207125808337428</v>
      </c>
      <c r="AG107" s="14">
        <f t="shared" si="21"/>
        <v>89.941348130145684</v>
      </c>
      <c r="AH107" s="14">
        <f t="shared" si="22"/>
        <v>3.5976539252058273</v>
      </c>
      <c r="AI107" s="14">
        <f t="shared" si="25"/>
        <v>11</v>
      </c>
      <c r="AJ107" s="13">
        <f t="shared" si="23"/>
        <v>1.1970375787503025</v>
      </c>
      <c r="AK107" s="21">
        <v>17</v>
      </c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"/>
      <c r="BH107" s="1"/>
      <c r="BK107" s="8">
        <v>4.3082552037163477</v>
      </c>
      <c r="BL107" s="8">
        <v>21</v>
      </c>
      <c r="BN107" s="9">
        <v>40</v>
      </c>
      <c r="BO107" s="21">
        <v>2.649534328358214</v>
      </c>
      <c r="BP107" s="21">
        <v>3.203125</v>
      </c>
      <c r="BQ107" s="21">
        <v>0.83035714285714313</v>
      </c>
      <c r="BR107" s="21">
        <v>139.65327990047655</v>
      </c>
      <c r="CJ107" s="9">
        <v>40</v>
      </c>
      <c r="CK107" s="9">
        <v>67</v>
      </c>
      <c r="CL107" s="21">
        <v>2.649534328358214</v>
      </c>
      <c r="CM107" s="21">
        <v>3.203125</v>
      </c>
      <c r="CN107" s="21">
        <v>0.83035714285714313</v>
      </c>
      <c r="CO107" s="21">
        <v>139.65327990047655</v>
      </c>
      <c r="CP107" s="17">
        <f t="shared" si="27"/>
        <v>5.5861311960190614</v>
      </c>
      <c r="CQ107" s="8">
        <v>21</v>
      </c>
    </row>
    <row r="108" spans="1:95" x14ac:dyDescent="0.2">
      <c r="A108" s="9">
        <v>96</v>
      </c>
      <c r="B108" s="9"/>
      <c r="C108" s="31">
        <v>28</v>
      </c>
      <c r="D108" s="20">
        <v>43502</v>
      </c>
      <c r="E108" s="12" t="s">
        <v>56</v>
      </c>
      <c r="F108" s="9">
        <v>1999</v>
      </c>
      <c r="G108" s="9" t="s">
        <v>125</v>
      </c>
      <c r="H108" s="9"/>
      <c r="I108" s="27"/>
      <c r="J108" s="9">
        <v>100</v>
      </c>
      <c r="K108" s="9" t="s">
        <v>58</v>
      </c>
      <c r="L108" s="9">
        <v>2121488</v>
      </c>
      <c r="M108" s="9">
        <v>727068</v>
      </c>
      <c r="N108" s="9"/>
      <c r="O108" s="9"/>
      <c r="P108" s="9"/>
      <c r="Q108" s="9">
        <v>27</v>
      </c>
      <c r="R108" s="22" t="s">
        <v>122</v>
      </c>
      <c r="S108" s="21">
        <v>2.7101185185185184</v>
      </c>
      <c r="T108" s="21">
        <v>3.8125</v>
      </c>
      <c r="U108" s="21">
        <v>1.3923076923076925</v>
      </c>
      <c r="V108" s="21">
        <v>1.2307692307692308</v>
      </c>
      <c r="W108" s="21">
        <v>66.82686238336909</v>
      </c>
      <c r="X108" s="13">
        <f t="shared" si="15"/>
        <v>2.6730744953347636</v>
      </c>
      <c r="Y108" s="21">
        <v>36.748336400229846</v>
      </c>
      <c r="Z108" s="13">
        <f t="shared" si="16"/>
        <v>1.4699334560091939</v>
      </c>
      <c r="AA108" s="14">
        <v>103.57519878359894</v>
      </c>
      <c r="AB108" s="13">
        <f t="shared" si="17"/>
        <v>4.1430079513439582</v>
      </c>
      <c r="AC108" s="14">
        <f t="shared" si="24"/>
        <v>33.413431191684545</v>
      </c>
      <c r="AD108" s="13">
        <f t="shared" si="18"/>
        <v>1.3365372476673818</v>
      </c>
      <c r="AE108" s="14">
        <f t="shared" si="19"/>
        <v>14.331851196089641</v>
      </c>
      <c r="AF108" s="13">
        <f t="shared" si="20"/>
        <v>0.57327404784358571</v>
      </c>
      <c r="AG108" s="14">
        <f t="shared" si="21"/>
        <v>49.081819635441562</v>
      </c>
      <c r="AH108" s="14">
        <f t="shared" si="22"/>
        <v>1.9632727854176624</v>
      </c>
      <c r="AI108" s="14">
        <f t="shared" si="25"/>
        <v>19</v>
      </c>
      <c r="AJ108" s="13">
        <f t="shared" si="23"/>
        <v>0.37818833655940232</v>
      </c>
      <c r="AK108" s="21">
        <v>88.5</v>
      </c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"/>
      <c r="BH108" s="1"/>
      <c r="BK108" s="8">
        <v>1.6396516658673508</v>
      </c>
      <c r="BL108" s="8">
        <v>20</v>
      </c>
      <c r="BN108" s="9">
        <v>80</v>
      </c>
      <c r="BO108" s="21">
        <v>2.7101185185185184</v>
      </c>
      <c r="BP108" s="21">
        <v>3.8125</v>
      </c>
      <c r="BQ108" s="21">
        <v>1.3923076923076925</v>
      </c>
      <c r="BR108" s="21">
        <v>48.901541767582017</v>
      </c>
      <c r="CJ108" s="9">
        <v>80</v>
      </c>
      <c r="CK108" s="9">
        <v>27</v>
      </c>
      <c r="CL108" s="21">
        <v>2.7101185185185184</v>
      </c>
      <c r="CM108" s="21">
        <v>3.8125</v>
      </c>
      <c r="CN108" s="21">
        <v>1.3923076923076925</v>
      </c>
      <c r="CO108" s="21">
        <v>48.901541767582017</v>
      </c>
      <c r="CP108" s="17">
        <f t="shared" si="27"/>
        <v>1.9560616707032807</v>
      </c>
      <c r="CQ108" s="8">
        <v>20</v>
      </c>
    </row>
    <row r="109" spans="1:95" x14ac:dyDescent="0.2">
      <c r="A109" s="9"/>
      <c r="B109" s="9"/>
      <c r="C109" s="32">
        <v>27</v>
      </c>
      <c r="D109" s="24">
        <v>43502</v>
      </c>
      <c r="E109" s="12" t="s">
        <v>56</v>
      </c>
      <c r="F109" s="23">
        <v>2006</v>
      </c>
      <c r="G109" s="23" t="s">
        <v>126</v>
      </c>
      <c r="H109" s="9"/>
      <c r="I109" s="27"/>
      <c r="J109" s="9">
        <v>66</v>
      </c>
      <c r="K109" s="9" t="s">
        <v>115</v>
      </c>
      <c r="L109" s="9">
        <v>2122403</v>
      </c>
      <c r="M109" s="9">
        <v>728965</v>
      </c>
      <c r="N109" s="9"/>
      <c r="O109" s="9"/>
      <c r="P109" s="9"/>
      <c r="Q109" s="9">
        <v>24</v>
      </c>
      <c r="R109" s="22" t="s">
        <v>122</v>
      </c>
      <c r="S109" s="21">
        <v>3.8945583333333329</v>
      </c>
      <c r="T109" s="21">
        <v>5.5</v>
      </c>
      <c r="U109" s="21">
        <v>2.4375</v>
      </c>
      <c r="V109" s="21">
        <v>1.4916666666666669</v>
      </c>
      <c r="W109" s="21">
        <v>101.20182856685992</v>
      </c>
      <c r="X109" s="13">
        <f t="shared" si="15"/>
        <v>4.0480731426743972</v>
      </c>
      <c r="Y109" s="21">
        <v>69.186319326954376</v>
      </c>
      <c r="Z109" s="13">
        <f t="shared" si="16"/>
        <v>2.7674527730781753</v>
      </c>
      <c r="AA109" s="14">
        <v>170.38814789381428</v>
      </c>
      <c r="AB109" s="13">
        <f t="shared" si="17"/>
        <v>6.8155259157525707</v>
      </c>
      <c r="AC109" s="14">
        <f t="shared" si="24"/>
        <v>50.600914283429958</v>
      </c>
      <c r="AD109" s="13">
        <f t="shared" si="18"/>
        <v>2.0240365713371986</v>
      </c>
      <c r="AE109" s="14">
        <f t="shared" si="19"/>
        <v>26.982664537512207</v>
      </c>
      <c r="AF109" s="13">
        <f t="shared" si="20"/>
        <v>1.0793065815004883</v>
      </c>
      <c r="AG109" s="14">
        <f t="shared" si="21"/>
        <v>79.607615392279371</v>
      </c>
      <c r="AH109" s="14">
        <f t="shared" si="22"/>
        <v>3.184304615691175</v>
      </c>
      <c r="AI109" s="14">
        <f t="shared" si="25"/>
        <v>12</v>
      </c>
      <c r="AJ109" s="13">
        <f t="shared" si="23"/>
        <v>0.97121290778580838</v>
      </c>
      <c r="AK109" s="21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"/>
      <c r="BH109" s="1"/>
      <c r="BK109" s="8">
        <v>2.1298309134457911</v>
      </c>
      <c r="BL109" s="8">
        <v>20</v>
      </c>
      <c r="BN109" s="9">
        <v>75</v>
      </c>
      <c r="BO109" s="21">
        <v>3.8945583333333329</v>
      </c>
      <c r="BP109" s="21">
        <v>5.5</v>
      </c>
      <c r="BQ109" s="21">
        <v>2.4375</v>
      </c>
      <c r="BR109" s="21">
        <v>44.851774965298226</v>
      </c>
      <c r="CJ109" s="9">
        <v>75</v>
      </c>
      <c r="CK109" s="9">
        <v>24</v>
      </c>
      <c r="CL109" s="21">
        <v>3.8945583333333329</v>
      </c>
      <c r="CM109" s="21">
        <v>5.5</v>
      </c>
      <c r="CN109" s="21">
        <v>2.4375</v>
      </c>
      <c r="CO109" s="21">
        <v>44.851774965298226</v>
      </c>
      <c r="CP109" s="17">
        <f t="shared" si="27"/>
        <v>1.7940709986119292</v>
      </c>
      <c r="CQ109" s="8">
        <v>20</v>
      </c>
    </row>
    <row r="110" spans="1:95" x14ac:dyDescent="0.2">
      <c r="A110" s="9"/>
      <c r="B110" s="9"/>
      <c r="C110" s="32">
        <v>27</v>
      </c>
      <c r="D110" s="24">
        <v>43502</v>
      </c>
      <c r="E110" s="12" t="s">
        <v>56</v>
      </c>
      <c r="F110" s="23">
        <v>2006</v>
      </c>
      <c r="G110" s="23" t="s">
        <v>126</v>
      </c>
      <c r="H110" s="9"/>
      <c r="I110" s="27"/>
      <c r="J110" s="9">
        <v>65</v>
      </c>
      <c r="K110" s="9" t="s">
        <v>114</v>
      </c>
      <c r="L110" s="9">
        <v>2122407</v>
      </c>
      <c r="M110" s="9">
        <v>729036</v>
      </c>
      <c r="N110" s="9"/>
      <c r="O110" s="9"/>
      <c r="P110" s="9"/>
      <c r="Q110" s="9">
        <v>28</v>
      </c>
      <c r="R110" s="9" t="s">
        <v>127</v>
      </c>
      <c r="S110" s="21">
        <v>4</v>
      </c>
      <c r="T110" s="21" t="e">
        <v>#DIV/0!</v>
      </c>
      <c r="U110" s="21">
        <v>1.7875000000000003</v>
      </c>
      <c r="V110" s="21">
        <v>1.5791666666666668</v>
      </c>
      <c r="W110" s="21">
        <v>103.72990291656755</v>
      </c>
      <c r="X110" s="13">
        <f t="shared" si="15"/>
        <v>4.1491961166627025</v>
      </c>
      <c r="Y110" s="21">
        <v>77.636471042277577</v>
      </c>
      <c r="Z110" s="13">
        <f t="shared" si="16"/>
        <v>3.1054588416911026</v>
      </c>
      <c r="AA110" s="14">
        <v>181.36637395884514</v>
      </c>
      <c r="AB110" s="13">
        <f t="shared" si="17"/>
        <v>7.2546549583538056</v>
      </c>
      <c r="AC110" s="14">
        <f t="shared" si="24"/>
        <v>51.864951458283777</v>
      </c>
      <c r="AD110" s="13">
        <f t="shared" si="18"/>
        <v>2.0745980583313512</v>
      </c>
      <c r="AE110" s="14">
        <f t="shared" si="19"/>
        <v>30.278223706488255</v>
      </c>
      <c r="AF110" s="13">
        <f t="shared" si="20"/>
        <v>1.2111289482595302</v>
      </c>
      <c r="AG110" s="14">
        <f t="shared" si="21"/>
        <v>84.217773223103393</v>
      </c>
      <c r="AH110" s="14">
        <f t="shared" si="22"/>
        <v>3.3687109289241359</v>
      </c>
      <c r="AI110" s="14">
        <f t="shared" si="25"/>
        <v>12</v>
      </c>
      <c r="AJ110" s="13">
        <f t="shared" si="23"/>
        <v>1.0274568333218614</v>
      </c>
      <c r="AK110" s="21">
        <v>84</v>
      </c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"/>
      <c r="BH110" s="1"/>
      <c r="BK110" s="8">
        <v>2.3117660655546706</v>
      </c>
      <c r="BL110" s="8">
        <v>20</v>
      </c>
      <c r="BN110" s="9">
        <v>65</v>
      </c>
      <c r="BO110" s="21">
        <v>4</v>
      </c>
      <c r="BP110" s="21" t="e">
        <v>#DIV/0!</v>
      </c>
      <c r="BQ110" s="21">
        <v>1.7875000000000003</v>
      </c>
      <c r="BR110" s="21">
        <v>45.329809040417665</v>
      </c>
      <c r="CJ110" s="9">
        <v>65</v>
      </c>
      <c r="CK110" s="9">
        <v>28</v>
      </c>
      <c r="CL110" s="21">
        <v>4</v>
      </c>
      <c r="CM110" s="21"/>
      <c r="CN110" s="21">
        <v>1.7875000000000003</v>
      </c>
      <c r="CO110" s="21">
        <v>45.329809040417665</v>
      </c>
      <c r="CP110" s="17">
        <f t="shared" si="27"/>
        <v>1.8131923616167067</v>
      </c>
      <c r="CQ110" s="8">
        <v>20</v>
      </c>
    </row>
    <row r="111" spans="1:95" x14ac:dyDescent="0.2">
      <c r="A111" s="9">
        <v>111</v>
      </c>
      <c r="B111" s="9"/>
      <c r="C111" s="31">
        <v>27</v>
      </c>
      <c r="D111" s="20">
        <v>43502</v>
      </c>
      <c r="E111" s="12" t="s">
        <v>56</v>
      </c>
      <c r="F111" s="9">
        <v>2006</v>
      </c>
      <c r="G111" s="9" t="s">
        <v>126</v>
      </c>
      <c r="H111" s="9"/>
      <c r="I111" s="27"/>
      <c r="J111" s="9">
        <v>60</v>
      </c>
      <c r="K111" s="9" t="s">
        <v>128</v>
      </c>
      <c r="L111" s="9">
        <v>2122441</v>
      </c>
      <c r="M111" s="9">
        <v>729000</v>
      </c>
      <c r="N111" s="9"/>
      <c r="O111" s="9"/>
      <c r="P111" s="9"/>
      <c r="Q111" s="9">
        <v>35</v>
      </c>
      <c r="R111" s="22" t="s">
        <v>122</v>
      </c>
      <c r="S111" s="21">
        <v>3.3009171428571431</v>
      </c>
      <c r="T111" s="21">
        <v>3.8461538461538463</v>
      </c>
      <c r="U111" s="21">
        <v>1.6538461538461537</v>
      </c>
      <c r="V111" s="21">
        <v>1.3269230769230769</v>
      </c>
      <c r="W111" s="21">
        <v>110.34786814361625</v>
      </c>
      <c r="X111" s="13">
        <f t="shared" si="15"/>
        <v>4.4139147257446503</v>
      </c>
      <c r="Y111" s="21">
        <v>70.574400958177549</v>
      </c>
      <c r="Z111" s="13">
        <f t="shared" si="16"/>
        <v>2.8229760383271016</v>
      </c>
      <c r="AA111" s="14">
        <v>180.9222691017938</v>
      </c>
      <c r="AB111" s="13">
        <f t="shared" si="17"/>
        <v>7.2368907640717515</v>
      </c>
      <c r="AC111" s="14">
        <f t="shared" si="24"/>
        <v>55.173934071808127</v>
      </c>
      <c r="AD111" s="13">
        <f t="shared" si="18"/>
        <v>2.2069573628723251</v>
      </c>
      <c r="AE111" s="14">
        <f t="shared" si="19"/>
        <v>27.524016373689246</v>
      </c>
      <c r="AF111" s="13">
        <f t="shared" si="20"/>
        <v>1.1009606549475697</v>
      </c>
      <c r="AG111" s="14">
        <f t="shared" si="21"/>
        <v>84.9049078083697</v>
      </c>
      <c r="AH111" s="14">
        <f t="shared" si="22"/>
        <v>3.3961963123347876</v>
      </c>
      <c r="AI111" s="14">
        <f t="shared" si="25"/>
        <v>12</v>
      </c>
      <c r="AJ111" s="13">
        <f t="shared" si="23"/>
        <v>1.0358398752621103</v>
      </c>
      <c r="AK111" s="21">
        <v>205</v>
      </c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"/>
      <c r="BH111" s="1"/>
      <c r="BK111" s="8">
        <v>2.5424942715252148</v>
      </c>
      <c r="BL111" s="8">
        <v>20</v>
      </c>
      <c r="BN111" s="9">
        <v>70</v>
      </c>
      <c r="BO111" s="21">
        <v>3.3009171428571431</v>
      </c>
      <c r="BP111" s="21">
        <v>3.8461538461538463</v>
      </c>
      <c r="BQ111" s="21">
        <v>1.6538461538461537</v>
      </c>
      <c r="BR111" s="21">
        <v>62.43780624427778</v>
      </c>
      <c r="CJ111" s="9">
        <v>70</v>
      </c>
      <c r="CK111" s="9">
        <v>35</v>
      </c>
      <c r="CL111" s="21">
        <v>3.3009171428571431</v>
      </c>
      <c r="CM111" s="21">
        <v>3.8461538461538463</v>
      </c>
      <c r="CN111" s="21">
        <v>1.6538461538461537</v>
      </c>
      <c r="CO111" s="21">
        <v>62.43780624427778</v>
      </c>
      <c r="CP111" s="17">
        <f t="shared" si="27"/>
        <v>2.4975122497711113</v>
      </c>
      <c r="CQ111" s="8">
        <v>20</v>
      </c>
    </row>
    <row r="112" spans="1:95" x14ac:dyDescent="0.2">
      <c r="A112" s="9"/>
      <c r="B112" s="9"/>
      <c r="C112" s="32">
        <v>27</v>
      </c>
      <c r="D112" s="24">
        <v>43502</v>
      </c>
      <c r="E112" s="12" t="s">
        <v>56</v>
      </c>
      <c r="F112" s="23">
        <v>2006</v>
      </c>
      <c r="G112" s="23" t="s">
        <v>126</v>
      </c>
      <c r="H112" s="9"/>
      <c r="I112" s="27"/>
      <c r="J112" s="9">
        <v>70</v>
      </c>
      <c r="K112" s="9" t="s">
        <v>117</v>
      </c>
      <c r="L112" s="9">
        <v>2122474</v>
      </c>
      <c r="M112" s="9">
        <v>728962</v>
      </c>
      <c r="N112" s="9"/>
      <c r="O112" s="9"/>
      <c r="P112" s="9"/>
      <c r="Q112" s="9">
        <v>47</v>
      </c>
      <c r="R112" s="22" t="s">
        <v>122</v>
      </c>
      <c r="S112" s="21">
        <v>2.8430723404255316</v>
      </c>
      <c r="T112" s="21">
        <v>2.7928571428571423</v>
      </c>
      <c r="U112" s="21">
        <v>1.3021276595744682</v>
      </c>
      <c r="V112" s="21">
        <v>1.4574468085106382</v>
      </c>
      <c r="W112" s="21">
        <v>116.70505929792787</v>
      </c>
      <c r="X112" s="13">
        <f t="shared" si="15"/>
        <v>4.6682023719171148</v>
      </c>
      <c r="Y112" s="21">
        <v>65.800893540581413</v>
      </c>
      <c r="Z112" s="13">
        <f t="shared" si="16"/>
        <v>2.6320357416232563</v>
      </c>
      <c r="AA112" s="14">
        <v>182.5059528385093</v>
      </c>
      <c r="AB112" s="13">
        <f t="shared" si="17"/>
        <v>7.300238113540372</v>
      </c>
      <c r="AC112" s="14">
        <f t="shared" si="24"/>
        <v>58.352529648963937</v>
      </c>
      <c r="AD112" s="13">
        <f t="shared" si="18"/>
        <v>2.3341011859585574</v>
      </c>
      <c r="AE112" s="14">
        <f t="shared" si="19"/>
        <v>25.662348480826751</v>
      </c>
      <c r="AF112" s="13">
        <f t="shared" si="20"/>
        <v>1.0264939392330701</v>
      </c>
      <c r="AG112" s="14">
        <f t="shared" si="21"/>
        <v>86.348979315749247</v>
      </c>
      <c r="AH112" s="14">
        <f t="shared" si="22"/>
        <v>3.4539591726299701</v>
      </c>
      <c r="AI112" s="14">
        <f t="shared" si="25"/>
        <v>12</v>
      </c>
      <c r="AJ112" s="13">
        <f t="shared" si="23"/>
        <v>1.0534575476521408</v>
      </c>
      <c r="AK112" s="21">
        <v>148</v>
      </c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"/>
      <c r="BH112" s="1"/>
      <c r="BK112" s="8">
        <v>2.3020888586132333</v>
      </c>
      <c r="BL112" s="8">
        <v>20</v>
      </c>
      <c r="BN112" s="9">
        <v>80</v>
      </c>
      <c r="BO112" s="21">
        <v>2.8430723404255316</v>
      </c>
      <c r="BP112" s="21">
        <v>2.7928571428571423</v>
      </c>
      <c r="BQ112" s="21">
        <v>1.3021276595744682</v>
      </c>
      <c r="BR112" s="21">
        <v>52.175953185073908</v>
      </c>
      <c r="CJ112" s="9">
        <v>80</v>
      </c>
      <c r="CK112" s="9">
        <v>47</v>
      </c>
      <c r="CL112" s="21">
        <v>2.8430723404255316</v>
      </c>
      <c r="CM112" s="21">
        <v>2.7928571428571423</v>
      </c>
      <c r="CN112" s="21">
        <v>1.3021276595744682</v>
      </c>
      <c r="CO112" s="21">
        <v>52.175953185073908</v>
      </c>
      <c r="CP112" s="17">
        <f t="shared" si="27"/>
        <v>2.0870381274029564</v>
      </c>
      <c r="CQ112" s="8">
        <v>20</v>
      </c>
    </row>
    <row r="113" spans="1:95" x14ac:dyDescent="0.2">
      <c r="A113" s="9"/>
      <c r="B113" s="9"/>
      <c r="C113" s="32">
        <v>27</v>
      </c>
      <c r="D113" s="24">
        <v>43502</v>
      </c>
      <c r="E113" s="12" t="s">
        <v>56</v>
      </c>
      <c r="F113" s="23">
        <v>2006</v>
      </c>
      <c r="G113" s="23" t="s">
        <v>126</v>
      </c>
      <c r="H113" s="9"/>
      <c r="I113" s="27"/>
      <c r="J113" s="9">
        <v>50</v>
      </c>
      <c r="K113" s="9" t="s">
        <v>116</v>
      </c>
      <c r="L113" s="9">
        <v>2122480</v>
      </c>
      <c r="M113" s="9">
        <v>729033</v>
      </c>
      <c r="N113" s="9"/>
      <c r="O113" s="9"/>
      <c r="P113" s="9"/>
      <c r="Q113" s="9">
        <v>15</v>
      </c>
      <c r="R113" s="22" t="s">
        <v>122</v>
      </c>
      <c r="S113" s="21">
        <v>3.4</v>
      </c>
      <c r="T113" s="21" t="e">
        <v>#DIV/0!</v>
      </c>
      <c r="U113" s="21">
        <v>1.8133333333333335</v>
      </c>
      <c r="V113" s="21">
        <v>1.1000000000000001</v>
      </c>
      <c r="W113" s="21">
        <v>55.423913975791613</v>
      </c>
      <c r="X113" s="13">
        <f t="shared" si="15"/>
        <v>2.2169565590316647</v>
      </c>
      <c r="Y113" s="21">
        <v>32.956457749299688</v>
      </c>
      <c r="Z113" s="13">
        <f t="shared" si="16"/>
        <v>1.3182583099719876</v>
      </c>
      <c r="AA113" s="14">
        <v>88.380371725091294</v>
      </c>
      <c r="AB113" s="13">
        <f t="shared" si="17"/>
        <v>3.535214869003652</v>
      </c>
      <c r="AC113" s="14">
        <f t="shared" si="24"/>
        <v>27.711956987895807</v>
      </c>
      <c r="AD113" s="13">
        <f t="shared" si="18"/>
        <v>1.1084782795158323</v>
      </c>
      <c r="AE113" s="14">
        <f t="shared" si="19"/>
        <v>12.853018522226879</v>
      </c>
      <c r="AF113" s="13">
        <f t="shared" si="20"/>
        <v>0.51412074088907511</v>
      </c>
      <c r="AG113" s="14">
        <f t="shared" si="21"/>
        <v>41.673453789638515</v>
      </c>
      <c r="AH113" s="14">
        <f t="shared" si="22"/>
        <v>1.6669381515855408</v>
      </c>
      <c r="AI113" s="14">
        <f t="shared" si="25"/>
        <v>12</v>
      </c>
      <c r="AJ113" s="13">
        <f t="shared" si="23"/>
        <v>0.50841613623358994</v>
      </c>
      <c r="AK113" s="21">
        <v>29</v>
      </c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"/>
      <c r="BH113" s="1"/>
      <c r="BK113" s="8">
        <v>1.1469629173739961</v>
      </c>
      <c r="BL113" s="8">
        <v>19</v>
      </c>
      <c r="BN113" s="9">
        <v>40</v>
      </c>
      <c r="BO113" s="21">
        <v>3.4</v>
      </c>
      <c r="BP113" s="21" t="e">
        <v>#DIV/0!</v>
      </c>
      <c r="BQ113" s="21">
        <v>1.8133333333333335</v>
      </c>
      <c r="BR113" s="21">
        <v>28.052208068466065</v>
      </c>
      <c r="CJ113" s="9">
        <v>40</v>
      </c>
      <c r="CK113" s="9">
        <v>15</v>
      </c>
      <c r="CL113" s="21">
        <v>3.4</v>
      </c>
      <c r="CM113" s="21"/>
      <c r="CN113" s="21">
        <v>1.8133333333333335</v>
      </c>
      <c r="CO113" s="21">
        <v>28.052208068466065</v>
      </c>
      <c r="CP113" s="17">
        <f t="shared" si="27"/>
        <v>1.1220883227386425</v>
      </c>
      <c r="CQ113" s="8">
        <v>19</v>
      </c>
    </row>
    <row r="114" spans="1:95" x14ac:dyDescent="0.2">
      <c r="A114" s="9"/>
      <c r="B114" s="9"/>
      <c r="C114" s="31">
        <v>21</v>
      </c>
      <c r="D114" s="20">
        <v>43500</v>
      </c>
      <c r="E114" s="12" t="s">
        <v>56</v>
      </c>
      <c r="F114" s="9">
        <v>2010</v>
      </c>
      <c r="G114" s="9" t="s">
        <v>129</v>
      </c>
      <c r="H114" s="9"/>
      <c r="I114" s="27"/>
      <c r="J114" s="9">
        <v>90</v>
      </c>
      <c r="K114" s="9" t="s">
        <v>115</v>
      </c>
      <c r="L114" s="9">
        <v>2122982</v>
      </c>
      <c r="M114" s="9">
        <v>729148</v>
      </c>
      <c r="N114" s="9"/>
      <c r="O114" s="9"/>
      <c r="P114" s="9"/>
      <c r="Q114" s="8">
        <v>15</v>
      </c>
      <c r="R114" s="22" t="s">
        <v>122</v>
      </c>
      <c r="S114" s="21">
        <v>4.8666666666666663</v>
      </c>
      <c r="T114" s="21" t="e">
        <v>#DIV/0!</v>
      </c>
      <c r="U114" s="21">
        <v>2.088888888888889</v>
      </c>
      <c r="V114" s="21">
        <v>2.8666666666666663</v>
      </c>
      <c r="W114" s="21">
        <v>111.73849310902216</v>
      </c>
      <c r="X114" s="13">
        <f t="shared" si="15"/>
        <v>4.4695397243608861</v>
      </c>
      <c r="Y114" s="21">
        <v>73.175728343996624</v>
      </c>
      <c r="Z114" s="13">
        <f t="shared" si="16"/>
        <v>2.9270291337598651</v>
      </c>
      <c r="AA114" s="14">
        <v>184.9142214530188</v>
      </c>
      <c r="AB114" s="13">
        <f t="shared" si="17"/>
        <v>7.3965688581207525</v>
      </c>
      <c r="AC114" s="14">
        <f t="shared" si="24"/>
        <v>55.869246554511079</v>
      </c>
      <c r="AD114" s="13">
        <f t="shared" si="18"/>
        <v>2.234769862180443</v>
      </c>
      <c r="AE114" s="14">
        <f t="shared" si="19"/>
        <v>28.538534054158685</v>
      </c>
      <c r="AF114" s="13">
        <f t="shared" si="20"/>
        <v>1.1415413621663475</v>
      </c>
      <c r="AG114" s="14">
        <f t="shared" si="21"/>
        <v>86.64255047085021</v>
      </c>
      <c r="AH114" s="14">
        <f t="shared" si="22"/>
        <v>3.4657020188340084</v>
      </c>
      <c r="AI114" s="14">
        <f t="shared" si="25"/>
        <v>8</v>
      </c>
      <c r="AJ114" s="13">
        <f t="shared" si="23"/>
        <v>1.585558673616559</v>
      </c>
      <c r="AK114" s="21">
        <v>16</v>
      </c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"/>
      <c r="BH114" s="1"/>
      <c r="BK114" s="8">
        <v>3.0984290727779218</v>
      </c>
      <c r="BL114" s="8">
        <v>19</v>
      </c>
      <c r="BN114" s="9">
        <v>30</v>
      </c>
      <c r="BO114" s="21">
        <v>4.8666666666666663</v>
      </c>
      <c r="BP114" s="21" t="e">
        <v>#DIV/0!</v>
      </c>
      <c r="BQ114" s="21">
        <v>2.088888888888889</v>
      </c>
      <c r="BR114" s="21">
        <v>91.634328718658807</v>
      </c>
      <c r="CJ114" s="9">
        <v>30</v>
      </c>
      <c r="CK114" s="8">
        <v>15</v>
      </c>
      <c r="CL114" s="21">
        <v>4.8666666666666663</v>
      </c>
      <c r="CM114" s="21"/>
      <c r="CN114" s="21">
        <v>2.088888888888889</v>
      </c>
      <c r="CO114" s="21">
        <v>91.634328718658807</v>
      </c>
      <c r="CP114" s="17">
        <f t="shared" si="27"/>
        <v>3.6653731487463523</v>
      </c>
      <c r="CQ114" s="8">
        <v>19</v>
      </c>
    </row>
    <row r="115" spans="1:95" x14ac:dyDescent="0.2">
      <c r="A115" s="9"/>
      <c r="B115" s="9"/>
      <c r="C115" s="31">
        <v>21</v>
      </c>
      <c r="D115" s="20">
        <v>43500</v>
      </c>
      <c r="E115" s="12" t="s">
        <v>56</v>
      </c>
      <c r="F115" s="9">
        <v>2010</v>
      </c>
      <c r="G115" s="9" t="s">
        <v>129</v>
      </c>
      <c r="H115" s="9"/>
      <c r="I115" s="27"/>
      <c r="J115" s="9"/>
      <c r="K115" s="9" t="s">
        <v>66</v>
      </c>
      <c r="L115" s="9">
        <v>2122984</v>
      </c>
      <c r="M115" s="9">
        <v>729219</v>
      </c>
      <c r="N115" s="9"/>
      <c r="O115" s="9"/>
      <c r="P115" s="9"/>
      <c r="Q115" s="8">
        <v>7</v>
      </c>
      <c r="R115" s="22" t="s">
        <v>122</v>
      </c>
      <c r="S115" s="21">
        <v>3.7721142857142853</v>
      </c>
      <c r="T115" s="21">
        <v>5.75</v>
      </c>
      <c r="U115" s="21">
        <v>1.8285714285714287</v>
      </c>
      <c r="V115" s="21">
        <v>1.9857142857142855</v>
      </c>
      <c r="W115" s="21">
        <v>32.501142391806127</v>
      </c>
      <c r="X115" s="13">
        <f t="shared" si="15"/>
        <v>1.300045695672245</v>
      </c>
      <c r="Y115" s="21">
        <v>20.06341030107475</v>
      </c>
      <c r="Z115" s="13">
        <f t="shared" si="16"/>
        <v>0.80253641204299009</v>
      </c>
      <c r="AA115" s="14">
        <v>52.564552692880881</v>
      </c>
      <c r="AB115" s="13">
        <f t="shared" si="17"/>
        <v>2.1025821077152349</v>
      </c>
      <c r="AC115" s="14">
        <f t="shared" si="24"/>
        <v>16.250571195903063</v>
      </c>
      <c r="AD115" s="13">
        <f t="shared" si="18"/>
        <v>0.65002284783612252</v>
      </c>
      <c r="AE115" s="14">
        <f t="shared" si="19"/>
        <v>7.824730017419153</v>
      </c>
      <c r="AF115" s="13">
        <f t="shared" si="20"/>
        <v>0.31298920069676617</v>
      </c>
      <c r="AG115" s="14">
        <f t="shared" si="21"/>
        <v>24.725324061158339</v>
      </c>
      <c r="AH115" s="14">
        <f t="shared" si="22"/>
        <v>0.98901296244633363</v>
      </c>
      <c r="AI115" s="14">
        <f t="shared" si="25"/>
        <v>8</v>
      </c>
      <c r="AJ115" s="13">
        <f t="shared" si="23"/>
        <v>0.45247343031919768</v>
      </c>
      <c r="AK115" s="21">
        <v>9</v>
      </c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"/>
      <c r="BH115" s="1"/>
      <c r="BK115" s="8">
        <v>0.77593891576752971</v>
      </c>
      <c r="BL115" s="8">
        <v>19</v>
      </c>
      <c r="BN115" s="9">
        <v>20</v>
      </c>
      <c r="BO115" s="21">
        <v>3.7721142857142853</v>
      </c>
      <c r="BP115" s="21">
        <v>5.75</v>
      </c>
      <c r="BQ115" s="21">
        <v>1.8285714285714287</v>
      </c>
      <c r="BR115" s="21">
        <v>22.606903097965702</v>
      </c>
      <c r="CJ115" s="9">
        <v>20</v>
      </c>
      <c r="CK115" s="8">
        <v>7</v>
      </c>
      <c r="CL115" s="21">
        <v>3.7721142857142853</v>
      </c>
      <c r="CM115" s="21">
        <v>5.75</v>
      </c>
      <c r="CN115" s="21">
        <v>1.8285714285714287</v>
      </c>
      <c r="CO115" s="21">
        <v>22.606903097965702</v>
      </c>
      <c r="CP115" s="17">
        <f t="shared" si="27"/>
        <v>0.90427612391862811</v>
      </c>
      <c r="CQ115" s="8">
        <v>19</v>
      </c>
    </row>
    <row r="116" spans="1:95" x14ac:dyDescent="0.2">
      <c r="A116" s="9">
        <v>91</v>
      </c>
      <c r="B116" s="9"/>
      <c r="C116" s="31">
        <v>21</v>
      </c>
      <c r="D116" s="20">
        <v>43500</v>
      </c>
      <c r="E116" s="12" t="s">
        <v>56</v>
      </c>
      <c r="F116" s="9">
        <v>2010</v>
      </c>
      <c r="G116" s="9" t="s">
        <v>129</v>
      </c>
      <c r="H116" s="9"/>
      <c r="I116" s="27"/>
      <c r="J116" s="9">
        <v>90</v>
      </c>
      <c r="K116" s="9" t="s">
        <v>58</v>
      </c>
      <c r="L116" s="9">
        <v>2123018</v>
      </c>
      <c r="M116" s="9">
        <v>729181</v>
      </c>
      <c r="N116" s="9"/>
      <c r="O116" s="9"/>
      <c r="P116" s="9"/>
      <c r="Q116" s="8">
        <v>13</v>
      </c>
      <c r="R116" s="22" t="s">
        <v>122</v>
      </c>
      <c r="S116" s="21">
        <v>4.4568307692307689</v>
      </c>
      <c r="T116" s="21">
        <v>5.5</v>
      </c>
      <c r="U116" s="21">
        <v>2.3076923076923075</v>
      </c>
      <c r="V116" s="21">
        <v>1.9230769230769234</v>
      </c>
      <c r="W116" s="21">
        <v>65.812778788555889</v>
      </c>
      <c r="X116" s="13">
        <f t="shared" si="15"/>
        <v>2.6325111515422353</v>
      </c>
      <c r="Y116" s="21">
        <v>52.777865289770546</v>
      </c>
      <c r="Z116" s="13">
        <f t="shared" si="16"/>
        <v>2.1111146115908217</v>
      </c>
      <c r="AA116" s="14">
        <v>118.59064407832643</v>
      </c>
      <c r="AB116" s="13">
        <f t="shared" si="17"/>
        <v>4.7436257631330569</v>
      </c>
      <c r="AC116" s="14">
        <f t="shared" si="24"/>
        <v>32.906389394277944</v>
      </c>
      <c r="AD116" s="13">
        <f t="shared" si="18"/>
        <v>1.3162555757711176</v>
      </c>
      <c r="AE116" s="14">
        <f t="shared" si="19"/>
        <v>20.583367463010514</v>
      </c>
      <c r="AF116" s="13">
        <f t="shared" si="20"/>
        <v>0.82333469852042063</v>
      </c>
      <c r="AG116" s="14">
        <f t="shared" si="21"/>
        <v>54.806012433059578</v>
      </c>
      <c r="AH116" s="14">
        <f t="shared" si="22"/>
        <v>2.1922404973223828</v>
      </c>
      <c r="AI116" s="14">
        <f t="shared" si="25"/>
        <v>8</v>
      </c>
      <c r="AJ116" s="13">
        <f t="shared" si="23"/>
        <v>1.0029500275249901</v>
      </c>
      <c r="AK116" s="21">
        <v>11</v>
      </c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"/>
      <c r="BH116" s="1"/>
      <c r="BK116" s="8">
        <v>1.7789911223639367</v>
      </c>
      <c r="BL116" s="8">
        <v>19</v>
      </c>
      <c r="BN116" s="9">
        <v>30</v>
      </c>
      <c r="BO116" s="21">
        <v>4.4568307692307689</v>
      </c>
      <c r="BP116" s="21">
        <v>5.5</v>
      </c>
      <c r="BQ116" s="21">
        <v>2.3076923076923075</v>
      </c>
      <c r="BR116" s="21">
        <v>42.93980969045672</v>
      </c>
      <c r="CJ116" s="9">
        <v>30</v>
      </c>
      <c r="CK116" s="8">
        <v>13</v>
      </c>
      <c r="CL116" s="21">
        <v>4.4568307692307689</v>
      </c>
      <c r="CM116" s="21">
        <v>5.5</v>
      </c>
      <c r="CN116" s="21">
        <v>2.3076923076923075</v>
      </c>
      <c r="CO116" s="21">
        <v>42.93980969045672</v>
      </c>
      <c r="CP116" s="17">
        <f t="shared" si="27"/>
        <v>1.7175923876182688</v>
      </c>
      <c r="CQ116" s="8">
        <v>19</v>
      </c>
    </row>
    <row r="117" spans="1:95" x14ac:dyDescent="0.2">
      <c r="A117" s="9"/>
      <c r="B117" s="9"/>
      <c r="C117" s="31">
        <v>21</v>
      </c>
      <c r="D117" s="20">
        <v>43500</v>
      </c>
      <c r="E117" s="12" t="s">
        <v>56</v>
      </c>
      <c r="F117" s="9">
        <v>2010</v>
      </c>
      <c r="G117" s="9" t="s">
        <v>129</v>
      </c>
      <c r="H117" s="9" t="s">
        <v>130</v>
      </c>
      <c r="I117" s="27"/>
      <c r="J117" s="9">
        <v>80</v>
      </c>
      <c r="K117" s="9" t="s">
        <v>117</v>
      </c>
      <c r="L117" s="9">
        <v>2123052</v>
      </c>
      <c r="M117" s="9">
        <v>729144</v>
      </c>
      <c r="N117" s="9"/>
      <c r="O117" s="9"/>
      <c r="P117" s="9"/>
      <c r="Q117" s="8">
        <v>14</v>
      </c>
      <c r="R117" s="22" t="s">
        <v>122</v>
      </c>
      <c r="S117" s="21">
        <v>4.340749999999999</v>
      </c>
      <c r="T117" s="21">
        <v>6.4</v>
      </c>
      <c r="U117" s="21">
        <v>1.8</v>
      </c>
      <c r="V117" s="21">
        <v>2.1</v>
      </c>
      <c r="W117" s="21">
        <v>103.35402916525781</v>
      </c>
      <c r="X117" s="13">
        <f t="shared" si="15"/>
        <v>4.1341611666103129</v>
      </c>
      <c r="Y117" s="21">
        <v>61.692635569006484</v>
      </c>
      <c r="Z117" s="13">
        <f t="shared" si="16"/>
        <v>2.4677054227602593</v>
      </c>
      <c r="AA117" s="14">
        <v>165.04666473426431</v>
      </c>
      <c r="AB117" s="13">
        <f t="shared" si="17"/>
        <v>6.601866589370573</v>
      </c>
      <c r="AC117" s="14">
        <f t="shared" si="24"/>
        <v>51.677014582628907</v>
      </c>
      <c r="AD117" s="13">
        <f t="shared" si="18"/>
        <v>2.0670805833051564</v>
      </c>
      <c r="AE117" s="14">
        <f t="shared" si="19"/>
        <v>24.060127871912531</v>
      </c>
      <c r="AF117" s="13">
        <f t="shared" si="20"/>
        <v>0.96240511487650127</v>
      </c>
      <c r="AG117" s="14">
        <f t="shared" si="21"/>
        <v>77.804223037846597</v>
      </c>
      <c r="AH117" s="14">
        <f t="shared" si="22"/>
        <v>3.1121689215138639</v>
      </c>
      <c r="AI117" s="14">
        <f t="shared" si="25"/>
        <v>8</v>
      </c>
      <c r="AJ117" s="13">
        <f t="shared" si="23"/>
        <v>1.4238172815925929</v>
      </c>
      <c r="AK117" s="21">
        <v>42</v>
      </c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"/>
      <c r="BH117" s="1"/>
      <c r="BK117" s="8">
        <v>2.7162256392882616</v>
      </c>
      <c r="BL117" s="8">
        <v>19</v>
      </c>
      <c r="BN117" s="9">
        <v>30</v>
      </c>
      <c r="BO117" s="21">
        <v>4.340749999999999</v>
      </c>
      <c r="BP117" s="21">
        <v>6.4</v>
      </c>
      <c r="BQ117" s="21">
        <v>1.8</v>
      </c>
      <c r="BR117" s="21">
        <v>87.299295218320154</v>
      </c>
      <c r="CJ117" s="9">
        <v>30</v>
      </c>
      <c r="CK117" s="8">
        <v>14</v>
      </c>
      <c r="CL117" s="21">
        <v>4.340749999999999</v>
      </c>
      <c r="CM117" s="21">
        <v>6.4</v>
      </c>
      <c r="CN117" s="21">
        <v>1.8</v>
      </c>
      <c r="CO117" s="21">
        <v>87.299295218320154</v>
      </c>
      <c r="CP117" s="17">
        <f t="shared" si="27"/>
        <v>3.491971808732806</v>
      </c>
      <c r="CQ117" s="8">
        <v>19</v>
      </c>
    </row>
    <row r="118" spans="1:95" x14ac:dyDescent="0.2">
      <c r="A118" s="9"/>
      <c r="B118" s="9"/>
      <c r="C118" s="31">
        <v>21</v>
      </c>
      <c r="D118" s="20">
        <v>43500</v>
      </c>
      <c r="E118" s="12" t="s">
        <v>56</v>
      </c>
      <c r="F118" s="9">
        <v>2010</v>
      </c>
      <c r="G118" s="9" t="s">
        <v>129</v>
      </c>
      <c r="H118" s="9"/>
      <c r="I118" s="27"/>
      <c r="J118" s="9">
        <v>70</v>
      </c>
      <c r="K118" s="9" t="s">
        <v>116</v>
      </c>
      <c r="L118" s="9">
        <v>2123057</v>
      </c>
      <c r="M118" s="9">
        <v>729216</v>
      </c>
      <c r="N118" s="9"/>
      <c r="O118" s="9"/>
      <c r="P118" s="9"/>
      <c r="Q118" s="9">
        <v>221</v>
      </c>
      <c r="R118" s="9" t="s">
        <v>127</v>
      </c>
      <c r="S118" s="21">
        <v>4.0316742081447963</v>
      </c>
      <c r="T118" s="21"/>
      <c r="U118" s="21">
        <v>4</v>
      </c>
      <c r="V118" s="21"/>
      <c r="W118" s="21">
        <v>944.32329694978705</v>
      </c>
      <c r="X118" s="13">
        <f t="shared" si="15"/>
        <v>37.772931877991482</v>
      </c>
      <c r="Y118" s="21">
        <v>729.06621975222879</v>
      </c>
      <c r="Z118" s="13">
        <f t="shared" si="16"/>
        <v>29.16264879008915</v>
      </c>
      <c r="AA118" s="14">
        <v>1673.389516702016</v>
      </c>
      <c r="AB118" s="13">
        <f t="shared" si="17"/>
        <v>66.935580668080647</v>
      </c>
      <c r="AC118" s="14">
        <f t="shared" si="24"/>
        <v>472.16164847489352</v>
      </c>
      <c r="AD118" s="13">
        <f t="shared" si="18"/>
        <v>18.886465938995741</v>
      </c>
      <c r="AE118" s="14">
        <f t="shared" si="19"/>
        <v>284.33582570336921</v>
      </c>
      <c r="AF118" s="13">
        <f t="shared" si="20"/>
        <v>11.373433028134768</v>
      </c>
      <c r="AG118" s="14">
        <f t="shared" si="21"/>
        <v>775.38394011725848</v>
      </c>
      <c r="AH118" s="14">
        <f t="shared" si="22"/>
        <v>31.01535760469034</v>
      </c>
      <c r="AI118" s="14">
        <f t="shared" si="25"/>
        <v>8</v>
      </c>
      <c r="AJ118" s="13">
        <f t="shared" si="23"/>
        <v>14.18952610414583</v>
      </c>
      <c r="AK118" s="21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"/>
      <c r="BH118" s="1"/>
      <c r="BK118" s="8">
        <v>21.875214461405935</v>
      </c>
      <c r="BL118" s="8">
        <v>19</v>
      </c>
      <c r="BN118" s="9">
        <v>100</v>
      </c>
      <c r="BO118" s="21">
        <v>4.0316742081447963</v>
      </c>
      <c r="BP118" s="21"/>
      <c r="BQ118" s="21">
        <v>4</v>
      </c>
      <c r="BR118" s="21">
        <v>434.5090175565976</v>
      </c>
      <c r="BU118" s="9">
        <v>100</v>
      </c>
      <c r="BV118" s="9">
        <v>221</v>
      </c>
      <c r="BW118" s="21">
        <v>4.0316742081447963</v>
      </c>
      <c r="BX118" s="21"/>
      <c r="BY118" s="21">
        <v>4</v>
      </c>
      <c r="BZ118" s="21">
        <v>434.5090175565976</v>
      </c>
      <c r="CA118" s="17">
        <f>BZ118*40/1000</f>
        <v>17.380360702263904</v>
      </c>
      <c r="CB118" s="8">
        <v>19</v>
      </c>
      <c r="CC118" s="8">
        <f>0.6393*BW118+7.7576</f>
        <v>10.335049321266968</v>
      </c>
      <c r="CD118" s="8">
        <v>21.875214461405935</v>
      </c>
      <c r="CE118" s="8">
        <f>CD118/CB118</f>
        <v>1.1513270769161019</v>
      </c>
    </row>
    <row r="119" spans="1:95" x14ac:dyDescent="0.2">
      <c r="A119" s="9">
        <v>107</v>
      </c>
      <c r="B119" s="9"/>
      <c r="C119" s="31"/>
      <c r="D119" s="20">
        <v>43499</v>
      </c>
      <c r="E119" s="12" t="s">
        <v>56</v>
      </c>
      <c r="F119" s="9"/>
      <c r="G119" s="9" t="s">
        <v>131</v>
      </c>
      <c r="H119" s="9"/>
      <c r="I119" s="27"/>
      <c r="J119" s="9"/>
      <c r="K119" s="9"/>
      <c r="L119" s="9">
        <v>2125475</v>
      </c>
      <c r="M119" s="9">
        <v>731000</v>
      </c>
      <c r="N119" s="9"/>
      <c r="O119" s="9"/>
      <c r="P119" s="9"/>
      <c r="Q119" s="9">
        <v>27</v>
      </c>
      <c r="R119" s="9" t="s">
        <v>132</v>
      </c>
      <c r="S119" s="21">
        <v>2.6785666666666668</v>
      </c>
      <c r="T119" s="21">
        <v>4</v>
      </c>
      <c r="U119" s="21">
        <v>1.705263157894737</v>
      </c>
      <c r="V119" s="21">
        <v>1.4894736842105261</v>
      </c>
      <c r="W119" s="21">
        <v>73.741922190455526</v>
      </c>
      <c r="X119" s="13">
        <f t="shared" si="15"/>
        <v>2.9496768876182209</v>
      </c>
      <c r="Y119" s="21">
        <v>36.998219726860079</v>
      </c>
      <c r="Z119" s="13">
        <f t="shared" si="16"/>
        <v>1.4799287890744031</v>
      </c>
      <c r="AA119" s="14">
        <v>110.74014191731561</v>
      </c>
      <c r="AB119" s="13">
        <f t="shared" si="17"/>
        <v>4.4296056766926251</v>
      </c>
      <c r="AC119" s="14">
        <f t="shared" si="24"/>
        <v>36.870961095227763</v>
      </c>
      <c r="AD119" s="13">
        <f t="shared" si="18"/>
        <v>1.4748384438091104</v>
      </c>
      <c r="AE119" s="14">
        <f t="shared" si="19"/>
        <v>14.429305693475431</v>
      </c>
      <c r="AF119" s="13">
        <f t="shared" si="20"/>
        <v>0.57717222773901722</v>
      </c>
      <c r="AG119" s="14">
        <f t="shared" si="21"/>
        <v>52.775105232512303</v>
      </c>
      <c r="AH119" s="14">
        <f t="shared" si="22"/>
        <v>2.1110042093004924</v>
      </c>
      <c r="AI119" s="14">
        <f t="shared" si="25"/>
        <v>2018</v>
      </c>
      <c r="AJ119" s="13">
        <f t="shared" si="23"/>
        <v>3.8286795867392477E-3</v>
      </c>
      <c r="AK119" s="21">
        <v>21</v>
      </c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"/>
      <c r="BH119" s="1"/>
      <c r="BK119" s="8">
        <v>1.4158448644947625</v>
      </c>
      <c r="BL119" s="8">
        <v>11</v>
      </c>
      <c r="BN119" s="9">
        <v>30</v>
      </c>
      <c r="BO119" s="21">
        <v>2.6785666666666668</v>
      </c>
      <c r="BP119" s="21">
        <v>4</v>
      </c>
      <c r="BQ119" s="21">
        <v>1.705263157894737</v>
      </c>
      <c r="BR119" s="21">
        <v>38.165549932663119</v>
      </c>
      <c r="CJ119" s="9">
        <v>30</v>
      </c>
      <c r="CK119" s="9">
        <v>27</v>
      </c>
      <c r="CL119" s="21">
        <v>2.6785666666666668</v>
      </c>
      <c r="CM119" s="21">
        <v>4</v>
      </c>
      <c r="CN119" s="21">
        <v>1.705263157894737</v>
      </c>
      <c r="CO119" s="21">
        <v>38.165549932663119</v>
      </c>
      <c r="CP119" s="17">
        <f t="shared" ref="CP119:CP134" si="28">CO119*40/1000</f>
        <v>1.5266219973065247</v>
      </c>
      <c r="CQ119" s="8">
        <v>11</v>
      </c>
    </row>
    <row r="120" spans="1:95" x14ac:dyDescent="0.2">
      <c r="A120" s="9"/>
      <c r="B120" s="9"/>
      <c r="C120" s="31">
        <v>16</v>
      </c>
      <c r="D120" s="20">
        <v>43499</v>
      </c>
      <c r="E120" s="12" t="s">
        <v>56</v>
      </c>
      <c r="F120" s="9">
        <v>2014</v>
      </c>
      <c r="G120" s="9" t="s">
        <v>133</v>
      </c>
      <c r="H120" s="9"/>
      <c r="I120" s="27"/>
      <c r="J120" s="9">
        <v>30</v>
      </c>
      <c r="K120" s="9" t="s">
        <v>64</v>
      </c>
      <c r="L120" s="9">
        <v>2125493</v>
      </c>
      <c r="M120" s="9">
        <v>731376</v>
      </c>
      <c r="N120" s="9"/>
      <c r="O120" s="9"/>
      <c r="P120" s="9"/>
      <c r="Q120" s="9">
        <v>48</v>
      </c>
      <c r="R120" s="9" t="s">
        <v>132</v>
      </c>
      <c r="S120" s="21">
        <v>2.5612958333333338</v>
      </c>
      <c r="T120" s="21">
        <v>5.333333333333333</v>
      </c>
      <c r="U120" s="21">
        <v>1.5937500000000002</v>
      </c>
      <c r="V120" s="21">
        <v>0.79583333333333373</v>
      </c>
      <c r="W120" s="21">
        <v>129.30364551972502</v>
      </c>
      <c r="X120" s="13">
        <f t="shared" si="15"/>
        <v>5.1721458207890008</v>
      </c>
      <c r="Y120" s="21">
        <v>60.83384666045211</v>
      </c>
      <c r="Z120" s="13">
        <f t="shared" si="16"/>
        <v>2.4333538664180843</v>
      </c>
      <c r="AA120" s="14">
        <v>190.13749218017713</v>
      </c>
      <c r="AB120" s="13">
        <f t="shared" si="17"/>
        <v>7.605499687207085</v>
      </c>
      <c r="AC120" s="14">
        <f t="shared" si="24"/>
        <v>64.651822759862512</v>
      </c>
      <c r="AD120" s="13">
        <f t="shared" si="18"/>
        <v>2.5860729103945004</v>
      </c>
      <c r="AE120" s="14">
        <f t="shared" si="19"/>
        <v>23.725200197576324</v>
      </c>
      <c r="AF120" s="13">
        <f t="shared" si="20"/>
        <v>0.94900800790305295</v>
      </c>
      <c r="AG120" s="14">
        <f t="shared" si="21"/>
        <v>90.963095867833346</v>
      </c>
      <c r="AH120" s="14">
        <f t="shared" si="22"/>
        <v>3.6385238347133337</v>
      </c>
      <c r="AI120" s="14">
        <f t="shared" si="25"/>
        <v>4</v>
      </c>
      <c r="AJ120" s="13">
        <f t="shared" si="23"/>
        <v>3.3292493087627006</v>
      </c>
      <c r="AK120" s="21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"/>
      <c r="BH120" s="1"/>
      <c r="BK120" s="8">
        <v>1.9977163293865388</v>
      </c>
      <c r="BL120" s="8">
        <v>11</v>
      </c>
      <c r="BN120" s="9">
        <v>80</v>
      </c>
      <c r="BO120" s="21">
        <v>2.5612958333333338</v>
      </c>
      <c r="BP120" s="21">
        <v>5.333333333333333</v>
      </c>
      <c r="BQ120" s="21">
        <v>1.5937500000000002</v>
      </c>
      <c r="BR120" s="21">
        <v>47.17667742673985</v>
      </c>
      <c r="CJ120" s="9">
        <v>80</v>
      </c>
      <c r="CK120" s="9">
        <v>48</v>
      </c>
      <c r="CL120" s="21">
        <v>2.5612958333333338</v>
      </c>
      <c r="CM120" s="21">
        <v>5.333333333333333</v>
      </c>
      <c r="CN120" s="21">
        <v>1.5937500000000002</v>
      </c>
      <c r="CO120" s="21">
        <v>47.17667742673985</v>
      </c>
      <c r="CP120" s="17">
        <f t="shared" si="28"/>
        <v>1.887067097069594</v>
      </c>
      <c r="CQ120" s="8">
        <v>11</v>
      </c>
    </row>
    <row r="121" spans="1:95" x14ac:dyDescent="0.2">
      <c r="A121" s="9"/>
      <c r="B121" s="9"/>
      <c r="C121" s="31">
        <v>16</v>
      </c>
      <c r="D121" s="20">
        <v>43499</v>
      </c>
      <c r="E121" s="12" t="s">
        <v>56</v>
      </c>
      <c r="F121" s="9">
        <v>2014</v>
      </c>
      <c r="G121" s="9" t="s">
        <v>133</v>
      </c>
      <c r="H121" s="9" t="s">
        <v>134</v>
      </c>
      <c r="I121" s="27"/>
      <c r="J121" s="9"/>
      <c r="K121" s="9" t="s">
        <v>114</v>
      </c>
      <c r="L121" s="9">
        <v>2125497</v>
      </c>
      <c r="M121" s="9">
        <v>731448</v>
      </c>
      <c r="N121" s="9"/>
      <c r="O121" s="9"/>
      <c r="P121" s="9"/>
      <c r="Q121" s="9">
        <v>13</v>
      </c>
      <c r="R121" s="9" t="s">
        <v>132</v>
      </c>
      <c r="S121" s="21">
        <v>4.0747</v>
      </c>
      <c r="T121" s="21">
        <v>5.333333333333333</v>
      </c>
      <c r="U121" s="21">
        <v>1.9461538461538461</v>
      </c>
      <c r="V121" s="21">
        <v>2.0153846153846153</v>
      </c>
      <c r="W121" s="21">
        <v>59.353282754347283</v>
      </c>
      <c r="X121" s="13">
        <f t="shared" si="15"/>
        <v>2.3741313101738917</v>
      </c>
      <c r="Y121" s="21">
        <v>49.806632478235102</v>
      </c>
      <c r="Z121" s="13">
        <f t="shared" si="16"/>
        <v>1.9922652991294039</v>
      </c>
      <c r="AA121" s="14">
        <v>109.15991523258239</v>
      </c>
      <c r="AB121" s="13">
        <f t="shared" si="17"/>
        <v>4.3663966093032958</v>
      </c>
      <c r="AC121" s="14">
        <f t="shared" si="24"/>
        <v>29.676641377173642</v>
      </c>
      <c r="AD121" s="13">
        <f t="shared" si="18"/>
        <v>1.1870656550869458</v>
      </c>
      <c r="AE121" s="14">
        <f t="shared" si="19"/>
        <v>19.42458666651169</v>
      </c>
      <c r="AF121" s="13">
        <f t="shared" si="20"/>
        <v>0.77698346666046758</v>
      </c>
      <c r="AG121" s="14">
        <f t="shared" si="21"/>
        <v>50.288293698772279</v>
      </c>
      <c r="AH121" s="14">
        <f t="shared" si="22"/>
        <v>2.0115317479508912</v>
      </c>
      <c r="AI121" s="14">
        <f t="shared" si="25"/>
        <v>4</v>
      </c>
      <c r="AJ121" s="13">
        <f t="shared" si="23"/>
        <v>1.8405515493750655</v>
      </c>
      <c r="AK121" s="21">
        <v>13</v>
      </c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"/>
      <c r="BH121" s="1"/>
      <c r="BK121" s="8">
        <v>1.6680447873333739</v>
      </c>
      <c r="BL121" s="8">
        <v>11</v>
      </c>
      <c r="BN121" s="9">
        <v>30</v>
      </c>
      <c r="BO121" s="21">
        <v>4.0747</v>
      </c>
      <c r="BP121" s="21">
        <v>5.333333333333333</v>
      </c>
      <c r="BQ121" s="21">
        <v>1.9461538461538461</v>
      </c>
      <c r="BR121" s="21">
        <v>39.672400264253476</v>
      </c>
      <c r="CJ121" s="9">
        <v>30</v>
      </c>
      <c r="CK121" s="9">
        <v>13</v>
      </c>
      <c r="CL121" s="21">
        <v>4.0747</v>
      </c>
      <c r="CM121" s="21">
        <v>5.333333333333333</v>
      </c>
      <c r="CN121" s="21">
        <v>1.9461538461538461</v>
      </c>
      <c r="CO121" s="21">
        <v>39.672400264253476</v>
      </c>
      <c r="CP121" s="17">
        <f t="shared" si="28"/>
        <v>1.5868960105701391</v>
      </c>
      <c r="CQ121" s="8">
        <v>11</v>
      </c>
    </row>
    <row r="122" spans="1:95" x14ac:dyDescent="0.2">
      <c r="A122" s="9">
        <v>100</v>
      </c>
      <c r="B122" s="9"/>
      <c r="C122" s="31">
        <v>16</v>
      </c>
      <c r="D122" s="20">
        <v>43499</v>
      </c>
      <c r="E122" s="12" t="s">
        <v>56</v>
      </c>
      <c r="F122" s="9">
        <v>2014</v>
      </c>
      <c r="G122" s="9" t="s">
        <v>133</v>
      </c>
      <c r="H122" s="9"/>
      <c r="I122" s="27"/>
      <c r="J122" s="9"/>
      <c r="K122" s="9" t="s">
        <v>58</v>
      </c>
      <c r="L122" s="9">
        <v>2125530</v>
      </c>
      <c r="M122" s="9">
        <v>731411</v>
      </c>
      <c r="N122" s="9"/>
      <c r="O122" s="9"/>
      <c r="P122" s="9"/>
      <c r="Q122" s="9">
        <v>23</v>
      </c>
      <c r="R122" s="9" t="s">
        <v>132</v>
      </c>
      <c r="S122" s="21">
        <v>2.5066347826086948</v>
      </c>
      <c r="T122" s="21">
        <v>3.1666666666666665</v>
      </c>
      <c r="U122" s="21">
        <v>1.5217391304347827</v>
      </c>
      <c r="V122" s="21">
        <v>0.60869565217391308</v>
      </c>
      <c r="W122" s="21">
        <v>32.098268957992715</v>
      </c>
      <c r="X122" s="13">
        <f t="shared" si="15"/>
        <v>1.2839307583197088</v>
      </c>
      <c r="Y122" s="21">
        <v>17.884536945198196</v>
      </c>
      <c r="Z122" s="13">
        <f t="shared" si="16"/>
        <v>0.71538147780792782</v>
      </c>
      <c r="AA122" s="14">
        <v>49.982805903190908</v>
      </c>
      <c r="AB122" s="13">
        <f t="shared" si="17"/>
        <v>1.9993122361276365</v>
      </c>
      <c r="AC122" s="14">
        <f t="shared" si="24"/>
        <v>16.049134478996358</v>
      </c>
      <c r="AD122" s="13">
        <f t="shared" si="18"/>
        <v>0.64196537915985441</v>
      </c>
      <c r="AE122" s="14">
        <f t="shared" si="19"/>
        <v>6.9749694086272971</v>
      </c>
      <c r="AF122" s="13">
        <f t="shared" si="20"/>
        <v>0.27899877634509185</v>
      </c>
      <c r="AG122" s="14">
        <f t="shared" si="21"/>
        <v>23.666069266783509</v>
      </c>
      <c r="AH122" s="14">
        <f t="shared" si="22"/>
        <v>0.94664277067134039</v>
      </c>
      <c r="AI122" s="14">
        <f t="shared" si="25"/>
        <v>4</v>
      </c>
      <c r="AJ122" s="13">
        <f t="shared" si="23"/>
        <v>0.86617813516427644</v>
      </c>
      <c r="AK122" s="21">
        <v>25</v>
      </c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"/>
      <c r="BH122" s="1"/>
      <c r="BK122" s="8">
        <v>1.1108890484902538</v>
      </c>
      <c r="BL122" s="8">
        <v>11</v>
      </c>
      <c r="BN122" s="9">
        <v>70</v>
      </c>
      <c r="BO122" s="21">
        <v>2.5066347826086948</v>
      </c>
      <c r="BP122" s="21">
        <v>3.1666666666666665</v>
      </c>
      <c r="BQ122" s="21">
        <v>1.5217391304347827</v>
      </c>
      <c r="BR122" s="21">
        <v>34.602635109007601</v>
      </c>
      <c r="CJ122" s="9">
        <v>70</v>
      </c>
      <c r="CK122" s="9">
        <v>23</v>
      </c>
      <c r="CL122" s="21">
        <v>2.5066347826086948</v>
      </c>
      <c r="CM122" s="21">
        <v>3.1666666666666665</v>
      </c>
      <c r="CN122" s="21">
        <v>1.5217391304347827</v>
      </c>
      <c r="CO122" s="21">
        <v>34.602635109007601</v>
      </c>
      <c r="CP122" s="17">
        <f t="shared" si="28"/>
        <v>1.384105404360304</v>
      </c>
      <c r="CQ122" s="8">
        <v>11</v>
      </c>
    </row>
    <row r="123" spans="1:95" x14ac:dyDescent="0.2">
      <c r="A123" s="9"/>
      <c r="B123" s="9"/>
      <c r="C123" s="31">
        <v>16</v>
      </c>
      <c r="D123" s="20">
        <v>43499</v>
      </c>
      <c r="E123" s="12" t="s">
        <v>56</v>
      </c>
      <c r="F123" s="9">
        <v>2014</v>
      </c>
      <c r="G123" s="9" t="s">
        <v>133</v>
      </c>
      <c r="H123" s="9"/>
      <c r="I123" s="27"/>
      <c r="J123" s="9"/>
      <c r="K123" s="9" t="s">
        <v>62</v>
      </c>
      <c r="L123" s="9">
        <v>2125564</v>
      </c>
      <c r="M123" s="9">
        <v>731374</v>
      </c>
      <c r="N123" s="9"/>
      <c r="O123" s="9"/>
      <c r="P123" s="9"/>
      <c r="Q123" s="9"/>
      <c r="R123" s="9"/>
      <c r="S123" s="21">
        <v>3.2875863636363629</v>
      </c>
      <c r="T123" s="21">
        <v>5.1764705882352944</v>
      </c>
      <c r="U123" s="21">
        <v>1.8000000000000003</v>
      </c>
      <c r="V123" s="21">
        <v>2.0199999999999991</v>
      </c>
      <c r="W123" s="21">
        <v>91.866968384999566</v>
      </c>
      <c r="X123" s="13">
        <f t="shared" si="15"/>
        <v>3.6746787353999824</v>
      </c>
      <c r="Y123" s="21">
        <v>52.759101344195429</v>
      </c>
      <c r="Z123" s="13">
        <f t="shared" si="16"/>
        <v>2.110364053767817</v>
      </c>
      <c r="AA123" s="14">
        <v>144.626069729195</v>
      </c>
      <c r="AB123" s="13">
        <f t="shared" si="17"/>
        <v>5.7850427891678002</v>
      </c>
      <c r="AC123" s="14">
        <f t="shared" si="24"/>
        <v>45.933484192499783</v>
      </c>
      <c r="AD123" s="13">
        <f t="shared" si="18"/>
        <v>1.8373393676999912</v>
      </c>
      <c r="AE123" s="14">
        <f t="shared" si="19"/>
        <v>20.576049524236218</v>
      </c>
      <c r="AF123" s="13">
        <f t="shared" si="20"/>
        <v>0.82304198096944881</v>
      </c>
      <c r="AG123" s="14">
        <f t="shared" si="21"/>
        <v>68.346873084435998</v>
      </c>
      <c r="AH123" s="14">
        <f t="shared" si="22"/>
        <v>2.7338749233774395</v>
      </c>
      <c r="AI123" s="14">
        <f t="shared" si="25"/>
        <v>4</v>
      </c>
      <c r="AJ123" s="13">
        <f t="shared" si="23"/>
        <v>2.5014955548903575</v>
      </c>
      <c r="AK123" s="21">
        <v>5</v>
      </c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"/>
      <c r="BH123" s="1"/>
      <c r="BK123" s="8">
        <v>2.3158712449986782</v>
      </c>
      <c r="BL123" s="8">
        <v>11</v>
      </c>
      <c r="BN123" s="9">
        <v>30</v>
      </c>
      <c r="BO123" s="21">
        <v>3.2875863636363629</v>
      </c>
      <c r="BP123" s="21">
        <v>5.1764705882352944</v>
      </c>
      <c r="BQ123" s="21">
        <v>1.8000000000000003</v>
      </c>
      <c r="BR123" s="21">
        <v>74.669167984811381</v>
      </c>
      <c r="CJ123" s="9">
        <v>30</v>
      </c>
      <c r="CK123" s="9"/>
      <c r="CL123" s="21">
        <v>3.2875863636363629</v>
      </c>
      <c r="CM123" s="21">
        <v>5.1764705882352944</v>
      </c>
      <c r="CN123" s="21">
        <v>1.8000000000000003</v>
      </c>
      <c r="CO123" s="21">
        <v>74.669167984811381</v>
      </c>
      <c r="CP123" s="17">
        <f t="shared" si="28"/>
        <v>2.9867667193924552</v>
      </c>
      <c r="CQ123" s="8">
        <v>11</v>
      </c>
    </row>
    <row r="124" spans="1:95" x14ac:dyDescent="0.2">
      <c r="A124" s="9"/>
      <c r="B124" s="9"/>
      <c r="C124" s="31">
        <v>16</v>
      </c>
      <c r="D124" s="20">
        <v>43499</v>
      </c>
      <c r="E124" s="12" t="s">
        <v>56</v>
      </c>
      <c r="F124" s="9">
        <v>2014</v>
      </c>
      <c r="G124" s="9" t="s">
        <v>133</v>
      </c>
      <c r="H124" s="9"/>
      <c r="I124" s="27"/>
      <c r="J124" s="9"/>
      <c r="K124" s="9" t="s">
        <v>68</v>
      </c>
      <c r="L124" s="9">
        <v>2125567</v>
      </c>
      <c r="M124" s="9">
        <v>731445</v>
      </c>
      <c r="N124" s="9"/>
      <c r="O124" s="9"/>
      <c r="P124" s="9"/>
      <c r="Q124" s="9">
        <v>14</v>
      </c>
      <c r="R124" s="9" t="s">
        <v>123</v>
      </c>
      <c r="S124" s="21">
        <v>4.267271428571429</v>
      </c>
      <c r="T124" s="21">
        <v>6.6428571428571432</v>
      </c>
      <c r="U124" s="21">
        <v>1.7428571428571431</v>
      </c>
      <c r="V124" s="21">
        <v>2.1642857142857141</v>
      </c>
      <c r="W124" s="21">
        <v>106.8823</v>
      </c>
      <c r="X124" s="13">
        <f t="shared" si="15"/>
        <v>4.2752920000000003</v>
      </c>
      <c r="Y124" s="21">
        <v>62.501684619601654</v>
      </c>
      <c r="Z124" s="13">
        <f t="shared" si="16"/>
        <v>2.5000673847840664</v>
      </c>
      <c r="AA124" s="14">
        <v>169.38398461960165</v>
      </c>
      <c r="AB124" s="13">
        <f t="shared" si="17"/>
        <v>6.7753593847840659</v>
      </c>
      <c r="AC124" s="14">
        <f t="shared" si="24"/>
        <v>53.44115</v>
      </c>
      <c r="AD124" s="13">
        <f t="shared" si="18"/>
        <v>2.1376460000000002</v>
      </c>
      <c r="AE124" s="14">
        <f t="shared" si="19"/>
        <v>24.375657001644647</v>
      </c>
      <c r="AF124" s="13">
        <f t="shared" si="20"/>
        <v>0.97502628006578584</v>
      </c>
      <c r="AG124" s="14">
        <f t="shared" si="21"/>
        <v>79.954453001644652</v>
      </c>
      <c r="AH124" s="14">
        <f t="shared" si="22"/>
        <v>3.1981781200657862</v>
      </c>
      <c r="AI124" s="14">
        <f t="shared" si="25"/>
        <v>4</v>
      </c>
      <c r="AJ124" s="13">
        <f t="shared" si="23"/>
        <v>2.9263329798601942</v>
      </c>
      <c r="AK124" s="21">
        <v>26</v>
      </c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1"/>
      <c r="BH124" s="1"/>
      <c r="BK124" s="8">
        <v>2.6256796679025114</v>
      </c>
      <c r="BL124" s="8">
        <v>7</v>
      </c>
      <c r="BN124" s="9">
        <v>60</v>
      </c>
      <c r="BO124" s="21">
        <v>4.267271428571429</v>
      </c>
      <c r="BP124" s="21">
        <v>6.6428571428571432</v>
      </c>
      <c r="BQ124" s="21">
        <v>1.7428571428571431</v>
      </c>
      <c r="BR124" s="21">
        <v>87.616432968767384</v>
      </c>
      <c r="CJ124" s="9">
        <v>60</v>
      </c>
      <c r="CK124" s="9">
        <v>14</v>
      </c>
      <c r="CL124" s="21">
        <v>4.267271428571429</v>
      </c>
      <c r="CM124" s="21">
        <v>6.6428571428571432</v>
      </c>
      <c r="CN124" s="21">
        <v>1.7428571428571431</v>
      </c>
      <c r="CO124" s="21">
        <v>87.616432968767384</v>
      </c>
      <c r="CP124" s="17">
        <f t="shared" si="28"/>
        <v>3.5046573187506955</v>
      </c>
      <c r="CQ124" s="8">
        <v>7</v>
      </c>
    </row>
    <row r="125" spans="1:95" x14ac:dyDescent="0.2">
      <c r="A125" s="9"/>
      <c r="B125" s="9"/>
      <c r="C125" s="31">
        <v>17</v>
      </c>
      <c r="D125" s="20">
        <v>43499</v>
      </c>
      <c r="E125" s="12" t="s">
        <v>56</v>
      </c>
      <c r="F125" s="9">
        <v>2015</v>
      </c>
      <c r="G125" s="9" t="s">
        <v>135</v>
      </c>
      <c r="H125" s="9"/>
      <c r="I125" s="27"/>
      <c r="J125" s="9">
        <v>35</v>
      </c>
      <c r="K125" s="9" t="s">
        <v>107</v>
      </c>
      <c r="L125" s="9">
        <v>2125828</v>
      </c>
      <c r="M125" s="9">
        <v>732054</v>
      </c>
      <c r="N125" s="9"/>
      <c r="O125" s="9"/>
      <c r="P125" s="9"/>
      <c r="Q125" s="9">
        <v>18</v>
      </c>
      <c r="R125" s="9" t="s">
        <v>123</v>
      </c>
      <c r="S125" s="21">
        <v>3.2169222222222222</v>
      </c>
      <c r="T125" s="21">
        <v>4.3888888888888893</v>
      </c>
      <c r="U125" s="21">
        <v>1.0333333333333334</v>
      </c>
      <c r="V125" s="21">
        <v>1.25</v>
      </c>
      <c r="W125" s="21">
        <v>53.186700000000002</v>
      </c>
      <c r="X125" s="13">
        <f t="shared" si="15"/>
        <v>2.1274679999999999</v>
      </c>
      <c r="Y125" s="21">
        <v>32.899325959775524</v>
      </c>
      <c r="Z125" s="13">
        <f t="shared" si="16"/>
        <v>1.3159730383910209</v>
      </c>
      <c r="AA125" s="14">
        <v>86.086025959775526</v>
      </c>
      <c r="AB125" s="13">
        <f t="shared" si="17"/>
        <v>3.443441038391021</v>
      </c>
      <c r="AC125" s="14">
        <f t="shared" si="24"/>
        <v>26.593350000000001</v>
      </c>
      <c r="AD125" s="13">
        <f t="shared" si="18"/>
        <v>1.063734</v>
      </c>
      <c r="AE125" s="14">
        <f t="shared" si="19"/>
        <v>12.830737124312455</v>
      </c>
      <c r="AF125" s="13">
        <f t="shared" si="20"/>
        <v>0.51322948497249821</v>
      </c>
      <c r="AG125" s="14">
        <f t="shared" si="21"/>
        <v>40.487821124312454</v>
      </c>
      <c r="AH125" s="14">
        <f t="shared" si="22"/>
        <v>1.6195128449724983</v>
      </c>
      <c r="AI125" s="14">
        <f t="shared" si="25"/>
        <v>3</v>
      </c>
      <c r="AJ125" s="13">
        <f t="shared" si="23"/>
        <v>1.9758056708664478</v>
      </c>
      <c r="AK125" s="21">
        <v>19</v>
      </c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1"/>
      <c r="BH125" s="1"/>
      <c r="BK125" s="8">
        <v>1.6693439451228653</v>
      </c>
      <c r="BL125" s="8">
        <v>7</v>
      </c>
      <c r="BN125" s="9">
        <v>50</v>
      </c>
      <c r="BO125" s="21">
        <v>3.2169222222222222</v>
      </c>
      <c r="BP125" s="21">
        <v>4.3888888888888893</v>
      </c>
      <c r="BQ125" s="21">
        <v>1.0333333333333334</v>
      </c>
      <c r="BR125" s="21">
        <v>54.771451551233497</v>
      </c>
      <c r="CJ125" s="9">
        <v>50</v>
      </c>
      <c r="CK125" s="9">
        <v>18</v>
      </c>
      <c r="CL125" s="21">
        <v>3.2169222222222222</v>
      </c>
      <c r="CM125" s="21">
        <v>4.3888888888888893</v>
      </c>
      <c r="CN125" s="21">
        <v>1.0333333333333334</v>
      </c>
      <c r="CO125" s="21">
        <v>54.771451551233497</v>
      </c>
      <c r="CP125" s="17">
        <f t="shared" si="28"/>
        <v>2.1908580620493399</v>
      </c>
      <c r="CQ125" s="8">
        <v>7</v>
      </c>
    </row>
    <row r="126" spans="1:95" x14ac:dyDescent="0.2">
      <c r="A126" s="9"/>
      <c r="B126" s="9"/>
      <c r="C126" s="31">
        <v>17</v>
      </c>
      <c r="D126" s="20">
        <v>43499</v>
      </c>
      <c r="E126" s="12" t="s">
        <v>56</v>
      </c>
      <c r="F126" s="9">
        <v>2015</v>
      </c>
      <c r="G126" s="9" t="s">
        <v>135</v>
      </c>
      <c r="H126" s="9"/>
      <c r="I126" s="27"/>
      <c r="J126" s="9">
        <v>40</v>
      </c>
      <c r="K126" s="9" t="s">
        <v>108</v>
      </c>
      <c r="L126" s="9">
        <v>2125833</v>
      </c>
      <c r="M126" s="9">
        <v>732118</v>
      </c>
      <c r="N126" s="9"/>
      <c r="O126" s="9"/>
      <c r="P126" s="9"/>
      <c r="Q126" s="9">
        <v>14</v>
      </c>
      <c r="R126" s="9" t="s">
        <v>123</v>
      </c>
      <c r="S126" s="21">
        <v>3.634842857142857</v>
      </c>
      <c r="T126" s="21">
        <v>5.2857142857142856</v>
      </c>
      <c r="U126" s="21">
        <v>1.2909090909090908</v>
      </c>
      <c r="V126" s="21">
        <v>1.3666666666666665</v>
      </c>
      <c r="W126" s="21">
        <v>61.63000000000001</v>
      </c>
      <c r="X126" s="13">
        <f t="shared" si="15"/>
        <v>2.4652000000000003</v>
      </c>
      <c r="Y126" s="21">
        <v>37.376623247341847</v>
      </c>
      <c r="Z126" s="13">
        <f t="shared" si="16"/>
        <v>1.495064929893674</v>
      </c>
      <c r="AA126" s="14">
        <v>99.006623247341849</v>
      </c>
      <c r="AB126" s="13">
        <f t="shared" si="17"/>
        <v>3.9602649298936741</v>
      </c>
      <c r="AC126" s="14">
        <f t="shared" si="24"/>
        <v>30.815000000000005</v>
      </c>
      <c r="AD126" s="13">
        <f t="shared" si="18"/>
        <v>1.2326000000000001</v>
      </c>
      <c r="AE126" s="14">
        <f t="shared" si="19"/>
        <v>14.576883066463321</v>
      </c>
      <c r="AF126" s="13">
        <f t="shared" si="20"/>
        <v>0.5830753226585329</v>
      </c>
      <c r="AG126" s="14">
        <f t="shared" si="21"/>
        <v>46.624483066463327</v>
      </c>
      <c r="AH126" s="14">
        <f t="shared" si="22"/>
        <v>1.8649793226585329</v>
      </c>
      <c r="AI126" s="14">
        <f t="shared" si="25"/>
        <v>3</v>
      </c>
      <c r="AJ126" s="13">
        <f t="shared" si="23"/>
        <v>2.2752747736434102</v>
      </c>
      <c r="AK126" s="21">
        <v>19</v>
      </c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1"/>
      <c r="BH126" s="1"/>
      <c r="BK126" s="8">
        <v>1.7153938054682958</v>
      </c>
      <c r="BL126" s="8">
        <v>7</v>
      </c>
      <c r="BN126" s="9">
        <v>50</v>
      </c>
      <c r="BO126" s="21">
        <v>3.634842857142857</v>
      </c>
      <c r="BP126" s="21">
        <v>5.2857142857142856</v>
      </c>
      <c r="BQ126" s="21">
        <v>1.2909090909090908</v>
      </c>
      <c r="BR126" s="21">
        <v>56.616603828981205</v>
      </c>
      <c r="CJ126" s="9">
        <v>50</v>
      </c>
      <c r="CK126" s="9">
        <v>14</v>
      </c>
      <c r="CL126" s="21">
        <v>3.634842857142857</v>
      </c>
      <c r="CM126" s="21">
        <v>5.2857142857142856</v>
      </c>
      <c r="CN126" s="21">
        <v>1.2909090909090908</v>
      </c>
      <c r="CO126" s="21">
        <v>56.616603828981205</v>
      </c>
      <c r="CP126" s="17">
        <f t="shared" si="28"/>
        <v>2.2646641531592482</v>
      </c>
      <c r="CQ126" s="8">
        <v>7</v>
      </c>
    </row>
    <row r="127" spans="1:95" x14ac:dyDescent="0.2">
      <c r="A127" s="9">
        <v>86</v>
      </c>
      <c r="B127" s="9"/>
      <c r="C127" s="31">
        <v>17</v>
      </c>
      <c r="D127" s="20">
        <v>43499</v>
      </c>
      <c r="E127" s="12" t="s">
        <v>56</v>
      </c>
      <c r="F127" s="9">
        <v>2015</v>
      </c>
      <c r="G127" s="9" t="s">
        <v>135</v>
      </c>
      <c r="H127" s="9"/>
      <c r="I127" s="27"/>
      <c r="J127" s="9">
        <v>30</v>
      </c>
      <c r="K127" s="9" t="s">
        <v>58</v>
      </c>
      <c r="L127" s="9">
        <v>2125868</v>
      </c>
      <c r="M127" s="9">
        <v>732086</v>
      </c>
      <c r="N127" s="9"/>
      <c r="O127" s="9"/>
      <c r="P127" s="9"/>
      <c r="Q127" s="9">
        <v>13</v>
      </c>
      <c r="R127" s="9" t="s">
        <v>123</v>
      </c>
      <c r="S127" s="21">
        <v>4.1469307692307691</v>
      </c>
      <c r="T127" s="21">
        <v>6.384615384615385</v>
      </c>
      <c r="U127" s="21">
        <v>1.630769230769231</v>
      </c>
      <c r="V127" s="21">
        <v>2.523076923076923</v>
      </c>
      <c r="W127" s="21">
        <v>106.89100000000002</v>
      </c>
      <c r="X127" s="13">
        <f t="shared" si="15"/>
        <v>4.275640000000001</v>
      </c>
      <c r="Y127" s="21">
        <v>61.047245623265361</v>
      </c>
      <c r="Z127" s="13">
        <f t="shared" si="16"/>
        <v>2.4418898249306142</v>
      </c>
      <c r="AA127" s="14">
        <v>167.93824562326537</v>
      </c>
      <c r="AB127" s="13">
        <f t="shared" si="17"/>
        <v>6.7175298249306152</v>
      </c>
      <c r="AC127" s="14">
        <f t="shared" si="24"/>
        <v>53.44550000000001</v>
      </c>
      <c r="AD127" s="13">
        <f t="shared" si="18"/>
        <v>2.1378200000000005</v>
      </c>
      <c r="AE127" s="14">
        <f t="shared" si="19"/>
        <v>23.808425793073493</v>
      </c>
      <c r="AF127" s="13">
        <f t="shared" si="20"/>
        <v>0.95233703172293971</v>
      </c>
      <c r="AG127" s="14">
        <f t="shared" si="21"/>
        <v>79.391745793073497</v>
      </c>
      <c r="AH127" s="14">
        <f t="shared" si="22"/>
        <v>3.1756698317229399</v>
      </c>
      <c r="AI127" s="14">
        <f t="shared" si="25"/>
        <v>3</v>
      </c>
      <c r="AJ127" s="13">
        <f t="shared" si="23"/>
        <v>3.874317194701987</v>
      </c>
      <c r="AK127" s="21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1"/>
      <c r="BH127" s="1"/>
      <c r="BK127" s="8">
        <v>2.6119222601745107</v>
      </c>
      <c r="BL127" s="8">
        <v>7</v>
      </c>
      <c r="BN127" s="9">
        <v>60</v>
      </c>
      <c r="BO127" s="21">
        <v>4.1469307692307691</v>
      </c>
      <c r="BP127" s="21">
        <v>6.384615384615385</v>
      </c>
      <c r="BQ127" s="21">
        <v>1.630769230769231</v>
      </c>
      <c r="BR127" s="21">
        <v>87.80351534060695</v>
      </c>
      <c r="CJ127" s="9">
        <v>60</v>
      </c>
      <c r="CK127" s="9">
        <v>13</v>
      </c>
      <c r="CL127" s="21">
        <v>4.1469307692307691</v>
      </c>
      <c r="CM127" s="21">
        <v>6.384615384615385</v>
      </c>
      <c r="CN127" s="21">
        <v>1.630769230769231</v>
      </c>
      <c r="CO127" s="21">
        <v>87.80351534060695</v>
      </c>
      <c r="CP127" s="17">
        <f t="shared" si="28"/>
        <v>3.5121406136242781</v>
      </c>
      <c r="CQ127" s="8">
        <v>7</v>
      </c>
    </row>
    <row r="128" spans="1:95" x14ac:dyDescent="0.2">
      <c r="A128" s="9"/>
      <c r="B128" s="9"/>
      <c r="C128" s="31">
        <v>17</v>
      </c>
      <c r="D128" s="20">
        <v>43499</v>
      </c>
      <c r="E128" s="12" t="s">
        <v>56</v>
      </c>
      <c r="F128" s="9">
        <v>2015</v>
      </c>
      <c r="G128" s="9" t="s">
        <v>135</v>
      </c>
      <c r="H128" s="9"/>
      <c r="I128" s="27"/>
      <c r="J128" s="9">
        <v>45</v>
      </c>
      <c r="K128" s="9" t="s">
        <v>111</v>
      </c>
      <c r="L128" s="9">
        <v>2125900</v>
      </c>
      <c r="M128" s="9">
        <v>732048</v>
      </c>
      <c r="N128" s="9"/>
      <c r="O128" s="9"/>
      <c r="P128" s="9"/>
      <c r="Q128" s="9">
        <v>14</v>
      </c>
      <c r="R128" s="9" t="s">
        <v>123</v>
      </c>
      <c r="S128" s="21">
        <v>3.5682714285714283</v>
      </c>
      <c r="T128" s="21">
        <v>5.1428571428571432</v>
      </c>
      <c r="U128" s="21">
        <v>2.1285714285714286</v>
      </c>
      <c r="V128" s="21">
        <v>2.157142857142857</v>
      </c>
      <c r="W128" s="21">
        <v>60.59859999999999</v>
      </c>
      <c r="X128" s="13">
        <f t="shared" si="15"/>
        <v>2.4239439999999997</v>
      </c>
      <c r="Y128" s="21">
        <v>36.61809115576056</v>
      </c>
      <c r="Z128" s="13">
        <f t="shared" si="16"/>
        <v>1.4647236462304225</v>
      </c>
      <c r="AA128" s="14">
        <v>97.216691155760543</v>
      </c>
      <c r="AB128" s="13">
        <f t="shared" si="17"/>
        <v>3.8886676462304219</v>
      </c>
      <c r="AC128" s="14">
        <f t="shared" si="24"/>
        <v>30.299299999999995</v>
      </c>
      <c r="AD128" s="13">
        <f t="shared" si="18"/>
        <v>1.2119719999999998</v>
      </c>
      <c r="AE128" s="14">
        <f t="shared" si="19"/>
        <v>14.281055550746618</v>
      </c>
      <c r="AF128" s="13">
        <f t="shared" si="20"/>
        <v>0.57124222202986474</v>
      </c>
      <c r="AG128" s="14">
        <f t="shared" si="21"/>
        <v>45.792327550746613</v>
      </c>
      <c r="AH128" s="14">
        <f t="shared" si="22"/>
        <v>1.8316931020298646</v>
      </c>
      <c r="AI128" s="14">
        <f t="shared" si="25"/>
        <v>3</v>
      </c>
      <c r="AJ128" s="13">
        <f t="shared" si="23"/>
        <v>2.2346655844764349</v>
      </c>
      <c r="AK128" s="21">
        <v>21</v>
      </c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1"/>
      <c r="BH128" s="1"/>
      <c r="BK128" s="8">
        <v>1.6889734183791465</v>
      </c>
      <c r="BL128" s="8">
        <v>7</v>
      </c>
      <c r="BN128" s="9">
        <v>40</v>
      </c>
      <c r="BO128" s="21">
        <v>3.5682714285714283</v>
      </c>
      <c r="BP128" s="21">
        <v>5.1428571428571432</v>
      </c>
      <c r="BQ128" s="21">
        <v>2.1285714285714286</v>
      </c>
      <c r="BR128" s="21">
        <v>55.776075006645542</v>
      </c>
      <c r="CJ128" s="9">
        <v>40</v>
      </c>
      <c r="CK128" s="9">
        <v>14</v>
      </c>
      <c r="CL128" s="21">
        <v>3.5682714285714283</v>
      </c>
      <c r="CM128" s="21">
        <v>5.1428571428571432</v>
      </c>
      <c r="CN128" s="21">
        <v>2.1285714285714286</v>
      </c>
      <c r="CO128" s="21">
        <v>55.776075006645542</v>
      </c>
      <c r="CP128" s="17">
        <f t="shared" si="28"/>
        <v>2.2310430002658217</v>
      </c>
      <c r="CQ128" s="8">
        <v>7</v>
      </c>
    </row>
    <row r="129" spans="1:95" x14ac:dyDescent="0.2">
      <c r="A129" s="9"/>
      <c r="B129" s="9"/>
      <c r="C129" s="31">
        <v>17</v>
      </c>
      <c r="D129" s="20">
        <v>43499</v>
      </c>
      <c r="E129" s="12" t="s">
        <v>56</v>
      </c>
      <c r="F129" s="9">
        <v>2015</v>
      </c>
      <c r="G129" s="9" t="s">
        <v>135</v>
      </c>
      <c r="H129" s="9"/>
      <c r="I129" s="27"/>
      <c r="J129" s="9">
        <v>40</v>
      </c>
      <c r="K129" s="9" t="s">
        <v>112</v>
      </c>
      <c r="L129" s="9">
        <v>2125905</v>
      </c>
      <c r="M129" s="9">
        <v>732117</v>
      </c>
      <c r="N129" s="9"/>
      <c r="O129" s="9"/>
      <c r="P129" s="9"/>
      <c r="Q129" s="9">
        <v>9</v>
      </c>
      <c r="R129" s="9" t="s">
        <v>123</v>
      </c>
      <c r="S129" s="21">
        <v>2.8285888888888895</v>
      </c>
      <c r="T129" s="21">
        <v>3.5555555555555554</v>
      </c>
      <c r="U129" s="21">
        <v>0.45555555555555549</v>
      </c>
      <c r="V129" s="21">
        <v>0.48888888888888893</v>
      </c>
      <c r="W129" s="21">
        <v>16.661099999999998</v>
      </c>
      <c r="X129" s="13">
        <f t="shared" si="15"/>
        <v>0.66644399999999993</v>
      </c>
      <c r="Y129" s="21">
        <v>10.524322590811147</v>
      </c>
      <c r="Z129" s="13">
        <f t="shared" si="16"/>
        <v>0.42097290363244588</v>
      </c>
      <c r="AA129" s="14">
        <v>27.185422590811143</v>
      </c>
      <c r="AB129" s="13">
        <f t="shared" si="17"/>
        <v>1.0874169036324457</v>
      </c>
      <c r="AC129" s="14">
        <f t="shared" si="24"/>
        <v>8.3305499999999988</v>
      </c>
      <c r="AD129" s="13">
        <f t="shared" si="18"/>
        <v>0.33322199999999996</v>
      </c>
      <c r="AE129" s="14">
        <f t="shared" si="19"/>
        <v>4.1044858104163477</v>
      </c>
      <c r="AF129" s="13">
        <f t="shared" si="20"/>
        <v>0.16417943241665392</v>
      </c>
      <c r="AG129" s="14">
        <f t="shared" si="21"/>
        <v>12.768257810416346</v>
      </c>
      <c r="AH129" s="14">
        <f t="shared" si="22"/>
        <v>0.51073031241665379</v>
      </c>
      <c r="AI129" s="14">
        <f t="shared" si="25"/>
        <v>3</v>
      </c>
      <c r="AJ129" s="13">
        <f t="shared" si="23"/>
        <v>0.62309098114831762</v>
      </c>
      <c r="AK129" s="21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1"/>
      <c r="BH129" s="1"/>
      <c r="BK129" s="8">
        <v>0.62396292126171371</v>
      </c>
      <c r="BL129" s="8">
        <v>8</v>
      </c>
      <c r="BN129" s="9">
        <v>30</v>
      </c>
      <c r="BO129" s="21">
        <v>2.8285888888888895</v>
      </c>
      <c r="BP129" s="21">
        <v>3.5555555555555554</v>
      </c>
      <c r="BQ129" s="21">
        <v>0.45555555555555549</v>
      </c>
      <c r="BR129" s="21">
        <v>20.343080385034689</v>
      </c>
      <c r="CJ129" s="9">
        <v>30</v>
      </c>
      <c r="CK129" s="9">
        <v>9</v>
      </c>
      <c r="CL129" s="21">
        <v>2.8285888888888895</v>
      </c>
      <c r="CM129" s="21">
        <v>3.5555555555555554</v>
      </c>
      <c r="CN129" s="21">
        <v>0.45555555555555549</v>
      </c>
      <c r="CO129" s="21">
        <v>20.343080385034689</v>
      </c>
      <c r="CP129" s="17">
        <f t="shared" si="28"/>
        <v>0.81372321540138748</v>
      </c>
      <c r="CQ129" s="8">
        <v>8</v>
      </c>
    </row>
    <row r="130" spans="1:95" x14ac:dyDescent="0.2">
      <c r="A130" s="9"/>
      <c r="B130" s="9"/>
      <c r="C130" s="31">
        <v>22</v>
      </c>
      <c r="D130" s="20">
        <v>43500</v>
      </c>
      <c r="E130" s="12" t="s">
        <v>56</v>
      </c>
      <c r="F130" s="9">
        <v>2017</v>
      </c>
      <c r="G130" s="9" t="s">
        <v>136</v>
      </c>
      <c r="H130" s="9"/>
      <c r="I130" s="27"/>
      <c r="J130" s="9">
        <v>20</v>
      </c>
      <c r="K130" s="9" t="s">
        <v>115</v>
      </c>
      <c r="L130" s="9">
        <v>2126323</v>
      </c>
      <c r="M130" s="9">
        <v>733031</v>
      </c>
      <c r="N130" s="9"/>
      <c r="O130" s="9"/>
      <c r="P130" s="9"/>
      <c r="Q130" s="9">
        <v>20</v>
      </c>
      <c r="R130" s="9" t="s">
        <v>123</v>
      </c>
      <c r="S130" s="21">
        <v>2.2668000000000008</v>
      </c>
      <c r="T130" s="21">
        <v>2.35</v>
      </c>
      <c r="U130" s="21">
        <v>0.54999999999999993</v>
      </c>
      <c r="V130" s="21">
        <v>0.8</v>
      </c>
      <c r="W130" s="21">
        <v>10.802899999999994</v>
      </c>
      <c r="X130" s="13">
        <f t="shared" si="15"/>
        <v>0.43211599999999978</v>
      </c>
      <c r="Y130" s="21">
        <v>7.2466258091320865</v>
      </c>
      <c r="Z130" s="13">
        <f t="shared" si="16"/>
        <v>0.28986503236528349</v>
      </c>
      <c r="AA130" s="14">
        <v>18.049525809132081</v>
      </c>
      <c r="AB130" s="13">
        <f t="shared" si="17"/>
        <v>0.72198103236528322</v>
      </c>
      <c r="AC130" s="14">
        <f t="shared" si="24"/>
        <v>5.401449999999997</v>
      </c>
      <c r="AD130" s="13">
        <f t="shared" si="18"/>
        <v>0.21605799999999989</v>
      </c>
      <c r="AE130" s="14">
        <f t="shared" si="19"/>
        <v>2.826184065561514</v>
      </c>
      <c r="AF130" s="13">
        <f t="shared" si="20"/>
        <v>0.11304736262246055</v>
      </c>
      <c r="AG130" s="14">
        <f t="shared" si="21"/>
        <v>8.4436920655615104</v>
      </c>
      <c r="AH130" s="14">
        <f t="shared" si="22"/>
        <v>0.33774768262246041</v>
      </c>
      <c r="AI130" s="14">
        <f t="shared" si="25"/>
        <v>1</v>
      </c>
      <c r="AJ130" s="13">
        <f t="shared" si="23"/>
        <v>1.2361565183982051</v>
      </c>
      <c r="AK130" s="21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1"/>
      <c r="BH130" s="1"/>
      <c r="BK130" s="8">
        <v>0.81069282295839973</v>
      </c>
      <c r="BL130" s="8">
        <v>8</v>
      </c>
      <c r="BN130" s="9">
        <v>20</v>
      </c>
      <c r="BO130" s="21">
        <v>2.2668000000000008</v>
      </c>
      <c r="BP130" s="21">
        <v>2.35</v>
      </c>
      <c r="BQ130" s="21">
        <v>0.54999999999999993</v>
      </c>
      <c r="BR130" s="21">
        <v>26.086086248458706</v>
      </c>
      <c r="CJ130" s="9">
        <v>20</v>
      </c>
      <c r="CK130" s="9">
        <v>20</v>
      </c>
      <c r="CL130" s="21">
        <v>2.2668000000000008</v>
      </c>
      <c r="CM130" s="21">
        <v>2.35</v>
      </c>
      <c r="CN130" s="21">
        <v>0.54999999999999993</v>
      </c>
      <c r="CO130" s="21">
        <v>26.086086248458706</v>
      </c>
      <c r="CP130" s="17">
        <f t="shared" si="28"/>
        <v>1.0434434499383483</v>
      </c>
      <c r="CQ130" s="8">
        <v>8</v>
      </c>
    </row>
    <row r="131" spans="1:95" x14ac:dyDescent="0.2">
      <c r="A131" s="9"/>
      <c r="B131" s="9"/>
      <c r="C131" s="31">
        <v>22</v>
      </c>
      <c r="D131" s="20">
        <v>43500</v>
      </c>
      <c r="E131" s="12" t="s">
        <v>56</v>
      </c>
      <c r="F131" s="9">
        <v>2017</v>
      </c>
      <c r="G131" s="9" t="s">
        <v>136</v>
      </c>
      <c r="H131" s="9"/>
      <c r="I131" s="27"/>
      <c r="J131" s="9">
        <v>20</v>
      </c>
      <c r="K131" s="9" t="s">
        <v>114</v>
      </c>
      <c r="L131" s="9">
        <v>2126327</v>
      </c>
      <c r="M131" s="9">
        <v>733102</v>
      </c>
      <c r="N131" s="9"/>
      <c r="O131" s="9"/>
      <c r="P131" s="9"/>
      <c r="Q131" s="9">
        <v>21</v>
      </c>
      <c r="R131" s="9" t="s">
        <v>123</v>
      </c>
      <c r="S131" s="21">
        <v>2.9469380952380941</v>
      </c>
      <c r="T131" s="21">
        <v>3.8095238095238093</v>
      </c>
      <c r="U131" s="21">
        <v>1.2190476190476189</v>
      </c>
      <c r="V131" s="21">
        <v>0.96190476190476182</v>
      </c>
      <c r="W131" s="21">
        <v>41.9373</v>
      </c>
      <c r="X131" s="13">
        <f t="shared" ref="X131:X162" si="29">W131*40/1000</f>
        <v>1.677492</v>
      </c>
      <c r="Y131" s="21">
        <v>26.718704556490934</v>
      </c>
      <c r="Z131" s="13">
        <f t="shared" ref="Z131:Z162" si="30">Y131*40/1000</f>
        <v>1.0687481822596374</v>
      </c>
      <c r="AA131" s="14">
        <v>68.656004556490927</v>
      </c>
      <c r="AB131" s="13">
        <f t="shared" ref="AB131:AB162" si="31">AA131*40/1000</f>
        <v>2.746240182259637</v>
      </c>
      <c r="AC131" s="14">
        <f t="shared" si="24"/>
        <v>20.96865</v>
      </c>
      <c r="AD131" s="13">
        <f t="shared" ref="AD131:AD162" si="32">AC131*40/1000</f>
        <v>0.83874599999999999</v>
      </c>
      <c r="AE131" s="14">
        <f t="shared" ref="AE131:AE162" si="33">Y131*0.39</f>
        <v>10.420294777031465</v>
      </c>
      <c r="AF131" s="13">
        <f t="shared" ref="AF131:AF162" si="34">AE131*40/1000</f>
        <v>0.4168117910812586</v>
      </c>
      <c r="AG131" s="14">
        <f t="shared" ref="AG131:AG162" si="35">SUM(AC131:AE131)</f>
        <v>32.227690777031469</v>
      </c>
      <c r="AH131" s="14">
        <f t="shared" ref="AH131:AH162" si="36">AG131*40/1000</f>
        <v>1.2891076310812586</v>
      </c>
      <c r="AI131" s="14">
        <f t="shared" si="25"/>
        <v>1</v>
      </c>
      <c r="AJ131" s="13">
        <f t="shared" ref="AJ131:AJ162" si="37">AH131/AI131*3.66</f>
        <v>4.718133929757407</v>
      </c>
      <c r="AK131" s="21">
        <v>18</v>
      </c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1"/>
      <c r="BH131" s="1"/>
      <c r="BK131" s="8">
        <v>1.5344379860705601</v>
      </c>
      <c r="BL131" s="8">
        <v>8</v>
      </c>
      <c r="BN131" s="9">
        <v>30</v>
      </c>
      <c r="BO131" s="21">
        <v>2.9469380952380941</v>
      </c>
      <c r="BP131" s="21">
        <v>3.8095238095238093</v>
      </c>
      <c r="BQ131" s="21">
        <v>1.2190476190476189</v>
      </c>
      <c r="BR131" s="21">
        <v>50.001711983351726</v>
      </c>
      <c r="CJ131" s="9">
        <v>30</v>
      </c>
      <c r="CK131" s="9">
        <v>21</v>
      </c>
      <c r="CL131" s="21">
        <v>2.9469380952380941</v>
      </c>
      <c r="CM131" s="21">
        <v>3.8095238095238093</v>
      </c>
      <c r="CN131" s="21">
        <v>1.2190476190476189</v>
      </c>
      <c r="CO131" s="21">
        <v>50.001711983351726</v>
      </c>
      <c r="CP131" s="17">
        <f t="shared" si="28"/>
        <v>2.0000684793340691</v>
      </c>
      <c r="CQ131" s="8">
        <v>8</v>
      </c>
    </row>
    <row r="132" spans="1:95" x14ac:dyDescent="0.2">
      <c r="A132" s="9">
        <v>90</v>
      </c>
      <c r="B132" s="9"/>
      <c r="C132" s="31">
        <v>22</v>
      </c>
      <c r="D132" s="20">
        <v>43500</v>
      </c>
      <c r="E132" s="12" t="s">
        <v>56</v>
      </c>
      <c r="F132" s="9">
        <v>2017</v>
      </c>
      <c r="G132" s="9" t="s">
        <v>136</v>
      </c>
      <c r="H132" s="9"/>
      <c r="I132" s="27"/>
      <c r="J132" s="9">
        <v>30</v>
      </c>
      <c r="K132" s="9" t="s">
        <v>58</v>
      </c>
      <c r="L132" s="9">
        <v>2126360</v>
      </c>
      <c r="M132" s="9">
        <v>733064</v>
      </c>
      <c r="N132" s="9"/>
      <c r="O132" s="9"/>
      <c r="P132" s="9"/>
      <c r="Q132" s="9">
        <v>17</v>
      </c>
      <c r="R132" s="9" t="s">
        <v>123</v>
      </c>
      <c r="S132" s="21">
        <v>2.816405882352941</v>
      </c>
      <c r="T132" s="21">
        <v>3.5294117647058822</v>
      </c>
      <c r="U132" s="21">
        <v>0.876470588235294</v>
      </c>
      <c r="V132" s="21">
        <v>0.876470588235294</v>
      </c>
      <c r="W132" s="21">
        <v>28.028100000000002</v>
      </c>
      <c r="X132" s="13">
        <f t="shared" si="29"/>
        <v>1.121124</v>
      </c>
      <c r="Y132" s="21">
        <v>18.056594401591248</v>
      </c>
      <c r="Z132" s="13">
        <f t="shared" si="30"/>
        <v>0.72226377606364989</v>
      </c>
      <c r="AA132" s="14">
        <v>46.08469440159125</v>
      </c>
      <c r="AB132" s="13">
        <f t="shared" si="31"/>
        <v>1.8433877760636501</v>
      </c>
      <c r="AC132" s="14">
        <f t="shared" ref="AC132:AC162" si="38">W132*0.5</f>
        <v>14.014050000000001</v>
      </c>
      <c r="AD132" s="13">
        <f t="shared" si="32"/>
        <v>0.560562</v>
      </c>
      <c r="AE132" s="14">
        <f t="shared" si="33"/>
        <v>7.0420718166205871</v>
      </c>
      <c r="AF132" s="13">
        <f t="shared" si="34"/>
        <v>0.2816828726648235</v>
      </c>
      <c r="AG132" s="14">
        <f t="shared" si="35"/>
        <v>21.61668381662059</v>
      </c>
      <c r="AH132" s="14">
        <f t="shared" si="36"/>
        <v>0.86466735266482364</v>
      </c>
      <c r="AI132" s="14">
        <f t="shared" si="25"/>
        <v>1</v>
      </c>
      <c r="AJ132" s="13">
        <f t="shared" si="37"/>
        <v>3.1646825107532548</v>
      </c>
      <c r="AK132" s="21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1"/>
      <c r="BH132" s="1"/>
      <c r="BK132" s="8">
        <v>1.1161989255740192</v>
      </c>
      <c r="BL132" s="8">
        <v>8</v>
      </c>
      <c r="BN132" s="9">
        <v>20</v>
      </c>
      <c r="BO132" s="21">
        <v>2.816405882352941</v>
      </c>
      <c r="BP132" s="21">
        <v>3.5294117647058822</v>
      </c>
      <c r="BQ132" s="21">
        <v>0.876470588235294</v>
      </c>
      <c r="BR132" s="21">
        <v>36.282270081491994</v>
      </c>
      <c r="CJ132" s="9">
        <v>20</v>
      </c>
      <c r="CK132" s="9">
        <v>17</v>
      </c>
      <c r="CL132" s="21">
        <v>2.816405882352941</v>
      </c>
      <c r="CM132" s="21">
        <v>3.5294117647058822</v>
      </c>
      <c r="CN132" s="21">
        <v>0.876470588235294</v>
      </c>
      <c r="CO132" s="21">
        <v>36.282270081491994</v>
      </c>
      <c r="CP132" s="17">
        <f t="shared" si="28"/>
        <v>1.4512908032596796</v>
      </c>
      <c r="CQ132" s="8">
        <v>8</v>
      </c>
    </row>
    <row r="133" spans="1:95" x14ac:dyDescent="0.2">
      <c r="A133" s="9"/>
      <c r="B133" s="9"/>
      <c r="C133" s="31">
        <v>22</v>
      </c>
      <c r="D133" s="20">
        <v>43500</v>
      </c>
      <c r="E133" s="12" t="s">
        <v>56</v>
      </c>
      <c r="F133" s="9">
        <v>2017</v>
      </c>
      <c r="G133" s="9" t="s">
        <v>136</v>
      </c>
      <c r="H133" s="9"/>
      <c r="I133" s="27"/>
      <c r="J133" s="9">
        <v>20</v>
      </c>
      <c r="K133" s="9" t="s">
        <v>117</v>
      </c>
      <c r="L133" s="9">
        <v>2126393</v>
      </c>
      <c r="M133" s="9">
        <v>733027</v>
      </c>
      <c r="N133" s="9"/>
      <c r="O133" s="9"/>
      <c r="P133" s="9"/>
      <c r="Q133" s="9">
        <v>16</v>
      </c>
      <c r="R133" s="9" t="s">
        <v>123</v>
      </c>
      <c r="S133" s="21">
        <v>3.9094500000000001</v>
      </c>
      <c r="T133" s="21">
        <v>5.875</v>
      </c>
      <c r="U133" s="21">
        <v>0.76250000000000007</v>
      </c>
      <c r="V133" s="21">
        <v>0.54999999999999993</v>
      </c>
      <c r="W133" s="21">
        <v>86.803600000000003</v>
      </c>
      <c r="X133" s="13">
        <f t="shared" si="29"/>
        <v>3.4721440000000001</v>
      </c>
      <c r="Y133" s="21">
        <v>52.159820125360199</v>
      </c>
      <c r="Z133" s="13">
        <f t="shared" si="30"/>
        <v>2.0863928050144076</v>
      </c>
      <c r="AA133" s="14">
        <v>138.96342012536019</v>
      </c>
      <c r="AB133" s="13">
        <f t="shared" si="31"/>
        <v>5.5585368050144082</v>
      </c>
      <c r="AC133" s="14">
        <f t="shared" si="38"/>
        <v>43.401800000000001</v>
      </c>
      <c r="AD133" s="13">
        <f t="shared" si="32"/>
        <v>1.7360720000000001</v>
      </c>
      <c r="AE133" s="14">
        <f t="shared" si="33"/>
        <v>20.342329848890479</v>
      </c>
      <c r="AF133" s="13">
        <f t="shared" si="34"/>
        <v>0.81369319395561912</v>
      </c>
      <c r="AG133" s="14">
        <f t="shared" si="35"/>
        <v>65.480201848890488</v>
      </c>
      <c r="AH133" s="14">
        <f t="shared" si="36"/>
        <v>2.6192080739556194</v>
      </c>
      <c r="AI133" s="14">
        <f t="shared" si="25"/>
        <v>1</v>
      </c>
      <c r="AJ133" s="13">
        <f t="shared" si="37"/>
        <v>9.5863015506775682</v>
      </c>
      <c r="AK133" s="21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1"/>
      <c r="BH133" s="1"/>
      <c r="BK133" s="8">
        <v>2.2942869137417139</v>
      </c>
      <c r="BL133" s="8">
        <v>8</v>
      </c>
      <c r="BN133" s="9">
        <v>30</v>
      </c>
      <c r="BO133" s="21">
        <v>3.9094500000000001</v>
      </c>
      <c r="BP133" s="21">
        <v>5.875</v>
      </c>
      <c r="BQ133" s="21">
        <v>0.76250000000000007</v>
      </c>
      <c r="BR133" s="21">
        <v>75.948346593355254</v>
      </c>
      <c r="CJ133" s="9">
        <v>30</v>
      </c>
      <c r="CK133" s="9">
        <v>16</v>
      </c>
      <c r="CL133" s="21">
        <v>3.9094500000000001</v>
      </c>
      <c r="CM133" s="21">
        <v>5.875</v>
      </c>
      <c r="CN133" s="21">
        <v>0.76250000000000007</v>
      </c>
      <c r="CO133" s="21">
        <v>75.948346593355254</v>
      </c>
      <c r="CP133" s="17">
        <f t="shared" si="28"/>
        <v>3.0379338637342101</v>
      </c>
      <c r="CQ133" s="8">
        <v>8</v>
      </c>
    </row>
    <row r="134" spans="1:95" x14ac:dyDescent="0.2">
      <c r="A134" s="9"/>
      <c r="B134" s="9"/>
      <c r="C134" s="31">
        <v>22</v>
      </c>
      <c r="D134" s="20">
        <v>43500</v>
      </c>
      <c r="E134" s="12" t="s">
        <v>56</v>
      </c>
      <c r="F134" s="9">
        <v>2017</v>
      </c>
      <c r="G134" s="9" t="s">
        <v>136</v>
      </c>
      <c r="H134" s="9"/>
      <c r="I134" s="27"/>
      <c r="J134" s="9">
        <v>20</v>
      </c>
      <c r="K134" s="9" t="s">
        <v>116</v>
      </c>
      <c r="L134" s="9">
        <v>2126398</v>
      </c>
      <c r="M134" s="9">
        <v>733097</v>
      </c>
      <c r="N134" s="9"/>
      <c r="O134" s="9"/>
      <c r="P134" s="9"/>
      <c r="Q134" s="9">
        <v>49</v>
      </c>
      <c r="R134" s="9" t="s">
        <v>123</v>
      </c>
      <c r="S134" s="21">
        <v>2.9691285714285733</v>
      </c>
      <c r="T134" s="21">
        <v>3.8571428571428572</v>
      </c>
      <c r="U134" s="21">
        <v>1.2755102040816328</v>
      </c>
      <c r="V134" s="21"/>
      <c r="W134" s="21">
        <v>111.80800000000002</v>
      </c>
      <c r="X134" s="13">
        <f t="shared" si="29"/>
        <v>4.4723200000000007</v>
      </c>
      <c r="Y134" s="21">
        <v>69.756874178874611</v>
      </c>
      <c r="Z134" s="13">
        <f t="shared" si="30"/>
        <v>2.7902749671549847</v>
      </c>
      <c r="AA134" s="14">
        <v>181.56487417887462</v>
      </c>
      <c r="AB134" s="13">
        <f t="shared" si="31"/>
        <v>7.2625949671549845</v>
      </c>
      <c r="AC134" s="14">
        <f t="shared" si="38"/>
        <v>55.904000000000011</v>
      </c>
      <c r="AD134" s="13">
        <f t="shared" si="32"/>
        <v>2.2361600000000004</v>
      </c>
      <c r="AE134" s="14">
        <f t="shared" si="33"/>
        <v>27.205180929761099</v>
      </c>
      <c r="AF134" s="13">
        <f t="shared" si="34"/>
        <v>1.0882072371904439</v>
      </c>
      <c r="AG134" s="14">
        <f t="shared" si="35"/>
        <v>85.345340929761107</v>
      </c>
      <c r="AH134" s="14">
        <f t="shared" si="36"/>
        <v>3.4138136371904442</v>
      </c>
      <c r="AI134" s="14">
        <f t="shared" si="25"/>
        <v>1</v>
      </c>
      <c r="AJ134" s="13">
        <f t="shared" si="37"/>
        <v>12.494557912117026</v>
      </c>
      <c r="AK134" s="21">
        <v>100</v>
      </c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1"/>
      <c r="BH134" s="1"/>
      <c r="BK134" s="8">
        <v>3.8390536451094812</v>
      </c>
      <c r="BL134" s="8">
        <v>4</v>
      </c>
      <c r="BN134" s="9"/>
      <c r="BO134" s="21">
        <v>2.9691285714285733</v>
      </c>
      <c r="BP134" s="21">
        <v>3.8571428571428572</v>
      </c>
      <c r="BQ134" s="21">
        <v>1.2755102040816328</v>
      </c>
      <c r="BR134" s="21">
        <v>125.55880052759906</v>
      </c>
      <c r="CJ134" s="9"/>
      <c r="CK134" s="9">
        <v>49</v>
      </c>
      <c r="CL134" s="21">
        <v>2.9691285714285733</v>
      </c>
      <c r="CM134" s="21">
        <v>3.8571428571428572</v>
      </c>
      <c r="CN134" s="21">
        <v>1.2755102040816328</v>
      </c>
      <c r="CO134" s="21">
        <v>125.55880052759906</v>
      </c>
      <c r="CP134" s="17">
        <f t="shared" si="28"/>
        <v>5.0223520211039618</v>
      </c>
      <c r="CQ134" s="8">
        <v>4</v>
      </c>
    </row>
    <row r="135" spans="1:95" x14ac:dyDescent="0.2">
      <c r="A135" s="9"/>
      <c r="B135" s="9"/>
      <c r="C135" s="31">
        <v>23</v>
      </c>
      <c r="D135" s="20">
        <v>43501</v>
      </c>
      <c r="E135" s="12" t="s">
        <v>56</v>
      </c>
      <c r="F135" s="9">
        <v>1996</v>
      </c>
      <c r="G135" s="9" t="s">
        <v>137</v>
      </c>
      <c r="H135" s="9"/>
      <c r="I135" s="27"/>
      <c r="J135" s="9">
        <v>60</v>
      </c>
      <c r="K135" s="9" t="s">
        <v>64</v>
      </c>
      <c r="L135" s="9">
        <v>2132032</v>
      </c>
      <c r="M135" s="9">
        <v>718908</v>
      </c>
      <c r="N135" s="9"/>
      <c r="O135" s="9"/>
      <c r="P135" s="9"/>
      <c r="Q135" s="9">
        <v>22</v>
      </c>
      <c r="R135" s="9" t="s">
        <v>123</v>
      </c>
      <c r="S135" s="21">
        <v>3.1543708074534167</v>
      </c>
      <c r="T135" s="21">
        <v>4.2546583850931681</v>
      </c>
      <c r="U135" s="21"/>
      <c r="V135" s="21"/>
      <c r="W135" s="21">
        <v>203.38240000000008</v>
      </c>
      <c r="X135" s="13">
        <f t="shared" si="29"/>
        <v>8.1352960000000039</v>
      </c>
      <c r="Y135" s="21">
        <v>122.8586046867194</v>
      </c>
      <c r="Z135" s="13">
        <f t="shared" si="30"/>
        <v>4.9143441874687763</v>
      </c>
      <c r="AA135" s="14">
        <v>326.24100468671946</v>
      </c>
      <c r="AB135" s="13">
        <f t="shared" si="31"/>
        <v>13.049640187468778</v>
      </c>
      <c r="AC135" s="14">
        <f t="shared" si="38"/>
        <v>101.69120000000004</v>
      </c>
      <c r="AD135" s="13">
        <f t="shared" si="32"/>
        <v>4.0676480000000019</v>
      </c>
      <c r="AE135" s="14">
        <f t="shared" si="33"/>
        <v>47.914855827820567</v>
      </c>
      <c r="AF135" s="13">
        <f t="shared" si="34"/>
        <v>1.9165942331128227</v>
      </c>
      <c r="AG135" s="14">
        <f t="shared" si="35"/>
        <v>153.67370382782062</v>
      </c>
      <c r="AH135" s="14">
        <f t="shared" si="36"/>
        <v>6.1469481531128247</v>
      </c>
      <c r="AI135" s="14">
        <f t="shared" ref="AI135:AI162" si="39">2018-F135</f>
        <v>22</v>
      </c>
      <c r="AJ135" s="13">
        <f t="shared" si="37"/>
        <v>1.0226286472905883</v>
      </c>
      <c r="AK135" s="21">
        <v>112</v>
      </c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1"/>
      <c r="BH135" s="1"/>
      <c r="BK135" s="8">
        <v>6.3841684802354646</v>
      </c>
      <c r="BL135" s="8">
        <v>4</v>
      </c>
      <c r="BN135" s="9"/>
      <c r="BO135" s="21">
        <v>3.1543708074534167</v>
      </c>
      <c r="BP135" s="21">
        <v>4.2546583850931681</v>
      </c>
      <c r="BQ135" s="21"/>
      <c r="BR135" s="21">
        <v>210.33845005149152</v>
      </c>
      <c r="BU135" s="9">
        <v>22</v>
      </c>
      <c r="BV135" s="21">
        <v>3.1543708074534167</v>
      </c>
      <c r="BW135" s="21">
        <v>4.2546583850931681</v>
      </c>
      <c r="BX135" s="21"/>
      <c r="BY135" s="21"/>
      <c r="BZ135" s="17"/>
      <c r="CA135" s="8">
        <v>4</v>
      </c>
      <c r="CB135" s="8">
        <v>4</v>
      </c>
      <c r="CC135" s="8">
        <f>0.6393*BW135+7.7576</f>
        <v>10.477603105590063</v>
      </c>
      <c r="CD135" s="8">
        <v>6.3841684802354646</v>
      </c>
      <c r="CE135" s="8">
        <f>CD135/CB135</f>
        <v>1.5960421200588661</v>
      </c>
      <c r="CJ135" s="9"/>
    </row>
    <row r="136" spans="1:95" x14ac:dyDescent="0.2">
      <c r="A136" s="9"/>
      <c r="B136" s="9"/>
      <c r="C136" s="31">
        <v>23</v>
      </c>
      <c r="D136" s="20">
        <v>43501</v>
      </c>
      <c r="E136" s="12" t="s">
        <v>56</v>
      </c>
      <c r="F136" s="9">
        <v>1996</v>
      </c>
      <c r="G136" s="9" t="s">
        <v>137</v>
      </c>
      <c r="H136" s="9"/>
      <c r="I136" s="27"/>
      <c r="J136" s="9">
        <v>70</v>
      </c>
      <c r="K136" s="9" t="s">
        <v>114</v>
      </c>
      <c r="L136" s="9">
        <v>2132035</v>
      </c>
      <c r="M136" s="9">
        <v>718978</v>
      </c>
      <c r="N136" s="9"/>
      <c r="O136" s="9"/>
      <c r="P136" s="9"/>
      <c r="Q136" s="9"/>
      <c r="R136" s="9"/>
      <c r="T136" s="21"/>
      <c r="U136" s="21"/>
      <c r="V136" s="21"/>
      <c r="W136" s="17"/>
      <c r="X136" s="13"/>
      <c r="Y136" s="18"/>
      <c r="Z136" s="13"/>
      <c r="AA136" s="14"/>
      <c r="AB136" s="13"/>
      <c r="AC136" s="14"/>
      <c r="AD136" s="13"/>
      <c r="AE136" s="14"/>
      <c r="AF136" s="13"/>
      <c r="AG136" s="14"/>
      <c r="AH136" s="14"/>
      <c r="AI136" s="14">
        <f t="shared" si="39"/>
        <v>22</v>
      </c>
      <c r="AJ136" s="13"/>
      <c r="AK136" s="21">
        <v>70</v>
      </c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1"/>
      <c r="BH136" s="1"/>
      <c r="BN136" s="9"/>
      <c r="BP136" s="21"/>
      <c r="BQ136" s="21"/>
      <c r="BR136" s="17">
        <v>0</v>
      </c>
      <c r="CJ136" s="9"/>
      <c r="CK136" s="9">
        <v>1</v>
      </c>
      <c r="CM136" s="21"/>
      <c r="CN136" s="21"/>
      <c r="CO136" s="17"/>
      <c r="CP136" s="17"/>
    </row>
    <row r="137" spans="1:95" x14ac:dyDescent="0.2">
      <c r="A137" s="9">
        <v>92</v>
      </c>
      <c r="B137" s="9"/>
      <c r="C137" s="31">
        <v>23</v>
      </c>
      <c r="D137" s="20">
        <v>43501</v>
      </c>
      <c r="E137" s="12" t="s">
        <v>56</v>
      </c>
      <c r="F137" s="9">
        <v>1996</v>
      </c>
      <c r="G137" s="9" t="s">
        <v>137</v>
      </c>
      <c r="H137" s="9"/>
      <c r="I137" s="27"/>
      <c r="J137" s="9">
        <v>60</v>
      </c>
      <c r="K137" s="9" t="s">
        <v>58</v>
      </c>
      <c r="L137" s="9">
        <v>2132069</v>
      </c>
      <c r="M137" s="9">
        <v>718942</v>
      </c>
      <c r="N137" s="9"/>
      <c r="O137" s="9"/>
      <c r="P137" s="9"/>
      <c r="Q137" s="9">
        <v>55</v>
      </c>
      <c r="R137" s="9" t="s">
        <v>123</v>
      </c>
      <c r="S137" s="21">
        <v>3.6203181818181815</v>
      </c>
      <c r="T137" s="21">
        <v>5.2545454545454549</v>
      </c>
      <c r="U137" s="21">
        <v>1.3290909090909098</v>
      </c>
      <c r="V137" s="21">
        <v>1.7600000000000002</v>
      </c>
      <c r="W137" s="21">
        <v>295.34780000000006</v>
      </c>
      <c r="X137" s="13">
        <f t="shared" si="29"/>
        <v>11.813912000000002</v>
      </c>
      <c r="Y137" s="21">
        <v>172.5680950367242</v>
      </c>
      <c r="Z137" s="13">
        <f t="shared" si="30"/>
        <v>6.9027238014689685</v>
      </c>
      <c r="AA137" s="14">
        <v>467.91589503672424</v>
      </c>
      <c r="AB137" s="13">
        <f t="shared" si="31"/>
        <v>18.716635801468968</v>
      </c>
      <c r="AC137" s="14">
        <f t="shared" si="38"/>
        <v>147.67390000000003</v>
      </c>
      <c r="AD137" s="13">
        <f t="shared" si="32"/>
        <v>5.906956000000001</v>
      </c>
      <c r="AE137" s="14">
        <f t="shared" si="33"/>
        <v>67.301557064322438</v>
      </c>
      <c r="AF137" s="13">
        <f t="shared" si="34"/>
        <v>2.6920622825728975</v>
      </c>
      <c r="AG137" s="14">
        <f t="shared" si="35"/>
        <v>220.88241306432246</v>
      </c>
      <c r="AH137" s="14">
        <f t="shared" si="36"/>
        <v>8.8352965225728983</v>
      </c>
      <c r="AI137" s="14">
        <f t="shared" si="39"/>
        <v>22</v>
      </c>
      <c r="AJ137" s="13">
        <f t="shared" si="37"/>
        <v>1.4698720578462185</v>
      </c>
      <c r="AK137" s="21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1"/>
      <c r="BH137" s="1"/>
      <c r="BK137" s="8">
        <v>7.8148909632064765</v>
      </c>
      <c r="BL137" s="8">
        <v>4</v>
      </c>
      <c r="BN137" s="9">
        <v>30</v>
      </c>
      <c r="BO137" s="21">
        <v>3.6203181818181815</v>
      </c>
      <c r="BP137" s="21">
        <v>5.2545454545454549</v>
      </c>
      <c r="BQ137" s="21">
        <v>1.3290909090909098</v>
      </c>
      <c r="BR137" s="21">
        <v>260.55222483002831</v>
      </c>
      <c r="BU137" s="9">
        <v>30</v>
      </c>
      <c r="BV137" s="9">
        <v>55</v>
      </c>
      <c r="BW137" s="21">
        <v>3.6203181818181815</v>
      </c>
      <c r="BX137" s="21">
        <v>5.2545454545454549</v>
      </c>
      <c r="BY137" s="21">
        <v>1.3290909090909098</v>
      </c>
      <c r="BZ137" s="21">
        <v>260.55222483002831</v>
      </c>
      <c r="CA137" s="17">
        <f>BZ137*40/1000</f>
        <v>10.422088993201132</v>
      </c>
      <c r="CB137" s="8">
        <v>4</v>
      </c>
      <c r="CC137" s="8">
        <f>0.6393*BW137+7.7576</f>
        <v>10.072069413636363</v>
      </c>
      <c r="CD137" s="8">
        <v>7.8148909632064765</v>
      </c>
      <c r="CE137" s="8">
        <f>CD137/CB137</f>
        <v>1.9537227408016191</v>
      </c>
    </row>
    <row r="138" spans="1:95" x14ac:dyDescent="0.2">
      <c r="A138" s="9"/>
      <c r="B138" s="9"/>
      <c r="C138" s="31">
        <v>23</v>
      </c>
      <c r="D138" s="20">
        <v>43501</v>
      </c>
      <c r="E138" s="12" t="s">
        <v>56</v>
      </c>
      <c r="F138" s="9">
        <v>1996</v>
      </c>
      <c r="G138" s="9" t="s">
        <v>137</v>
      </c>
      <c r="H138" s="9"/>
      <c r="I138" s="27"/>
      <c r="J138" s="9">
        <v>50</v>
      </c>
      <c r="K138" s="9" t="s">
        <v>117</v>
      </c>
      <c r="L138" s="9">
        <v>2132102</v>
      </c>
      <c r="M138" s="9">
        <v>718906</v>
      </c>
      <c r="N138" s="9"/>
      <c r="O138" s="9"/>
      <c r="P138" s="9"/>
      <c r="Q138" s="9">
        <v>1</v>
      </c>
      <c r="R138" s="9" t="s">
        <v>123</v>
      </c>
      <c r="S138" s="8">
        <v>7.6957000000000004</v>
      </c>
      <c r="T138" s="21">
        <v>14</v>
      </c>
      <c r="U138" s="21">
        <v>2.8</v>
      </c>
      <c r="V138" s="21">
        <v>4</v>
      </c>
      <c r="W138" s="8">
        <v>30.666100000000004</v>
      </c>
      <c r="X138" s="13">
        <f t="shared" si="29"/>
        <v>1.2266440000000003</v>
      </c>
      <c r="Y138" s="18">
        <v>16.813211729316787</v>
      </c>
      <c r="Z138" s="13">
        <f t="shared" si="30"/>
        <v>0.67252846917267151</v>
      </c>
      <c r="AA138" s="14">
        <v>47.479311729316791</v>
      </c>
      <c r="AB138" s="13">
        <f t="shared" si="31"/>
        <v>1.8991724691726717</v>
      </c>
      <c r="AC138" s="14">
        <f t="shared" si="38"/>
        <v>15.333050000000002</v>
      </c>
      <c r="AD138" s="13">
        <f t="shared" si="32"/>
        <v>0.61332200000000014</v>
      </c>
      <c r="AE138" s="14">
        <f t="shared" si="33"/>
        <v>6.5571525744335473</v>
      </c>
      <c r="AF138" s="13">
        <f t="shared" si="34"/>
        <v>0.2622861029773419</v>
      </c>
      <c r="AG138" s="14">
        <f t="shared" si="35"/>
        <v>22.503524574433548</v>
      </c>
      <c r="AH138" s="14">
        <f t="shared" si="36"/>
        <v>0.90014098297734202</v>
      </c>
      <c r="AI138" s="14">
        <f t="shared" si="39"/>
        <v>22</v>
      </c>
      <c r="AJ138" s="13">
        <f t="shared" si="37"/>
        <v>0.14975072716804871</v>
      </c>
      <c r="AK138" s="21">
        <v>20</v>
      </c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1"/>
      <c r="BH138" s="1"/>
      <c r="BK138" s="8">
        <v>0.65801020513416475</v>
      </c>
      <c r="BL138" s="8">
        <v>4</v>
      </c>
      <c r="BN138" s="9"/>
      <c r="BO138" s="8">
        <v>7.6957000000000004</v>
      </c>
      <c r="BP138" s="21">
        <v>14</v>
      </c>
      <c r="BQ138" s="21">
        <v>2.8</v>
      </c>
      <c r="BR138" s="17">
        <v>22.465291922168021</v>
      </c>
      <c r="CJ138" s="9"/>
      <c r="CK138" s="9">
        <v>1</v>
      </c>
      <c r="CL138" s="8">
        <v>7.6957000000000004</v>
      </c>
      <c r="CM138" s="21">
        <v>14</v>
      </c>
      <c r="CN138" s="21">
        <v>2.8</v>
      </c>
      <c r="CO138" s="17">
        <v>22.465291922168021</v>
      </c>
      <c r="CP138" s="17">
        <f>CO138*40/1000</f>
        <v>0.89861167688672083</v>
      </c>
      <c r="CQ138" s="8">
        <v>4</v>
      </c>
    </row>
    <row r="139" spans="1:95" x14ac:dyDescent="0.2">
      <c r="A139" s="9"/>
      <c r="B139" s="9"/>
      <c r="C139" s="31">
        <v>23</v>
      </c>
      <c r="D139" s="20">
        <v>43501</v>
      </c>
      <c r="E139" s="12" t="s">
        <v>56</v>
      </c>
      <c r="F139" s="9">
        <v>1996</v>
      </c>
      <c r="G139" s="9" t="s">
        <v>137</v>
      </c>
      <c r="H139" s="9"/>
      <c r="I139" s="27"/>
      <c r="J139" s="9">
        <v>50</v>
      </c>
      <c r="K139" s="9" t="s">
        <v>116</v>
      </c>
      <c r="L139" s="9">
        <v>2132106</v>
      </c>
      <c r="M139" s="9">
        <v>718976</v>
      </c>
      <c r="N139" s="9"/>
      <c r="O139" s="9"/>
      <c r="P139" s="9"/>
      <c r="Q139" s="9">
        <v>24</v>
      </c>
      <c r="R139" s="9" t="s">
        <v>132</v>
      </c>
      <c r="S139" s="21">
        <v>1</v>
      </c>
      <c r="T139" s="21">
        <v>1</v>
      </c>
      <c r="U139" s="21">
        <v>0.36666666666666664</v>
      </c>
      <c r="V139" s="21">
        <v>0.14999999999999994</v>
      </c>
      <c r="W139" s="21">
        <v>9.8759999999999941</v>
      </c>
      <c r="X139" s="13">
        <f t="shared" si="29"/>
        <v>0.39503999999999972</v>
      </c>
      <c r="Y139" s="21">
        <v>3.2424510299127784</v>
      </c>
      <c r="Z139" s="13">
        <f t="shared" si="30"/>
        <v>0.12969804119651113</v>
      </c>
      <c r="AA139" s="14">
        <v>13.118451029912773</v>
      </c>
      <c r="AB139" s="13">
        <f t="shared" si="31"/>
        <v>0.52473804119651091</v>
      </c>
      <c r="AC139" s="14">
        <f t="shared" si="38"/>
        <v>4.9379999999999971</v>
      </c>
      <c r="AD139" s="13">
        <f t="shared" si="32"/>
        <v>0.19751999999999986</v>
      </c>
      <c r="AE139" s="14">
        <f t="shared" si="33"/>
        <v>1.2645559016659835</v>
      </c>
      <c r="AF139" s="13">
        <f t="shared" si="34"/>
        <v>5.0582236066639343E-2</v>
      </c>
      <c r="AG139" s="14">
        <f t="shared" si="35"/>
        <v>6.4000759016659803</v>
      </c>
      <c r="AH139" s="14">
        <f t="shared" si="36"/>
        <v>0.25600303606663921</v>
      </c>
      <c r="AI139" s="14"/>
      <c r="AJ139" s="13"/>
      <c r="AK139" s="21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1"/>
      <c r="BH139" s="1"/>
      <c r="BK139" s="8">
        <v>0.12301311936236026</v>
      </c>
      <c r="BL139" s="8">
        <v>1</v>
      </c>
      <c r="BN139" s="9">
        <v>15</v>
      </c>
      <c r="BO139" s="21">
        <v>1</v>
      </c>
      <c r="BP139" s="21">
        <v>1</v>
      </c>
      <c r="BQ139" s="21">
        <v>0.36666666666666664</v>
      </c>
      <c r="BR139" s="21">
        <v>3.3008000000000006</v>
      </c>
      <c r="CJ139" s="9">
        <v>15</v>
      </c>
      <c r="CK139" s="9">
        <v>24</v>
      </c>
      <c r="CL139" s="21">
        <v>1</v>
      </c>
      <c r="CM139" s="21">
        <v>1</v>
      </c>
      <c r="CN139" s="21">
        <v>0.36666666666666664</v>
      </c>
      <c r="CO139" s="21">
        <v>3.3008000000000006</v>
      </c>
      <c r="CP139" s="17">
        <f>CO139*40/1000</f>
        <v>0.13203200000000004</v>
      </c>
      <c r="CQ139" s="8">
        <v>1</v>
      </c>
    </row>
    <row r="140" spans="1:95" x14ac:dyDescent="0.2">
      <c r="A140" s="9"/>
      <c r="B140" s="9"/>
      <c r="C140" s="31">
        <v>24</v>
      </c>
      <c r="D140" s="20">
        <v>43501</v>
      </c>
      <c r="E140" s="12" t="s">
        <v>56</v>
      </c>
      <c r="F140" s="9">
        <v>1997</v>
      </c>
      <c r="G140" s="9" t="s">
        <v>138</v>
      </c>
      <c r="H140" s="9"/>
      <c r="I140" s="27"/>
      <c r="J140" s="9">
        <v>30</v>
      </c>
      <c r="K140" s="9" t="s">
        <v>115</v>
      </c>
      <c r="L140" s="9">
        <v>2132646</v>
      </c>
      <c r="M140" s="9">
        <v>717973</v>
      </c>
      <c r="N140" s="9"/>
      <c r="O140" s="9"/>
      <c r="P140" s="9"/>
      <c r="Q140" s="9"/>
      <c r="R140" s="9"/>
      <c r="S140" s="8">
        <v>1.1717</v>
      </c>
      <c r="T140" s="21"/>
      <c r="U140" s="21"/>
      <c r="V140" s="21"/>
      <c r="W140" s="17"/>
      <c r="X140" s="13"/>
      <c r="Y140" s="17"/>
      <c r="Z140" s="13"/>
      <c r="AA140" s="14"/>
      <c r="AB140" s="13"/>
      <c r="AC140" s="14"/>
      <c r="AD140" s="13"/>
      <c r="AE140" s="14"/>
      <c r="AF140" s="13"/>
      <c r="AG140" s="14"/>
      <c r="AH140" s="14"/>
      <c r="AI140" s="14"/>
      <c r="AJ140" s="13"/>
      <c r="AK140" s="21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1"/>
      <c r="BH140" s="1"/>
      <c r="BK140" s="8">
        <v>8.6543434175240571E-3</v>
      </c>
      <c r="BL140" s="8">
        <v>1</v>
      </c>
      <c r="BN140" s="9"/>
      <c r="BO140" s="8">
        <v>1.1717</v>
      </c>
      <c r="BP140" s="21"/>
      <c r="BQ140" s="21"/>
      <c r="BR140" s="17">
        <v>0.26827841795692625</v>
      </c>
      <c r="CJ140" s="9"/>
      <c r="CK140" s="9"/>
      <c r="CM140" s="21"/>
      <c r="CN140" s="21"/>
      <c r="CO140" s="17"/>
      <c r="CP140" s="17"/>
      <c r="CQ140" s="8">
        <v>1</v>
      </c>
    </row>
    <row r="141" spans="1:95" x14ac:dyDescent="0.2">
      <c r="A141" s="9"/>
      <c r="B141" s="9"/>
      <c r="C141" s="31">
        <v>24</v>
      </c>
      <c r="D141" s="20">
        <v>43501</v>
      </c>
      <c r="E141" s="12" t="s">
        <v>56</v>
      </c>
      <c r="F141" s="9">
        <v>1997</v>
      </c>
      <c r="G141" s="9" t="s">
        <v>138</v>
      </c>
      <c r="H141" s="9"/>
      <c r="I141" s="27"/>
      <c r="J141" s="9">
        <v>40</v>
      </c>
      <c r="K141" s="9" t="s">
        <v>114</v>
      </c>
      <c r="L141" s="9">
        <v>2132647</v>
      </c>
      <c r="M141" s="9">
        <v>718046</v>
      </c>
      <c r="N141" s="9"/>
      <c r="O141" s="9"/>
      <c r="P141" s="9"/>
      <c r="Q141" s="9">
        <v>20</v>
      </c>
      <c r="R141" s="9" t="s">
        <v>121</v>
      </c>
      <c r="S141" s="21">
        <v>2</v>
      </c>
      <c r="T141" s="21">
        <v>2</v>
      </c>
      <c r="U141" s="21">
        <v>0.59999999999999987</v>
      </c>
      <c r="V141" s="21">
        <v>2</v>
      </c>
      <c r="W141" s="21">
        <v>38.15587583197096</v>
      </c>
      <c r="X141" s="13">
        <f t="shared" si="29"/>
        <v>1.5262350332788384</v>
      </c>
      <c r="Y141" s="21">
        <v>12.588638723395499</v>
      </c>
      <c r="Z141" s="13">
        <f t="shared" si="30"/>
        <v>0.50354554893581993</v>
      </c>
      <c r="AA141" s="14">
        <v>50.744514555366457</v>
      </c>
      <c r="AB141" s="13">
        <f t="shared" si="31"/>
        <v>2.0297805822146584</v>
      </c>
      <c r="AC141" s="14">
        <f t="shared" si="38"/>
        <v>19.07793791598548</v>
      </c>
      <c r="AD141" s="13">
        <f t="shared" si="32"/>
        <v>0.76311751663941918</v>
      </c>
      <c r="AE141" s="14">
        <f t="shared" si="33"/>
        <v>4.9095691021242454</v>
      </c>
      <c r="AF141" s="13">
        <f t="shared" si="34"/>
        <v>0.1963827640849698</v>
      </c>
      <c r="AG141" s="14">
        <f t="shared" si="35"/>
        <v>24.750624534749143</v>
      </c>
      <c r="AH141" s="14">
        <f t="shared" si="36"/>
        <v>0.99002498138996564</v>
      </c>
      <c r="AI141" s="14">
        <f t="shared" si="39"/>
        <v>21</v>
      </c>
      <c r="AJ141" s="13">
        <f t="shared" si="37"/>
        <v>0.17254721104225115</v>
      </c>
      <c r="AK141" s="21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1"/>
      <c r="BH141" s="1"/>
      <c r="BK141" s="8">
        <v>0.33675053126220883</v>
      </c>
      <c r="BL141" s="8">
        <v>4</v>
      </c>
      <c r="BN141" s="9" t="s">
        <v>139</v>
      </c>
      <c r="BO141" s="21">
        <v>2</v>
      </c>
      <c r="BP141" s="21">
        <v>2</v>
      </c>
      <c r="BQ141" s="21">
        <v>0.59999999999999987</v>
      </c>
      <c r="BR141" s="21">
        <v>5.3236235777858214</v>
      </c>
      <c r="CJ141" s="9" t="s">
        <v>139</v>
      </c>
      <c r="CK141" s="9">
        <v>20</v>
      </c>
      <c r="CL141" s="21">
        <v>2</v>
      </c>
      <c r="CM141" s="21">
        <v>2</v>
      </c>
      <c r="CN141" s="21">
        <v>0.59999999999999987</v>
      </c>
      <c r="CO141" s="21">
        <v>5.3236235777858214</v>
      </c>
      <c r="CP141" s="17">
        <f>CO141*40/1000</f>
        <v>0.21294494311143286</v>
      </c>
      <c r="CQ141" s="8">
        <v>4</v>
      </c>
    </row>
    <row r="142" spans="1:95" x14ac:dyDescent="0.2">
      <c r="A142" s="9">
        <v>93</v>
      </c>
      <c r="B142" s="9"/>
      <c r="C142" s="31">
        <v>24</v>
      </c>
      <c r="D142" s="20">
        <v>43501</v>
      </c>
      <c r="E142" s="12" t="s">
        <v>56</v>
      </c>
      <c r="F142" s="9">
        <v>1997</v>
      </c>
      <c r="G142" s="9" t="s">
        <v>138</v>
      </c>
      <c r="H142" s="9"/>
      <c r="I142" s="27"/>
      <c r="J142" s="9">
        <v>40</v>
      </c>
      <c r="K142" s="9" t="s">
        <v>58</v>
      </c>
      <c r="L142" s="9">
        <v>2132682</v>
      </c>
      <c r="M142" s="9">
        <v>718008</v>
      </c>
      <c r="N142" s="9"/>
      <c r="O142" s="9"/>
      <c r="P142" s="9"/>
      <c r="Q142" s="9"/>
      <c r="R142" s="9"/>
      <c r="T142" s="21"/>
      <c r="U142" s="21"/>
      <c r="V142" s="21"/>
      <c r="W142" s="17"/>
      <c r="X142" s="13"/>
      <c r="Y142" s="18"/>
      <c r="Z142" s="13"/>
      <c r="AA142" s="14"/>
      <c r="AB142" s="13"/>
      <c r="AC142" s="14"/>
      <c r="AD142" s="13"/>
      <c r="AE142" s="14"/>
      <c r="AF142" s="13"/>
      <c r="AG142" s="14"/>
      <c r="AH142" s="14"/>
      <c r="AI142" s="14"/>
      <c r="AJ142" s="13"/>
      <c r="AK142" s="21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1"/>
      <c r="BH142" s="1"/>
      <c r="BN142" s="9"/>
      <c r="BP142" s="21"/>
      <c r="BQ142" s="21"/>
      <c r="BR142" s="17">
        <v>0</v>
      </c>
      <c r="CJ142" s="9"/>
      <c r="CK142" s="9"/>
      <c r="CM142" s="21"/>
      <c r="CN142" s="21"/>
      <c r="CO142" s="17"/>
      <c r="CP142" s="17"/>
    </row>
    <row r="143" spans="1:95" x14ac:dyDescent="0.2">
      <c r="A143" s="9"/>
      <c r="B143" s="9"/>
      <c r="C143" s="31">
        <v>24</v>
      </c>
      <c r="D143" s="20">
        <v>43501</v>
      </c>
      <c r="E143" s="12" t="s">
        <v>56</v>
      </c>
      <c r="F143" s="9">
        <v>1997</v>
      </c>
      <c r="G143" s="9" t="s">
        <v>138</v>
      </c>
      <c r="H143" s="9"/>
      <c r="I143" s="27"/>
      <c r="J143" s="9">
        <v>20</v>
      </c>
      <c r="K143" s="9" t="s">
        <v>117</v>
      </c>
      <c r="L143" s="9">
        <v>2132715</v>
      </c>
      <c r="M143" s="9">
        <v>717971</v>
      </c>
      <c r="N143" s="9"/>
      <c r="O143" s="9"/>
      <c r="P143" s="9"/>
      <c r="Q143" s="9"/>
      <c r="R143" s="9"/>
      <c r="S143" s="21">
        <v>2.1875</v>
      </c>
      <c r="T143" s="21">
        <v>2.1875</v>
      </c>
      <c r="U143" s="21">
        <v>0.39374999999999999</v>
      </c>
      <c r="V143" s="21">
        <v>0.54374999999999996</v>
      </c>
      <c r="W143" s="21">
        <v>19.616987194635197</v>
      </c>
      <c r="X143" s="13">
        <f t="shared" si="29"/>
        <v>0.78467948778540786</v>
      </c>
      <c r="Y143" s="21">
        <v>12.827689032893721</v>
      </c>
      <c r="Z143" s="13">
        <f t="shared" si="30"/>
        <v>0.51310756131574886</v>
      </c>
      <c r="AA143" s="14">
        <v>32.444676227528916</v>
      </c>
      <c r="AB143" s="13">
        <f t="shared" si="31"/>
        <v>1.2977870491011567</v>
      </c>
      <c r="AC143" s="14">
        <f t="shared" si="38"/>
        <v>9.8084935973175984</v>
      </c>
      <c r="AD143" s="13">
        <f t="shared" si="32"/>
        <v>0.39233974389270393</v>
      </c>
      <c r="AE143" s="14">
        <f t="shared" si="33"/>
        <v>5.0027987228285511</v>
      </c>
      <c r="AF143" s="13">
        <f t="shared" si="34"/>
        <v>0.20011194891314205</v>
      </c>
      <c r="AG143" s="14">
        <f t="shared" si="35"/>
        <v>15.203632064038853</v>
      </c>
      <c r="AH143" s="14">
        <f t="shared" si="36"/>
        <v>0.6081452825615542</v>
      </c>
      <c r="AI143" s="14">
        <f t="shared" si="39"/>
        <v>21</v>
      </c>
      <c r="AJ143" s="13">
        <f t="shared" si="37"/>
        <v>0.10599103496072802</v>
      </c>
      <c r="AK143" s="21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1"/>
      <c r="BH143" s="1"/>
      <c r="BK143" s="8">
        <v>0.60995991307754371</v>
      </c>
      <c r="BL143" s="8">
        <v>4</v>
      </c>
      <c r="BN143" s="9">
        <v>10</v>
      </c>
      <c r="BO143" s="21">
        <v>2.1875</v>
      </c>
      <c r="BP143" s="21">
        <v>2.1875</v>
      </c>
      <c r="BQ143" s="21">
        <v>0.39374999999999999</v>
      </c>
      <c r="BR143" s="21">
        <v>19.616987194635197</v>
      </c>
      <c r="CJ143" s="9">
        <v>10</v>
      </c>
      <c r="CK143" s="9"/>
      <c r="CL143" s="21">
        <v>2.1875</v>
      </c>
      <c r="CM143" s="21">
        <v>2.1875</v>
      </c>
      <c r="CN143" s="21">
        <v>0.39374999999999999</v>
      </c>
      <c r="CO143" s="21">
        <v>19.616987194635197</v>
      </c>
      <c r="CP143" s="17">
        <f>CO143*40/1000</f>
        <v>0.78467948778540786</v>
      </c>
      <c r="CQ143" s="8">
        <v>4</v>
      </c>
    </row>
    <row r="144" spans="1:95" x14ac:dyDescent="0.2">
      <c r="A144" s="9"/>
      <c r="B144" s="9"/>
      <c r="C144" s="31">
        <v>24</v>
      </c>
      <c r="D144" s="20">
        <v>43501</v>
      </c>
      <c r="E144" s="12" t="s">
        <v>56</v>
      </c>
      <c r="F144" s="9">
        <v>1997</v>
      </c>
      <c r="G144" s="9" t="s">
        <v>138</v>
      </c>
      <c r="H144" s="9"/>
      <c r="I144" s="27"/>
      <c r="J144" s="9">
        <v>30</v>
      </c>
      <c r="K144" s="9" t="s">
        <v>116</v>
      </c>
      <c r="L144" s="9">
        <v>2132717</v>
      </c>
      <c r="M144" s="9">
        <v>718042</v>
      </c>
      <c r="N144" s="9"/>
      <c r="O144" s="9"/>
      <c r="P144" s="9"/>
      <c r="Q144" s="9"/>
      <c r="R144" s="9"/>
      <c r="T144" s="21"/>
      <c r="U144" s="21"/>
      <c r="V144" s="21"/>
      <c r="W144" s="17"/>
      <c r="X144" s="13"/>
      <c r="Y144" s="18"/>
      <c r="Z144" s="13"/>
      <c r="AA144" s="14"/>
      <c r="AB144" s="13"/>
      <c r="AC144" s="14"/>
      <c r="AD144" s="13"/>
      <c r="AE144" s="14"/>
      <c r="AF144" s="13"/>
      <c r="AG144" s="14"/>
      <c r="AH144" s="14"/>
      <c r="AI144" s="14"/>
      <c r="AJ144" s="13"/>
      <c r="AK144" s="21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1"/>
      <c r="BH144" s="1"/>
      <c r="BN144" s="9"/>
      <c r="BP144" s="21"/>
      <c r="BQ144" s="21"/>
      <c r="BR144" s="17">
        <v>0</v>
      </c>
      <c r="CJ144" s="9"/>
      <c r="CK144" s="9"/>
      <c r="CM144" s="21"/>
      <c r="CN144" s="21"/>
      <c r="CO144" s="17"/>
      <c r="CP144" s="17"/>
    </row>
    <row r="145" spans="1:95" x14ac:dyDescent="0.2">
      <c r="A145" s="9"/>
      <c r="B145" s="9"/>
      <c r="C145" s="31">
        <v>26</v>
      </c>
      <c r="D145" s="20">
        <v>43501</v>
      </c>
      <c r="E145" s="12" t="s">
        <v>56</v>
      </c>
      <c r="F145" s="9">
        <v>1999</v>
      </c>
      <c r="G145" s="9" t="s">
        <v>137</v>
      </c>
      <c r="H145" s="9"/>
      <c r="I145" s="27"/>
      <c r="J145" s="9">
        <v>30</v>
      </c>
      <c r="K145" s="9" t="s">
        <v>115</v>
      </c>
      <c r="L145" s="9">
        <v>2133142</v>
      </c>
      <c r="M145" s="9">
        <v>716928</v>
      </c>
      <c r="N145" s="9"/>
      <c r="O145" s="9"/>
      <c r="P145" s="9"/>
      <c r="Q145" s="9">
        <v>26</v>
      </c>
      <c r="R145" s="9" t="s">
        <v>123</v>
      </c>
      <c r="S145" s="21">
        <v>3.675757692307692</v>
      </c>
      <c r="T145" s="21">
        <v>3.6923076923076925</v>
      </c>
      <c r="U145" s="21">
        <v>0.77692307692307705</v>
      </c>
      <c r="V145" s="21">
        <v>0.70769230769230795</v>
      </c>
      <c r="W145" s="21">
        <v>105.59666824622992</v>
      </c>
      <c r="X145" s="13">
        <f t="shared" si="29"/>
        <v>4.2238667298491972</v>
      </c>
      <c r="Y145" s="21">
        <v>64.721179896936334</v>
      </c>
      <c r="Z145" s="13">
        <f t="shared" si="30"/>
        <v>2.5888471958774533</v>
      </c>
      <c r="AA145" s="14">
        <v>170.31784814316626</v>
      </c>
      <c r="AB145" s="13">
        <f t="shared" si="31"/>
        <v>6.8127139257266496</v>
      </c>
      <c r="AC145" s="14">
        <f t="shared" si="38"/>
        <v>52.798334123114962</v>
      </c>
      <c r="AD145" s="13">
        <f t="shared" si="32"/>
        <v>2.1119333649245986</v>
      </c>
      <c r="AE145" s="14">
        <f t="shared" si="33"/>
        <v>25.241260159805172</v>
      </c>
      <c r="AF145" s="13">
        <f t="shared" si="34"/>
        <v>1.0096504063922069</v>
      </c>
      <c r="AG145" s="14">
        <f t="shared" si="35"/>
        <v>80.15152764784473</v>
      </c>
      <c r="AH145" s="14">
        <f t="shared" si="36"/>
        <v>3.2060611059137889</v>
      </c>
      <c r="AI145" s="14">
        <f t="shared" si="39"/>
        <v>19</v>
      </c>
      <c r="AJ145" s="13">
        <f t="shared" si="37"/>
        <v>0.61758861303391932</v>
      </c>
      <c r="AK145" s="21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1"/>
      <c r="BH145" s="1"/>
      <c r="BK145" s="8">
        <v>3.2019755450915253</v>
      </c>
      <c r="BL145" s="8">
        <v>1</v>
      </c>
      <c r="BN145" s="9"/>
      <c r="BO145" s="21">
        <v>3.675757692307692</v>
      </c>
      <c r="BP145" s="21">
        <v>3.6923076923076925</v>
      </c>
      <c r="BQ145" s="21">
        <v>0.77692307692307705</v>
      </c>
      <c r="BR145" s="21">
        <v>105.59666824622992</v>
      </c>
      <c r="CJ145" s="9"/>
      <c r="CK145" s="9">
        <v>26</v>
      </c>
      <c r="CL145" s="21">
        <v>3.675757692307692</v>
      </c>
      <c r="CM145" s="21">
        <v>3.6923076923076925</v>
      </c>
      <c r="CN145" s="21">
        <v>0.77692307692307705</v>
      </c>
      <c r="CO145" s="21">
        <v>105.59666824622992</v>
      </c>
      <c r="CP145" s="17">
        <f>CO145*40/1000</f>
        <v>4.2238667298491972</v>
      </c>
      <c r="CQ145" s="8">
        <v>1</v>
      </c>
    </row>
    <row r="146" spans="1:95" x14ac:dyDescent="0.2">
      <c r="A146" s="9"/>
      <c r="B146" s="9"/>
      <c r="C146" s="31">
        <v>26</v>
      </c>
      <c r="D146" s="20">
        <v>43501</v>
      </c>
      <c r="E146" s="12" t="s">
        <v>56</v>
      </c>
      <c r="F146" s="9">
        <v>1999</v>
      </c>
      <c r="G146" s="9" t="s">
        <v>137</v>
      </c>
      <c r="H146" s="9"/>
      <c r="I146" s="27"/>
      <c r="J146" s="9">
        <v>30</v>
      </c>
      <c r="K146" s="9" t="s">
        <v>114</v>
      </c>
      <c r="L146" s="9">
        <v>2133146</v>
      </c>
      <c r="M146" s="9">
        <v>717000</v>
      </c>
      <c r="N146" s="9"/>
      <c r="O146" s="9"/>
      <c r="P146" s="9"/>
      <c r="Q146" s="9">
        <v>9</v>
      </c>
      <c r="R146" s="9" t="s">
        <v>123</v>
      </c>
      <c r="S146" s="21">
        <v>3.5622728846153846</v>
      </c>
      <c r="T146" s="21">
        <v>3.5846153846153848</v>
      </c>
      <c r="U146" s="21">
        <v>0.55384615384615388</v>
      </c>
      <c r="V146" s="21">
        <v>0.49538461538461548</v>
      </c>
      <c r="W146" s="21">
        <v>177.45793132256301</v>
      </c>
      <c r="X146" s="13">
        <f t="shared" si="29"/>
        <v>7.0983172529025209</v>
      </c>
      <c r="Y146" s="21">
        <v>108.9149853331941</v>
      </c>
      <c r="Z146" s="13">
        <f t="shared" si="30"/>
        <v>4.3565994133277632</v>
      </c>
      <c r="AA146" s="14">
        <v>286.37291665575708</v>
      </c>
      <c r="AB146" s="13">
        <f t="shared" si="31"/>
        <v>11.454916666230282</v>
      </c>
      <c r="AC146" s="14">
        <f t="shared" si="38"/>
        <v>88.728965661281507</v>
      </c>
      <c r="AD146" s="13">
        <f t="shared" si="32"/>
        <v>3.5491586264512605</v>
      </c>
      <c r="AE146" s="14">
        <f t="shared" si="33"/>
        <v>42.476844279945702</v>
      </c>
      <c r="AF146" s="13">
        <f t="shared" si="34"/>
        <v>1.6990737711978281</v>
      </c>
      <c r="AG146" s="14">
        <f t="shared" si="35"/>
        <v>134.75496856767847</v>
      </c>
      <c r="AH146" s="14">
        <f t="shared" si="36"/>
        <v>5.3901987427071392</v>
      </c>
      <c r="AI146" s="14">
        <f t="shared" si="39"/>
        <v>19</v>
      </c>
      <c r="AJ146" s="13">
        <f t="shared" si="37"/>
        <v>1.0383224946477962</v>
      </c>
      <c r="AK146" s="21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1"/>
      <c r="BH146" s="1"/>
      <c r="BK146" s="8">
        <v>5.3838108331282344</v>
      </c>
      <c r="BL146" s="8">
        <v>1</v>
      </c>
      <c r="BN146" s="9"/>
      <c r="BO146" s="21">
        <v>3.5622728846153846</v>
      </c>
      <c r="BP146" s="21">
        <v>3.5846153846153848</v>
      </c>
      <c r="BQ146" s="21">
        <v>0.55384615384615388</v>
      </c>
      <c r="BR146" s="21">
        <v>177.45793132256301</v>
      </c>
      <c r="CJ146" s="9"/>
      <c r="CK146" s="9">
        <v>9</v>
      </c>
      <c r="CL146" s="21">
        <v>3.5622728846153846</v>
      </c>
      <c r="CM146" s="21">
        <v>3.5846153846153848</v>
      </c>
      <c r="CN146" s="21">
        <v>0.55384615384615388</v>
      </c>
      <c r="CO146" s="21">
        <v>177.45793132256301</v>
      </c>
      <c r="CP146" s="17">
        <f>CO146*40/1000</f>
        <v>7.0983172529025209</v>
      </c>
      <c r="CQ146" s="8">
        <v>1</v>
      </c>
    </row>
    <row r="147" spans="1:95" x14ac:dyDescent="0.2">
      <c r="A147" s="9">
        <v>95</v>
      </c>
      <c r="B147" s="9"/>
      <c r="C147" s="31">
        <v>26</v>
      </c>
      <c r="D147" s="20">
        <v>43501</v>
      </c>
      <c r="E147" s="12" t="s">
        <v>56</v>
      </c>
      <c r="F147" s="9">
        <v>1999</v>
      </c>
      <c r="G147" s="9" t="s">
        <v>137</v>
      </c>
      <c r="H147" s="9"/>
      <c r="I147" s="27"/>
      <c r="J147" s="9">
        <v>40</v>
      </c>
      <c r="K147" s="9" t="s">
        <v>128</v>
      </c>
      <c r="L147" s="9">
        <v>2133179</v>
      </c>
      <c r="M147" s="9">
        <v>716963</v>
      </c>
      <c r="N147" s="9"/>
      <c r="O147" s="9"/>
      <c r="P147" s="9"/>
      <c r="Q147" s="9">
        <v>15</v>
      </c>
      <c r="R147" s="9" t="s">
        <v>123</v>
      </c>
      <c r="S147" s="21">
        <v>3</v>
      </c>
      <c r="T147" s="21">
        <v>3</v>
      </c>
      <c r="U147" s="21">
        <v>0.5</v>
      </c>
      <c r="V147" s="21">
        <v>0.5</v>
      </c>
      <c r="W147" s="21">
        <v>36.742886018432038</v>
      </c>
      <c r="X147" s="13">
        <f t="shared" si="29"/>
        <v>1.4697154407372817</v>
      </c>
      <c r="Y147" s="21">
        <v>23.225369313433241</v>
      </c>
      <c r="Z147" s="13">
        <f t="shared" si="30"/>
        <v>0.92901477253732967</v>
      </c>
      <c r="AA147" s="14">
        <v>59.968255331865279</v>
      </c>
      <c r="AB147" s="13">
        <f t="shared" si="31"/>
        <v>2.3987302132746113</v>
      </c>
      <c r="AC147" s="14">
        <f t="shared" si="38"/>
        <v>18.371443009216019</v>
      </c>
      <c r="AD147" s="13">
        <f t="shared" si="32"/>
        <v>0.73485772036864083</v>
      </c>
      <c r="AE147" s="14">
        <f t="shared" si="33"/>
        <v>9.0578940322389645</v>
      </c>
      <c r="AF147" s="13">
        <f t="shared" si="34"/>
        <v>0.36231576128955856</v>
      </c>
      <c r="AG147" s="14">
        <f t="shared" si="35"/>
        <v>28.164194761823623</v>
      </c>
      <c r="AH147" s="14">
        <f t="shared" si="36"/>
        <v>1.126567790472945</v>
      </c>
      <c r="AI147" s="14">
        <f t="shared" si="39"/>
        <v>19</v>
      </c>
      <c r="AJ147" s="13">
        <f t="shared" si="37"/>
        <v>0.21701253227005152</v>
      </c>
      <c r="AK147" s="21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1"/>
      <c r="BH147" s="1"/>
      <c r="BK147" s="8">
        <v>1.1274032002390673</v>
      </c>
      <c r="BL147" s="8">
        <v>1</v>
      </c>
      <c r="BN147" s="9"/>
      <c r="BO147" s="21">
        <v>3</v>
      </c>
      <c r="BP147" s="21">
        <v>3</v>
      </c>
      <c r="BQ147" s="21">
        <v>0.5</v>
      </c>
      <c r="BR147" s="21">
        <v>36.742886018432038</v>
      </c>
      <c r="CJ147" s="9"/>
      <c r="CK147" s="9">
        <v>15</v>
      </c>
      <c r="CL147" s="21">
        <v>3</v>
      </c>
      <c r="CM147" s="21">
        <v>3</v>
      </c>
      <c r="CN147" s="21">
        <v>0.5</v>
      </c>
      <c r="CO147" s="21">
        <v>36.742886018432038</v>
      </c>
      <c r="CP147" s="17">
        <f>CO147*40/1000</f>
        <v>1.4697154407372817</v>
      </c>
      <c r="CQ147" s="8">
        <v>1</v>
      </c>
    </row>
    <row r="148" spans="1:95" x14ac:dyDescent="0.2">
      <c r="A148" s="9"/>
      <c r="B148" s="9"/>
      <c r="C148" s="31">
        <v>26</v>
      </c>
      <c r="D148" s="20">
        <v>43501</v>
      </c>
      <c r="E148" s="12" t="s">
        <v>56</v>
      </c>
      <c r="F148" s="9">
        <v>1999</v>
      </c>
      <c r="G148" s="9" t="s">
        <v>137</v>
      </c>
      <c r="H148" s="9"/>
      <c r="I148" s="27"/>
      <c r="J148" s="9">
        <v>20</v>
      </c>
      <c r="K148" s="9" t="s">
        <v>117</v>
      </c>
      <c r="L148" s="9">
        <v>2133213</v>
      </c>
      <c r="M148" s="9">
        <v>716925</v>
      </c>
      <c r="N148" s="9"/>
      <c r="O148" s="9"/>
      <c r="P148" s="9"/>
      <c r="Q148" s="9">
        <v>14</v>
      </c>
      <c r="R148" s="9" t="s">
        <v>123</v>
      </c>
      <c r="S148" s="21">
        <v>4</v>
      </c>
      <c r="T148" s="21">
        <v>4</v>
      </c>
      <c r="U148" s="21">
        <v>0.5</v>
      </c>
      <c r="V148" s="21">
        <v>0.5</v>
      </c>
      <c r="W148" s="21">
        <v>67.470810339793815</v>
      </c>
      <c r="X148" s="13">
        <f t="shared" si="29"/>
        <v>2.6988324135917527</v>
      </c>
      <c r="Y148" s="21">
        <v>41.054748921357159</v>
      </c>
      <c r="Z148" s="13">
        <f t="shared" si="30"/>
        <v>1.6421899568542864</v>
      </c>
      <c r="AA148" s="14">
        <v>108.52555926115097</v>
      </c>
      <c r="AB148" s="13">
        <f t="shared" si="31"/>
        <v>4.3410223704460389</v>
      </c>
      <c r="AC148" s="14">
        <f t="shared" si="38"/>
        <v>33.735405169896907</v>
      </c>
      <c r="AD148" s="13">
        <f t="shared" si="32"/>
        <v>1.3494162067958764</v>
      </c>
      <c r="AE148" s="14">
        <f t="shared" si="33"/>
        <v>16.011352079329292</v>
      </c>
      <c r="AF148" s="13">
        <f t="shared" si="34"/>
        <v>0.64045408317317176</v>
      </c>
      <c r="AG148" s="14">
        <f t="shared" si="35"/>
        <v>51.096173456022079</v>
      </c>
      <c r="AH148" s="14">
        <f t="shared" si="36"/>
        <v>2.043846938240883</v>
      </c>
      <c r="AI148" s="14">
        <f t="shared" si="39"/>
        <v>19</v>
      </c>
      <c r="AJ148" s="13">
        <f t="shared" si="37"/>
        <v>0.39370946284008596</v>
      </c>
      <c r="AK148" s="21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1"/>
      <c r="BH148" s="1"/>
      <c r="BK148" s="8">
        <v>2.0402805141096381</v>
      </c>
      <c r="BL148" s="8">
        <v>1</v>
      </c>
      <c r="BN148" s="9"/>
      <c r="BO148" s="21">
        <v>4</v>
      </c>
      <c r="BP148" s="21">
        <v>4</v>
      </c>
      <c r="BQ148" s="21">
        <v>0.5</v>
      </c>
      <c r="BR148" s="21">
        <v>67.470810339793815</v>
      </c>
      <c r="CJ148" s="9"/>
      <c r="CK148" s="9">
        <v>14</v>
      </c>
      <c r="CL148" s="21">
        <v>4</v>
      </c>
      <c r="CM148" s="21">
        <v>4</v>
      </c>
      <c r="CN148" s="21">
        <v>0.5</v>
      </c>
      <c r="CO148" s="21">
        <v>67.470810339793815</v>
      </c>
      <c r="CP148" s="17">
        <f>CO148*40/1000</f>
        <v>2.6988324135917527</v>
      </c>
      <c r="CQ148" s="8">
        <v>1</v>
      </c>
    </row>
    <row r="149" spans="1:95" x14ac:dyDescent="0.2">
      <c r="A149" s="9"/>
      <c r="B149" s="9"/>
      <c r="C149" s="31">
        <v>26</v>
      </c>
      <c r="D149" s="20">
        <v>43501</v>
      </c>
      <c r="E149" s="12" t="s">
        <v>56</v>
      </c>
      <c r="F149" s="9">
        <v>1999</v>
      </c>
      <c r="G149" s="9" t="s">
        <v>137</v>
      </c>
      <c r="H149" s="9"/>
      <c r="I149" s="27"/>
      <c r="J149" s="9">
        <v>30</v>
      </c>
      <c r="K149" s="9" t="s">
        <v>116</v>
      </c>
      <c r="L149" s="9">
        <v>2133216</v>
      </c>
      <c r="M149" s="9">
        <v>716995</v>
      </c>
      <c r="N149" s="9"/>
      <c r="O149" s="9"/>
      <c r="P149" s="9"/>
      <c r="Q149" s="9"/>
      <c r="R149" s="9"/>
      <c r="T149" s="21"/>
      <c r="U149" s="21"/>
      <c r="V149" s="21"/>
      <c r="W149" s="17"/>
      <c r="X149" s="13"/>
      <c r="Y149" s="18"/>
      <c r="Z149" s="13"/>
      <c r="AA149" s="14"/>
      <c r="AB149" s="13"/>
      <c r="AC149" s="14"/>
      <c r="AD149" s="13"/>
      <c r="AE149" s="14"/>
      <c r="AF149" s="13"/>
      <c r="AG149" s="14"/>
      <c r="AH149" s="14"/>
      <c r="AI149" s="14"/>
      <c r="AJ149" s="13"/>
      <c r="AK149" s="21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1"/>
      <c r="BH149" s="1"/>
      <c r="BN149" s="9"/>
      <c r="BP149" s="21"/>
      <c r="BQ149" s="21"/>
      <c r="BR149" s="17">
        <v>0</v>
      </c>
      <c r="CJ149" s="9"/>
      <c r="CK149" s="9"/>
      <c r="CM149" s="21"/>
      <c r="CN149" s="21"/>
      <c r="CO149" s="17"/>
      <c r="CP149" s="17"/>
    </row>
    <row r="150" spans="1:95" x14ac:dyDescent="0.2">
      <c r="A150" s="9"/>
      <c r="B150" s="9"/>
      <c r="C150" s="31">
        <v>25</v>
      </c>
      <c r="D150" s="20">
        <v>43501</v>
      </c>
      <c r="E150" s="12" t="s">
        <v>56</v>
      </c>
      <c r="F150" s="9">
        <v>1998</v>
      </c>
      <c r="G150" s="9" t="s">
        <v>140</v>
      </c>
      <c r="H150" s="9"/>
      <c r="I150" s="27"/>
      <c r="J150" s="9">
        <v>70</v>
      </c>
      <c r="K150" s="9" t="s">
        <v>115</v>
      </c>
      <c r="L150" s="9">
        <v>2133461</v>
      </c>
      <c r="M150" s="9">
        <v>717446</v>
      </c>
      <c r="N150" s="9"/>
      <c r="O150" s="9"/>
      <c r="P150" s="9"/>
      <c r="Q150" s="9"/>
      <c r="R150" s="9"/>
      <c r="T150" s="21"/>
      <c r="U150" s="21"/>
      <c r="V150" s="21"/>
      <c r="W150" s="17"/>
      <c r="X150" s="13"/>
      <c r="Y150" s="18"/>
      <c r="Z150" s="13"/>
      <c r="AA150" s="14"/>
      <c r="AB150" s="13"/>
      <c r="AC150" s="14"/>
      <c r="AD150" s="13"/>
      <c r="AE150" s="14"/>
      <c r="AF150" s="13"/>
      <c r="AG150" s="14"/>
      <c r="AH150" s="14"/>
      <c r="AI150" s="14"/>
      <c r="AJ150" s="13"/>
      <c r="AK150" s="21"/>
      <c r="AL150" s="9"/>
      <c r="AM150" s="9"/>
      <c r="AN150" s="9"/>
      <c r="AO150" s="9"/>
      <c r="AP150" s="9"/>
      <c r="AQ150" s="9">
        <v>365</v>
      </c>
      <c r="AR150" s="9">
        <v>1.105</v>
      </c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1"/>
      <c r="BH150" s="1"/>
      <c r="BN150" s="9"/>
      <c r="BP150" s="21"/>
      <c r="BQ150" s="21"/>
      <c r="BR150" s="17">
        <v>0</v>
      </c>
      <c r="CJ150" s="9"/>
      <c r="CK150" s="9"/>
      <c r="CM150" s="21"/>
      <c r="CN150" s="21"/>
      <c r="CO150" s="17"/>
      <c r="CP150" s="17"/>
    </row>
    <row r="151" spans="1:95" x14ac:dyDescent="0.2">
      <c r="A151" s="9"/>
      <c r="B151" s="9"/>
      <c r="C151" s="31">
        <v>25</v>
      </c>
      <c r="D151" s="20">
        <v>43501</v>
      </c>
      <c r="E151" s="12" t="s">
        <v>56</v>
      </c>
      <c r="F151" s="9">
        <v>1998</v>
      </c>
      <c r="G151" s="9" t="s">
        <v>140</v>
      </c>
      <c r="H151" s="9"/>
      <c r="I151" s="27"/>
      <c r="J151" s="9">
        <v>80</v>
      </c>
      <c r="K151" s="9" t="s">
        <v>114</v>
      </c>
      <c r="L151" s="9">
        <v>2133465</v>
      </c>
      <c r="M151" s="9">
        <v>717515</v>
      </c>
      <c r="N151" s="9"/>
      <c r="O151" s="9"/>
      <c r="P151" s="9"/>
      <c r="Q151" s="9"/>
      <c r="R151" s="9"/>
      <c r="T151" s="21"/>
      <c r="U151" s="21"/>
      <c r="V151" s="21"/>
      <c r="W151" s="17"/>
      <c r="X151" s="13"/>
      <c r="Y151" s="18"/>
      <c r="Z151" s="13"/>
      <c r="AA151" s="14"/>
      <c r="AB151" s="13"/>
      <c r="AC151" s="14"/>
      <c r="AD151" s="13"/>
      <c r="AE151" s="14"/>
      <c r="AF151" s="13"/>
      <c r="AG151" s="14"/>
      <c r="AH151" s="14"/>
      <c r="AI151" s="14"/>
      <c r="AJ151" s="13"/>
      <c r="AK151" s="21"/>
      <c r="AL151" s="9"/>
      <c r="AM151" s="9"/>
      <c r="AN151" s="9"/>
      <c r="AO151" s="9"/>
      <c r="AP151" s="9"/>
      <c r="AQ151" s="9">
        <v>335</v>
      </c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1"/>
      <c r="BH151" s="1"/>
      <c r="BN151" s="9"/>
      <c r="BP151" s="21"/>
      <c r="BQ151" s="21"/>
      <c r="BR151" s="17">
        <v>0</v>
      </c>
      <c r="CJ151" s="9"/>
      <c r="CK151" s="9"/>
      <c r="CM151" s="21"/>
      <c r="CN151" s="21"/>
      <c r="CO151" s="17"/>
      <c r="CP151" s="17"/>
    </row>
    <row r="152" spans="1:95" x14ac:dyDescent="0.2">
      <c r="A152" s="9">
        <v>94</v>
      </c>
      <c r="B152" s="9"/>
      <c r="C152" s="31">
        <v>25</v>
      </c>
      <c r="D152" s="20">
        <v>43501</v>
      </c>
      <c r="E152" s="12" t="s">
        <v>56</v>
      </c>
      <c r="F152" s="9">
        <v>1998</v>
      </c>
      <c r="G152" s="9" t="s">
        <v>140</v>
      </c>
      <c r="H152" s="9"/>
      <c r="I152" s="27"/>
      <c r="J152" s="9">
        <v>80</v>
      </c>
      <c r="K152" s="9" t="s">
        <v>128</v>
      </c>
      <c r="L152" s="9">
        <v>2133498</v>
      </c>
      <c r="M152" s="9">
        <v>717480</v>
      </c>
      <c r="N152" s="9"/>
      <c r="O152" s="9"/>
      <c r="P152" s="9"/>
      <c r="Q152" s="9"/>
      <c r="R152" s="9"/>
      <c r="T152" s="21"/>
      <c r="U152" s="21"/>
      <c r="V152" s="21"/>
      <c r="W152" s="17"/>
      <c r="X152" s="13"/>
      <c r="Y152" s="18"/>
      <c r="Z152" s="13"/>
      <c r="AA152" s="14"/>
      <c r="AB152" s="13"/>
      <c r="AC152" s="14"/>
      <c r="AD152" s="13"/>
      <c r="AE152" s="14"/>
      <c r="AF152" s="13"/>
      <c r="AG152" s="14"/>
      <c r="AH152" s="14"/>
      <c r="AI152" s="14"/>
      <c r="AJ152" s="13"/>
      <c r="AK152" s="21"/>
      <c r="AL152" s="9"/>
      <c r="AM152" s="9"/>
      <c r="AN152" s="9"/>
      <c r="AO152" s="9"/>
      <c r="AP152" s="9"/>
      <c r="AQ152" s="9">
        <v>375</v>
      </c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1"/>
      <c r="BH152" s="1"/>
      <c r="BN152" s="9"/>
      <c r="BP152" s="21"/>
      <c r="BQ152" s="21"/>
      <c r="BR152" s="17">
        <v>0</v>
      </c>
      <c r="CJ152" s="9"/>
      <c r="CK152" s="9"/>
      <c r="CM152" s="21"/>
      <c r="CN152" s="21"/>
      <c r="CO152" s="17"/>
      <c r="CP152" s="17"/>
    </row>
    <row r="153" spans="1:95" x14ac:dyDescent="0.2">
      <c r="A153" s="9"/>
      <c r="B153" s="9"/>
      <c r="C153" s="31">
        <v>25</v>
      </c>
      <c r="D153" s="20">
        <v>43501</v>
      </c>
      <c r="E153" s="12" t="s">
        <v>56</v>
      </c>
      <c r="F153" s="9">
        <v>1998</v>
      </c>
      <c r="G153" s="9" t="s">
        <v>140</v>
      </c>
      <c r="H153" s="9"/>
      <c r="I153" s="27"/>
      <c r="J153" s="9">
        <v>65</v>
      </c>
      <c r="K153" s="9" t="s">
        <v>117</v>
      </c>
      <c r="L153" s="9">
        <v>2133533</v>
      </c>
      <c r="M153" s="9">
        <v>717443</v>
      </c>
      <c r="N153" s="9"/>
      <c r="O153" s="9"/>
      <c r="P153" s="9"/>
      <c r="Q153" s="9">
        <v>36</v>
      </c>
      <c r="R153" s="9" t="s">
        <v>123</v>
      </c>
      <c r="S153" s="21">
        <v>3.2546805555555554</v>
      </c>
      <c r="T153" s="21">
        <v>3.6111111111111112</v>
      </c>
      <c r="U153" s="21">
        <v>0.98333333333333328</v>
      </c>
      <c r="V153" s="21">
        <v>1.3888888888888888</v>
      </c>
      <c r="W153" s="21">
        <v>129.01504529793121</v>
      </c>
      <c r="X153" s="13">
        <f t="shared" si="29"/>
        <v>5.1606018119172488</v>
      </c>
      <c r="Y153" s="21">
        <v>78.615494888952128</v>
      </c>
      <c r="Z153" s="13">
        <f t="shared" si="30"/>
        <v>3.1446197955580852</v>
      </c>
      <c r="AA153" s="14">
        <v>207.63054018688334</v>
      </c>
      <c r="AB153" s="13">
        <f t="shared" si="31"/>
        <v>8.3052216074753336</v>
      </c>
      <c r="AC153" s="14">
        <f t="shared" si="38"/>
        <v>64.507522648965605</v>
      </c>
      <c r="AD153" s="13">
        <f t="shared" si="32"/>
        <v>2.5803009059586244</v>
      </c>
      <c r="AE153" s="14">
        <f t="shared" si="33"/>
        <v>30.660043006691332</v>
      </c>
      <c r="AF153" s="13">
        <f t="shared" si="34"/>
        <v>1.2264017202676532</v>
      </c>
      <c r="AG153" s="14">
        <f t="shared" si="35"/>
        <v>97.747866561615552</v>
      </c>
      <c r="AH153" s="14">
        <f t="shared" si="36"/>
        <v>3.9099146624646219</v>
      </c>
      <c r="AI153" s="14">
        <f t="shared" si="39"/>
        <v>20</v>
      </c>
      <c r="AJ153" s="13">
        <f t="shared" si="37"/>
        <v>0.7155143832310259</v>
      </c>
      <c r="AK153" s="21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1"/>
      <c r="BH153" s="1"/>
      <c r="BK153" s="8">
        <v>3.6690955397609115</v>
      </c>
      <c r="BL153" s="8">
        <v>2</v>
      </c>
      <c r="BN153" s="9">
        <v>40</v>
      </c>
      <c r="BO153" s="21">
        <v>3.2546805555555554</v>
      </c>
      <c r="BP153" s="21">
        <v>3.6111111111111112</v>
      </c>
      <c r="BQ153" s="21">
        <v>0.98333333333333328</v>
      </c>
      <c r="BR153" s="21">
        <v>120.93188188520489</v>
      </c>
      <c r="CJ153" s="9">
        <v>40</v>
      </c>
      <c r="CK153" s="9">
        <v>36</v>
      </c>
      <c r="CL153" s="21">
        <v>3.2546805555555554</v>
      </c>
      <c r="CM153" s="21">
        <v>3.6111111111111112</v>
      </c>
      <c r="CN153" s="21">
        <v>0.98333333333333328</v>
      </c>
      <c r="CO153" s="21">
        <v>120.93188188520489</v>
      </c>
      <c r="CP153" s="17">
        <f>CO153*40/1000</f>
        <v>4.8372752754081958</v>
      </c>
      <c r="CQ153" s="8">
        <v>2</v>
      </c>
    </row>
    <row r="154" spans="1:95" x14ac:dyDescent="0.2">
      <c r="A154" s="9"/>
      <c r="B154" s="9"/>
      <c r="C154" s="31">
        <v>25</v>
      </c>
      <c r="D154" s="20">
        <v>43501</v>
      </c>
      <c r="E154" s="12" t="s">
        <v>56</v>
      </c>
      <c r="F154" s="9">
        <v>1998</v>
      </c>
      <c r="G154" s="9" t="s">
        <v>140</v>
      </c>
      <c r="H154" s="9"/>
      <c r="I154" s="27"/>
      <c r="J154" s="9">
        <v>75</v>
      </c>
      <c r="K154" s="9" t="s">
        <v>116</v>
      </c>
      <c r="L154" s="9">
        <v>2133534</v>
      </c>
      <c r="M154" s="9">
        <v>717512</v>
      </c>
      <c r="N154" s="9"/>
      <c r="O154" s="9"/>
      <c r="P154" s="9"/>
      <c r="Q154" s="9">
        <v>23</v>
      </c>
      <c r="R154" s="9" t="s">
        <v>123</v>
      </c>
      <c r="S154" s="21">
        <v>2</v>
      </c>
      <c r="T154" s="21">
        <v>2</v>
      </c>
      <c r="U154" s="21">
        <v>0.40000000000000013</v>
      </c>
      <c r="V154" s="21">
        <v>0.5</v>
      </c>
      <c r="W154" s="21">
        <v>21.705648445524773</v>
      </c>
      <c r="X154" s="13">
        <f t="shared" si="29"/>
        <v>0.86822593782099089</v>
      </c>
      <c r="Y154" s="21">
        <v>14.476934531904824</v>
      </c>
      <c r="Z154" s="13">
        <f t="shared" si="30"/>
        <v>0.5790773812761929</v>
      </c>
      <c r="AA154" s="14">
        <v>36.182582977429597</v>
      </c>
      <c r="AB154" s="13">
        <f t="shared" si="31"/>
        <v>1.447303319097184</v>
      </c>
      <c r="AC154" s="14">
        <f t="shared" si="38"/>
        <v>10.852824222762386</v>
      </c>
      <c r="AD154" s="13">
        <f t="shared" si="32"/>
        <v>0.43411296891049544</v>
      </c>
      <c r="AE154" s="14">
        <f t="shared" si="33"/>
        <v>5.6460044674428813</v>
      </c>
      <c r="AF154" s="13">
        <f t="shared" si="34"/>
        <v>0.22584017869771525</v>
      </c>
      <c r="AG154" s="14">
        <f t="shared" si="35"/>
        <v>16.932941659115762</v>
      </c>
      <c r="AH154" s="14">
        <f t="shared" si="36"/>
        <v>0.67731766636463042</v>
      </c>
      <c r="AI154" s="14">
        <f t="shared" si="39"/>
        <v>20</v>
      </c>
      <c r="AJ154" s="13">
        <f t="shared" si="37"/>
        <v>0.12394913294472738</v>
      </c>
      <c r="AK154" s="21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1"/>
      <c r="BH154" s="1"/>
      <c r="BK154" s="8">
        <v>0.68023255997567633</v>
      </c>
      <c r="BL154" s="8">
        <v>2</v>
      </c>
      <c r="BN154" s="9">
        <v>30</v>
      </c>
      <c r="BO154" s="21">
        <v>2</v>
      </c>
      <c r="BP154" s="21">
        <v>2</v>
      </c>
      <c r="BQ154" s="21">
        <v>0.40000000000000013</v>
      </c>
      <c r="BR154" s="21">
        <v>21.705648445524773</v>
      </c>
      <c r="CJ154" s="9">
        <v>30</v>
      </c>
      <c r="CK154" s="9">
        <v>23</v>
      </c>
      <c r="CL154" s="21">
        <v>2</v>
      </c>
      <c r="CM154" s="21">
        <v>2</v>
      </c>
      <c r="CN154" s="21">
        <v>0.40000000000000013</v>
      </c>
      <c r="CO154" s="21">
        <v>21.705648445524773</v>
      </c>
      <c r="CP154" s="17">
        <f>CO154*40/1000</f>
        <v>0.86822593782099089</v>
      </c>
      <c r="CQ154" s="8">
        <v>2</v>
      </c>
    </row>
    <row r="155" spans="1:95" x14ac:dyDescent="0.2">
      <c r="A155" s="9">
        <v>88</v>
      </c>
      <c r="B155" s="9"/>
      <c r="C155" s="31">
        <v>19</v>
      </c>
      <c r="D155" s="20">
        <v>43500</v>
      </c>
      <c r="E155" s="12" t="s">
        <v>56</v>
      </c>
      <c r="F155" s="9">
        <v>2008</v>
      </c>
      <c r="G155" s="9" t="s">
        <v>120</v>
      </c>
      <c r="H155" s="9"/>
      <c r="I155" s="27"/>
      <c r="J155" s="9">
        <v>40</v>
      </c>
      <c r="K155" s="9" t="s">
        <v>128</v>
      </c>
      <c r="L155" s="9">
        <v>22112945</v>
      </c>
      <c r="M155" s="9">
        <v>727592</v>
      </c>
      <c r="N155" s="9"/>
      <c r="O155" s="9"/>
      <c r="P155" s="9"/>
      <c r="Q155" s="9">
        <v>5</v>
      </c>
      <c r="R155" s="9" t="s">
        <v>123</v>
      </c>
      <c r="S155" s="21">
        <v>6</v>
      </c>
      <c r="T155" s="21">
        <v>6</v>
      </c>
      <c r="U155" s="21">
        <v>1.1000000000000001</v>
      </c>
      <c r="V155" s="21">
        <v>1.64</v>
      </c>
      <c r="W155" s="21">
        <v>72.592968109318363</v>
      </c>
      <c r="X155" s="13">
        <f t="shared" si="29"/>
        <v>2.9037187243727343</v>
      </c>
      <c r="Y155" s="21">
        <v>40.981184474036354</v>
      </c>
      <c r="Z155" s="13">
        <f t="shared" si="30"/>
        <v>1.6392473789614541</v>
      </c>
      <c r="AA155" s="14">
        <v>113.57415258335472</v>
      </c>
      <c r="AB155" s="13">
        <f t="shared" si="31"/>
        <v>4.542966103334189</v>
      </c>
      <c r="AC155" s="14">
        <f t="shared" si="38"/>
        <v>36.296484054659182</v>
      </c>
      <c r="AD155" s="13">
        <f t="shared" si="32"/>
        <v>1.4518593621863671</v>
      </c>
      <c r="AE155" s="14">
        <f t="shared" si="33"/>
        <v>15.982661944874179</v>
      </c>
      <c r="AF155" s="13">
        <f t="shared" si="34"/>
        <v>0.63930647779496708</v>
      </c>
      <c r="AG155" s="14">
        <f t="shared" si="35"/>
        <v>53.731005361719731</v>
      </c>
      <c r="AH155" s="14">
        <f t="shared" si="36"/>
        <v>2.1492402144687892</v>
      </c>
      <c r="AI155" s="14">
        <f t="shared" si="39"/>
        <v>10</v>
      </c>
      <c r="AJ155" s="13">
        <f t="shared" si="37"/>
        <v>0.78662191849557683</v>
      </c>
      <c r="AK155" s="21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1"/>
      <c r="BH155" s="1"/>
      <c r="BK155" s="8">
        <v>2.1351940685670683</v>
      </c>
      <c r="BL155" s="8">
        <v>2</v>
      </c>
      <c r="BN155" s="9">
        <v>15</v>
      </c>
      <c r="BO155" s="21">
        <v>6</v>
      </c>
      <c r="BP155" s="21">
        <v>6</v>
      </c>
      <c r="BQ155" s="21">
        <v>1.1000000000000001</v>
      </c>
      <c r="BR155" s="21">
        <v>72.592968109318363</v>
      </c>
      <c r="CJ155" s="9">
        <v>15</v>
      </c>
      <c r="CK155" s="9">
        <v>5</v>
      </c>
      <c r="CL155" s="21">
        <v>6</v>
      </c>
      <c r="CM155" s="21">
        <v>6</v>
      </c>
      <c r="CN155" s="21">
        <v>1.1000000000000001</v>
      </c>
      <c r="CO155" s="21">
        <v>72.592968109318363</v>
      </c>
      <c r="CP155" s="17">
        <f>CO155*40/1000</f>
        <v>2.9037187243727343</v>
      </c>
      <c r="CQ155" s="8">
        <v>2</v>
      </c>
    </row>
    <row r="156" spans="1:95" x14ac:dyDescent="0.2">
      <c r="A156" s="9"/>
      <c r="B156" s="9"/>
      <c r="C156" s="31">
        <v>10</v>
      </c>
      <c r="D156" s="20" t="s">
        <v>60</v>
      </c>
      <c r="E156" s="12" t="s">
        <v>56</v>
      </c>
      <c r="F156" s="9">
        <v>1998</v>
      </c>
      <c r="G156" s="9" t="s">
        <v>141</v>
      </c>
      <c r="H156" s="9"/>
      <c r="I156" s="27"/>
      <c r="J156" s="9"/>
      <c r="K156" s="9" t="s">
        <v>62</v>
      </c>
      <c r="L156" s="9" t="s">
        <v>142</v>
      </c>
      <c r="M156" s="9"/>
      <c r="N156" s="9"/>
      <c r="O156" s="9"/>
      <c r="P156" s="9"/>
      <c r="Q156" s="9"/>
      <c r="R156" s="9"/>
      <c r="S156" s="21">
        <v>7.7992555555555567</v>
      </c>
      <c r="T156" s="21">
        <v>14.222222222222221</v>
      </c>
      <c r="U156" s="21">
        <v>1.9555555555555553</v>
      </c>
      <c r="V156" s="21">
        <v>2.7888888888888892</v>
      </c>
      <c r="W156" s="21">
        <v>311.85830000000004</v>
      </c>
      <c r="X156" s="13">
        <f t="shared" si="29"/>
        <v>12.474332000000002</v>
      </c>
      <c r="Y156" s="21">
        <v>168.24379102003931</v>
      </c>
      <c r="Z156" s="13">
        <f t="shared" si="30"/>
        <v>6.729751640801573</v>
      </c>
      <c r="AA156" s="14">
        <v>480.10209102003932</v>
      </c>
      <c r="AB156" s="13">
        <f t="shared" si="31"/>
        <v>19.204083640801574</v>
      </c>
      <c r="AC156" s="14">
        <f t="shared" si="38"/>
        <v>155.92915000000002</v>
      </c>
      <c r="AD156" s="13">
        <f t="shared" si="32"/>
        <v>6.2371660000000011</v>
      </c>
      <c r="AE156" s="14">
        <f t="shared" si="33"/>
        <v>65.615078497815333</v>
      </c>
      <c r="AF156" s="13">
        <f t="shared" si="34"/>
        <v>2.6246031399126131</v>
      </c>
      <c r="AG156" s="14">
        <f t="shared" si="35"/>
        <v>227.78139449781537</v>
      </c>
      <c r="AH156" s="14">
        <f t="shared" si="36"/>
        <v>9.1112557799126144</v>
      </c>
      <c r="AI156" s="14">
        <f t="shared" si="39"/>
        <v>20</v>
      </c>
      <c r="AJ156" s="13">
        <f t="shared" si="37"/>
        <v>1.6673598077240086</v>
      </c>
      <c r="AK156" s="21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1"/>
      <c r="BH156" s="1"/>
      <c r="BK156" s="8">
        <v>6.7427180372600599</v>
      </c>
      <c r="BL156" s="8">
        <v>2</v>
      </c>
      <c r="BN156" s="9">
        <v>30</v>
      </c>
      <c r="BO156" s="21">
        <v>7.7992555555555567</v>
      </c>
      <c r="BP156" s="21">
        <v>14.222222222222221</v>
      </c>
      <c r="BQ156" s="21">
        <v>1.9555555555555553</v>
      </c>
      <c r="BR156" s="21">
        <v>231.5828795835663</v>
      </c>
      <c r="BU156" s="9">
        <v>30</v>
      </c>
      <c r="BV156" s="9"/>
      <c r="BW156" s="21">
        <v>7.7992555555555567</v>
      </c>
      <c r="BX156" s="21">
        <v>14.222222222222221</v>
      </c>
      <c r="BY156" s="21">
        <v>1.9555555555555553</v>
      </c>
      <c r="BZ156" s="21">
        <v>231.5828795835663</v>
      </c>
      <c r="CA156" s="17">
        <f t="shared" ref="CA156:CA162" si="40">BZ156*40/1000</f>
        <v>9.2633151833426535</v>
      </c>
      <c r="CB156" s="8">
        <v>2</v>
      </c>
      <c r="CC156" s="8">
        <f t="shared" ref="CC156:CC162" si="41">0.6393*BW156+7.7576</f>
        <v>12.743664076666668</v>
      </c>
      <c r="CD156" s="8">
        <v>6.7427180372600599</v>
      </c>
      <c r="CE156" s="8">
        <f>CD156/CB156</f>
        <v>3.37135901863003</v>
      </c>
    </row>
    <row r="157" spans="1:95" x14ac:dyDescent="0.2">
      <c r="A157" s="9"/>
      <c r="B157" s="9"/>
      <c r="C157" s="31">
        <v>14</v>
      </c>
      <c r="D157" s="20" t="s">
        <v>93</v>
      </c>
      <c r="E157" s="12" t="s">
        <v>56</v>
      </c>
      <c r="F157" s="9">
        <v>1996</v>
      </c>
      <c r="G157" s="9"/>
      <c r="H157" s="9"/>
      <c r="I157" s="27"/>
      <c r="J157" s="9"/>
      <c r="K157" s="9" t="s">
        <v>143</v>
      </c>
      <c r="L157" s="9"/>
      <c r="M157" s="9"/>
      <c r="N157" s="9"/>
      <c r="O157" s="9"/>
      <c r="P157" s="9"/>
      <c r="Q157" s="9"/>
      <c r="R157" s="9"/>
      <c r="S157" s="21">
        <v>3.8888888888888888</v>
      </c>
      <c r="T157" s="21">
        <v>3.8888888888888888</v>
      </c>
      <c r="U157" s="21">
        <v>0.55079365079365084</v>
      </c>
      <c r="V157" s="21">
        <v>1.253968253968254</v>
      </c>
      <c r="W157" s="21">
        <v>302.34371966760534</v>
      </c>
      <c r="X157" s="13">
        <f t="shared" si="29"/>
        <v>12.093748786704214</v>
      </c>
      <c r="Y157" s="21">
        <v>182.9926626342457</v>
      </c>
      <c r="Z157" s="13">
        <f t="shared" si="30"/>
        <v>7.3197065053698278</v>
      </c>
      <c r="AA157" s="14">
        <v>485.33638230185102</v>
      </c>
      <c r="AB157" s="13">
        <f t="shared" si="31"/>
        <v>19.41345529207404</v>
      </c>
      <c r="AC157" s="14">
        <f t="shared" si="38"/>
        <v>151.17185983380267</v>
      </c>
      <c r="AD157" s="13">
        <f t="shared" si="32"/>
        <v>6.0468743933521072</v>
      </c>
      <c r="AE157" s="14">
        <f t="shared" si="33"/>
        <v>71.367138427355826</v>
      </c>
      <c r="AF157" s="13">
        <f t="shared" si="34"/>
        <v>2.854685537094233</v>
      </c>
      <c r="AG157" s="14">
        <f t="shared" si="35"/>
        <v>228.58587265451061</v>
      </c>
      <c r="AH157" s="14">
        <f t="shared" si="36"/>
        <v>9.1434349061804241</v>
      </c>
      <c r="AI157" s="14">
        <f t="shared" si="39"/>
        <v>22</v>
      </c>
      <c r="AJ157" s="13">
        <f t="shared" si="37"/>
        <v>1.5211350798463799</v>
      </c>
      <c r="AK157" s="21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1"/>
      <c r="BH157" s="1"/>
      <c r="BK157" s="8">
        <v>9.1243239872747992</v>
      </c>
      <c r="BL157" s="8">
        <v>2</v>
      </c>
      <c r="BN157" s="9">
        <v>50</v>
      </c>
      <c r="BO157" s="21">
        <v>3.8888888888888888</v>
      </c>
      <c r="BP157" s="21">
        <v>3.8888888888888888</v>
      </c>
      <c r="BQ157" s="21">
        <v>0.55079365079365084</v>
      </c>
      <c r="BR157" s="21">
        <v>302.34371966760534</v>
      </c>
      <c r="BU157" s="9">
        <v>50</v>
      </c>
      <c r="BV157" s="9"/>
      <c r="BW157" s="21">
        <v>3.8888888888888888</v>
      </c>
      <c r="BX157" s="21">
        <v>3.8888888888888888</v>
      </c>
      <c r="BY157" s="21">
        <v>0.55079365079365084</v>
      </c>
      <c r="BZ157" s="21">
        <v>302.34371966760534</v>
      </c>
      <c r="CA157" s="17">
        <f t="shared" si="40"/>
        <v>12.093748786704214</v>
      </c>
      <c r="CB157" s="8">
        <v>2</v>
      </c>
      <c r="CC157" s="8">
        <f t="shared" si="41"/>
        <v>10.243766666666666</v>
      </c>
      <c r="CD157" s="8">
        <v>9.1243239872747992</v>
      </c>
      <c r="CE157" s="8">
        <f>CD157/CB157</f>
        <v>4.5621619936373996</v>
      </c>
    </row>
    <row r="158" spans="1:95" x14ac:dyDescent="0.2">
      <c r="A158" s="9"/>
      <c r="B158" s="9"/>
      <c r="C158" s="31">
        <v>31.1</v>
      </c>
      <c r="D158" s="20" t="s">
        <v>73</v>
      </c>
      <c r="E158" s="12" t="s">
        <v>56</v>
      </c>
      <c r="F158" s="9"/>
      <c r="G158" s="9"/>
      <c r="H158" s="9"/>
      <c r="I158" s="27"/>
      <c r="J158" s="9"/>
      <c r="K158" s="9" t="s">
        <v>143</v>
      </c>
      <c r="L158" s="9"/>
      <c r="M158" s="9"/>
      <c r="N158" s="9"/>
      <c r="O158" s="9"/>
      <c r="P158" s="9"/>
      <c r="Q158" s="9">
        <v>71</v>
      </c>
      <c r="R158" s="9" t="s">
        <v>144</v>
      </c>
      <c r="S158" s="21">
        <v>2.8309859154929575</v>
      </c>
      <c r="T158" s="21">
        <v>2.8309859154929575</v>
      </c>
      <c r="U158" s="21">
        <v>1.9873239436619718</v>
      </c>
      <c r="V158" s="21">
        <v>2.1549295774647885</v>
      </c>
      <c r="W158" s="21">
        <v>226.16046395014436</v>
      </c>
      <c r="X158" s="13">
        <f t="shared" si="29"/>
        <v>9.0464185580057741</v>
      </c>
      <c r="Y158" s="21">
        <v>121.84339806807222</v>
      </c>
      <c r="Z158" s="13">
        <f t="shared" si="30"/>
        <v>4.8737359227228891</v>
      </c>
      <c r="AA158" s="14">
        <v>348.00386201821658</v>
      </c>
      <c r="AB158" s="13">
        <f t="shared" si="31"/>
        <v>13.920154480728662</v>
      </c>
      <c r="AC158" s="14">
        <f t="shared" si="38"/>
        <v>113.08023197507218</v>
      </c>
      <c r="AD158" s="13">
        <f t="shared" si="32"/>
        <v>4.5232092790028871</v>
      </c>
      <c r="AE158" s="14">
        <f t="shared" si="33"/>
        <v>47.518925246548164</v>
      </c>
      <c r="AF158" s="13">
        <f t="shared" si="34"/>
        <v>1.9007570098619266</v>
      </c>
      <c r="AG158" s="14">
        <f t="shared" si="35"/>
        <v>165.12236650062323</v>
      </c>
      <c r="AH158" s="14">
        <f t="shared" si="36"/>
        <v>6.6048946600249288</v>
      </c>
      <c r="AI158" s="14">
        <f t="shared" si="39"/>
        <v>2018</v>
      </c>
      <c r="AJ158" s="13">
        <f t="shared" si="37"/>
        <v>1.1979144923533816E-2</v>
      </c>
      <c r="AK158" s="21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1"/>
      <c r="BH158" s="1"/>
      <c r="BK158" s="8">
        <v>5.1327056851360249</v>
      </c>
      <c r="BL158" s="8">
        <v>12</v>
      </c>
      <c r="BN158" s="9">
        <v>60</v>
      </c>
      <c r="BO158" s="21">
        <v>2.8309859154929575</v>
      </c>
      <c r="BP158" s="21">
        <v>2.8309859154929575</v>
      </c>
      <c r="BQ158" s="21">
        <v>1.9873239436619718</v>
      </c>
      <c r="BR158" s="21">
        <v>151.17286177958866</v>
      </c>
      <c r="BU158" s="9">
        <v>60</v>
      </c>
      <c r="BV158" s="9">
        <v>71</v>
      </c>
      <c r="BW158" s="21">
        <v>2.8309859154929575</v>
      </c>
      <c r="BX158" s="21">
        <v>2.8309859154929575</v>
      </c>
      <c r="BY158" s="21">
        <v>1.9873239436619718</v>
      </c>
      <c r="BZ158" s="21">
        <v>151.17286177958866</v>
      </c>
      <c r="CA158" s="17">
        <f t="shared" si="40"/>
        <v>6.0469144711835465</v>
      </c>
      <c r="CB158" s="8">
        <v>12</v>
      </c>
      <c r="CC158" s="8">
        <f t="shared" si="41"/>
        <v>9.5674492957746473</v>
      </c>
      <c r="CD158" s="8">
        <v>5.1327056851360249</v>
      </c>
    </row>
    <row r="159" spans="1:95" x14ac:dyDescent="0.2">
      <c r="A159" s="9"/>
      <c r="B159" s="9"/>
      <c r="C159" s="31"/>
      <c r="D159" s="9"/>
      <c r="E159" s="12" t="s">
        <v>56</v>
      </c>
      <c r="F159" s="9"/>
      <c r="G159" s="9"/>
      <c r="H159" s="9"/>
      <c r="I159" s="27"/>
      <c r="J159" s="9"/>
      <c r="K159" s="9"/>
      <c r="L159" s="9"/>
      <c r="M159" s="9"/>
      <c r="N159" s="9"/>
      <c r="O159" s="9"/>
      <c r="P159" s="9"/>
      <c r="Q159" s="9">
        <v>136</v>
      </c>
      <c r="R159" s="9" t="s">
        <v>144</v>
      </c>
      <c r="S159" s="21">
        <v>2.6470588235294117</v>
      </c>
      <c r="T159" s="21">
        <v>2.6470588235294117</v>
      </c>
      <c r="U159" s="21">
        <v>1.6757352941176469</v>
      </c>
      <c r="V159" s="21">
        <v>1.525735294117647</v>
      </c>
      <c r="W159" s="21">
        <v>300.01231234194279</v>
      </c>
      <c r="X159" s="13">
        <f t="shared" si="29"/>
        <v>12.000492493677712</v>
      </c>
      <c r="Y159" s="21">
        <v>177.29078700253584</v>
      </c>
      <c r="Z159" s="13">
        <f t="shared" si="30"/>
        <v>7.0916314801014328</v>
      </c>
      <c r="AA159" s="14">
        <v>477.3030993444786</v>
      </c>
      <c r="AB159" s="13">
        <f t="shared" si="31"/>
        <v>19.092123973779145</v>
      </c>
      <c r="AC159" s="14">
        <f t="shared" si="38"/>
        <v>150.00615617097139</v>
      </c>
      <c r="AD159" s="13">
        <f t="shared" si="32"/>
        <v>6.0002462468388558</v>
      </c>
      <c r="AE159" s="14">
        <f t="shared" si="33"/>
        <v>69.143406930988974</v>
      </c>
      <c r="AF159" s="13">
        <f t="shared" si="34"/>
        <v>2.7657362772395588</v>
      </c>
      <c r="AG159" s="14">
        <f t="shared" si="35"/>
        <v>225.14980934879924</v>
      </c>
      <c r="AH159" s="14">
        <f t="shared" si="36"/>
        <v>9.0059923739519689</v>
      </c>
      <c r="AI159" s="14">
        <f t="shared" si="39"/>
        <v>2018</v>
      </c>
      <c r="AJ159" s="13">
        <f t="shared" si="37"/>
        <v>1.6333960400725572E-2</v>
      </c>
      <c r="AK159" s="21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1"/>
      <c r="BH159" s="1"/>
      <c r="BK159" s="8">
        <v>8.2248866552556539</v>
      </c>
      <c r="BL159" s="8">
        <v>12</v>
      </c>
      <c r="BN159" s="9">
        <v>50</v>
      </c>
      <c r="BO159" s="21">
        <v>2.6470588235294117</v>
      </c>
      <c r="BP159" s="21">
        <v>2.6470588235294117</v>
      </c>
      <c r="BQ159" s="21">
        <v>1.6757352941176469</v>
      </c>
      <c r="BR159" s="21">
        <v>260.20318402170113</v>
      </c>
      <c r="BU159" s="9">
        <v>50</v>
      </c>
      <c r="BV159" s="9">
        <v>136</v>
      </c>
      <c r="BW159" s="21">
        <v>2.6470588235294117</v>
      </c>
      <c r="BX159" s="21">
        <v>2.6470588235294117</v>
      </c>
      <c r="BY159" s="21">
        <v>1.6757352941176469</v>
      </c>
      <c r="BZ159" s="21">
        <v>260.20318402170113</v>
      </c>
      <c r="CA159" s="17">
        <f t="shared" si="40"/>
        <v>10.408127360868045</v>
      </c>
      <c r="CB159" s="8">
        <v>12</v>
      </c>
      <c r="CC159" s="8">
        <f t="shared" si="41"/>
        <v>9.4498647058823533</v>
      </c>
      <c r="CD159" s="8">
        <v>8.2248866552556539</v>
      </c>
    </row>
    <row r="160" spans="1:95" x14ac:dyDescent="0.2">
      <c r="A160" s="9"/>
      <c r="B160" s="9"/>
      <c r="C160" s="31"/>
      <c r="D160" s="9"/>
      <c r="E160" s="12" t="s">
        <v>56</v>
      </c>
      <c r="F160" s="9"/>
      <c r="G160" s="9"/>
      <c r="H160" s="9"/>
      <c r="I160" s="27"/>
      <c r="J160" s="9"/>
      <c r="K160" s="9"/>
      <c r="L160" s="9"/>
      <c r="M160" s="9"/>
      <c r="N160" s="9"/>
      <c r="O160" s="9"/>
      <c r="P160" s="9"/>
      <c r="Q160" s="9">
        <v>27</v>
      </c>
      <c r="R160" s="9" t="s">
        <v>144</v>
      </c>
      <c r="S160" s="21">
        <v>3.397018518518518</v>
      </c>
      <c r="T160" s="21">
        <v>5.6</v>
      </c>
      <c r="U160" s="21">
        <v>1.9375</v>
      </c>
      <c r="V160" s="21">
        <v>3</v>
      </c>
      <c r="W160" s="21">
        <v>143.19793645647223</v>
      </c>
      <c r="X160" s="13">
        <f t="shared" si="29"/>
        <v>5.7279174582588892</v>
      </c>
      <c r="Y160" s="21">
        <v>81.627512300972981</v>
      </c>
      <c r="Z160" s="13">
        <f t="shared" si="30"/>
        <v>3.2651004920389193</v>
      </c>
      <c r="AA160" s="14">
        <v>224.8254487574452</v>
      </c>
      <c r="AB160" s="13">
        <f t="shared" si="31"/>
        <v>8.9930179502978085</v>
      </c>
      <c r="AC160" s="14">
        <f t="shared" si="38"/>
        <v>71.598968228236117</v>
      </c>
      <c r="AD160" s="13">
        <f t="shared" si="32"/>
        <v>2.8639587291294446</v>
      </c>
      <c r="AE160" s="14">
        <f t="shared" si="33"/>
        <v>31.834729797379463</v>
      </c>
      <c r="AF160" s="13">
        <f t="shared" si="34"/>
        <v>1.2733891918951785</v>
      </c>
      <c r="AG160" s="14">
        <f t="shared" si="35"/>
        <v>106.29765675474503</v>
      </c>
      <c r="AH160" s="14">
        <f t="shared" si="36"/>
        <v>4.2519062701898012</v>
      </c>
      <c r="AI160" s="14">
        <f t="shared" si="39"/>
        <v>2018</v>
      </c>
      <c r="AJ160" s="13">
        <f t="shared" si="37"/>
        <v>7.7115842164988463E-3</v>
      </c>
      <c r="AK160" s="21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1"/>
      <c r="BH160" s="1"/>
      <c r="BK160" s="8">
        <v>3.2731497273312207</v>
      </c>
      <c r="BL160" s="8">
        <v>12</v>
      </c>
      <c r="BN160" s="9">
        <v>70</v>
      </c>
      <c r="BO160" s="21">
        <v>3.397018518518518</v>
      </c>
      <c r="BP160" s="21">
        <v>5.6</v>
      </c>
      <c r="BQ160" s="21">
        <v>1.9375</v>
      </c>
      <c r="BR160" s="21">
        <v>101.20091919016183</v>
      </c>
      <c r="BU160" s="9">
        <v>70</v>
      </c>
      <c r="BV160" s="9">
        <v>27</v>
      </c>
      <c r="BW160" s="21">
        <v>3.397018518518518</v>
      </c>
      <c r="BX160" s="21">
        <v>5.6</v>
      </c>
      <c r="BY160" s="21">
        <v>1.9375</v>
      </c>
      <c r="BZ160" s="21">
        <v>101.20091919016183</v>
      </c>
      <c r="CA160" s="17">
        <f t="shared" si="40"/>
        <v>4.0480367676064732</v>
      </c>
      <c r="CB160" s="8">
        <v>12</v>
      </c>
      <c r="CC160" s="8">
        <f t="shared" si="41"/>
        <v>9.9293139388888889</v>
      </c>
      <c r="CD160" s="8">
        <v>3.2731497273312207</v>
      </c>
    </row>
    <row r="161" spans="1:82" x14ac:dyDescent="0.2">
      <c r="A161" s="9">
        <v>104</v>
      </c>
      <c r="B161" s="9"/>
      <c r="C161" s="31">
        <v>33</v>
      </c>
      <c r="D161" s="9"/>
      <c r="E161" s="12" t="s">
        <v>56</v>
      </c>
      <c r="F161" s="9">
        <v>2014</v>
      </c>
      <c r="G161" s="9" t="s">
        <v>145</v>
      </c>
      <c r="H161" s="9"/>
      <c r="I161" s="27"/>
      <c r="J161" s="9">
        <v>10</v>
      </c>
      <c r="K161" s="9" t="s">
        <v>58</v>
      </c>
      <c r="L161" s="9"/>
      <c r="M161" s="9"/>
      <c r="N161" s="9"/>
      <c r="O161" s="9"/>
      <c r="P161" s="9"/>
      <c r="Q161" s="9">
        <v>83</v>
      </c>
      <c r="R161" s="9" t="s">
        <v>144</v>
      </c>
      <c r="S161" s="21">
        <v>2.9879518072289155</v>
      </c>
      <c r="T161" s="21">
        <v>2.9879518072289155</v>
      </c>
      <c r="U161" s="21">
        <v>1.9891566265060228</v>
      </c>
      <c r="V161" s="21">
        <v>1.2180722891566267</v>
      </c>
      <c r="W161" s="21">
        <v>240.28842452130021</v>
      </c>
      <c r="X161" s="13">
        <f t="shared" si="29"/>
        <v>9.6115369808520086</v>
      </c>
      <c r="Y161" s="21">
        <v>147.15882132159717</v>
      </c>
      <c r="Z161" s="13">
        <f t="shared" si="30"/>
        <v>5.8863528528638875</v>
      </c>
      <c r="AA161" s="14">
        <v>387.44724584289736</v>
      </c>
      <c r="AB161" s="13">
        <f t="shared" si="31"/>
        <v>15.497889833715893</v>
      </c>
      <c r="AC161" s="14">
        <f t="shared" si="38"/>
        <v>120.14421226065011</v>
      </c>
      <c r="AD161" s="13">
        <f t="shared" si="32"/>
        <v>4.8057684904260043</v>
      </c>
      <c r="AE161" s="14">
        <f t="shared" si="33"/>
        <v>57.3919403154229</v>
      </c>
      <c r="AF161" s="13">
        <f t="shared" si="34"/>
        <v>2.2956776126169163</v>
      </c>
      <c r="AG161" s="14">
        <f t="shared" si="35"/>
        <v>182.34192106649903</v>
      </c>
      <c r="AH161" s="14">
        <f t="shared" si="36"/>
        <v>7.293676842659961</v>
      </c>
      <c r="AI161" s="14">
        <f t="shared" si="39"/>
        <v>4</v>
      </c>
      <c r="AJ161" s="13">
        <f t="shared" si="37"/>
        <v>6.6737143110338648</v>
      </c>
      <c r="AK161" s="21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1"/>
      <c r="BH161" s="1"/>
      <c r="BK161" s="8">
        <v>6.414384890372876</v>
      </c>
      <c r="BL161" s="8">
        <v>12</v>
      </c>
      <c r="BN161" s="9">
        <v>66</v>
      </c>
      <c r="BO161" s="21">
        <v>2.9879518072289155</v>
      </c>
      <c r="BP161" s="21">
        <v>2.9879518072289155</v>
      </c>
      <c r="BQ161" s="21">
        <v>1.9891566265060228</v>
      </c>
      <c r="BR161" s="21">
        <v>194.03186433653448</v>
      </c>
      <c r="BU161" s="9">
        <v>66</v>
      </c>
      <c r="BV161" s="9">
        <v>83</v>
      </c>
      <c r="BW161" s="21">
        <v>2.9879518072289155</v>
      </c>
      <c r="BX161" s="21">
        <v>2.9879518072289155</v>
      </c>
      <c r="BY161" s="21">
        <v>1.9891566265060228</v>
      </c>
      <c r="BZ161" s="21">
        <v>194.03186433653448</v>
      </c>
      <c r="CA161" s="17">
        <f t="shared" si="40"/>
        <v>7.7612745734613791</v>
      </c>
      <c r="CB161" s="8">
        <v>12</v>
      </c>
      <c r="CC161" s="8">
        <f t="shared" si="41"/>
        <v>9.6677975903614453</v>
      </c>
      <c r="CD161" s="8">
        <v>6.414384890372876</v>
      </c>
    </row>
    <row r="162" spans="1:82" x14ac:dyDescent="0.2">
      <c r="A162" s="9"/>
      <c r="B162" s="9"/>
      <c r="C162" s="31"/>
      <c r="D162" s="9"/>
      <c r="E162" s="12" t="s">
        <v>56</v>
      </c>
      <c r="F162" s="9"/>
      <c r="G162" s="9"/>
      <c r="H162" s="9"/>
      <c r="I162" s="27"/>
      <c r="J162" s="9"/>
      <c r="K162" s="9"/>
      <c r="L162" s="9"/>
      <c r="M162" s="9"/>
      <c r="N162" s="9"/>
      <c r="O162" s="9"/>
      <c r="P162" s="9"/>
      <c r="Q162" s="9">
        <v>27</v>
      </c>
      <c r="R162" s="9" t="s">
        <v>123</v>
      </c>
      <c r="S162" s="21">
        <v>3.898662962962963</v>
      </c>
      <c r="T162" s="21">
        <v>5.8518518518518521</v>
      </c>
      <c r="U162" s="21">
        <v>1.8333333333333337</v>
      </c>
      <c r="V162" s="21">
        <v>3.25</v>
      </c>
      <c r="W162" s="21">
        <v>154.1087</v>
      </c>
      <c r="X162" s="13">
        <f t="shared" si="29"/>
        <v>6.1643480000000004</v>
      </c>
      <c r="Y162" s="21">
        <v>91.708464542695324</v>
      </c>
      <c r="Z162" s="13">
        <f t="shared" si="30"/>
        <v>3.6683385817078129</v>
      </c>
      <c r="AA162" s="14">
        <v>245.81716454269531</v>
      </c>
      <c r="AB162" s="13">
        <f t="shared" si="31"/>
        <v>9.8326865817078115</v>
      </c>
      <c r="AC162" s="14">
        <f t="shared" si="38"/>
        <v>77.054349999999999</v>
      </c>
      <c r="AD162" s="13">
        <f t="shared" si="32"/>
        <v>3.0821740000000002</v>
      </c>
      <c r="AE162" s="14">
        <f t="shared" si="33"/>
        <v>35.766301171651179</v>
      </c>
      <c r="AF162" s="13">
        <f t="shared" si="34"/>
        <v>1.4306520468660471</v>
      </c>
      <c r="AG162" s="14">
        <f t="shared" si="35"/>
        <v>115.90282517165117</v>
      </c>
      <c r="AH162" s="14">
        <f t="shared" si="36"/>
        <v>4.6361130068660472</v>
      </c>
      <c r="AI162" s="14">
        <f t="shared" si="39"/>
        <v>2018</v>
      </c>
      <c r="AJ162" s="13">
        <f t="shared" si="37"/>
        <v>8.4084111026410963E-3</v>
      </c>
      <c r="AK162" s="21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1"/>
      <c r="BH162" s="1"/>
      <c r="BK162" s="8">
        <v>4.0195832314373341</v>
      </c>
      <c r="BL162" s="8">
        <v>12</v>
      </c>
      <c r="BN162" s="9">
        <v>65</v>
      </c>
      <c r="BO162" s="21">
        <v>3.898662962962963</v>
      </c>
      <c r="BP162" s="21">
        <v>5.8518518518518521</v>
      </c>
      <c r="BQ162" s="21">
        <v>1.8333333333333337</v>
      </c>
      <c r="BR162" s="21">
        <v>133.3983997508652</v>
      </c>
      <c r="BU162" s="9">
        <v>65</v>
      </c>
      <c r="BV162" s="9">
        <v>27</v>
      </c>
      <c r="BW162" s="21">
        <v>3.898662962962963</v>
      </c>
      <c r="BX162" s="21">
        <v>5.8518518518518521</v>
      </c>
      <c r="BY162" s="21">
        <v>1.8333333333333337</v>
      </c>
      <c r="BZ162" s="21">
        <v>133.3983997508652</v>
      </c>
      <c r="CA162" s="17">
        <f t="shared" si="40"/>
        <v>5.3359359900346082</v>
      </c>
      <c r="CB162" s="8">
        <v>12</v>
      </c>
      <c r="CC162" s="8">
        <f t="shared" si="41"/>
        <v>10.250015232222221</v>
      </c>
      <c r="CD162" s="8">
        <v>4.0195832314373341</v>
      </c>
    </row>
  </sheetData>
  <autoFilter ref="A1:N162" xr:uid="{4CE96959-4EFD-49AD-A883-7F829E0F74C8}">
    <sortState xmlns:xlrd2="http://schemas.microsoft.com/office/spreadsheetml/2017/richdata2" ref="A2:N162">
      <sortCondition ref="L1:L1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Patron</dc:creator>
  <cp:lastModifiedBy>Javier Patron</cp:lastModifiedBy>
  <dcterms:created xsi:type="dcterms:W3CDTF">2024-02-15T19:25:18Z</dcterms:created>
  <dcterms:modified xsi:type="dcterms:W3CDTF">2024-02-15T20:38:01Z</dcterms:modified>
</cp:coreProperties>
</file>